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Jall\Desktop\JALL\PROYECTOS\TURBANA - copia\1. PRESUPUESTO\"/>
    </mc:Choice>
  </mc:AlternateContent>
  <xr:revisionPtr revIDLastSave="0" documentId="13_ncr:1_{8F64B578-2305-4064-8DB1-FBD549C4704E}" xr6:coauthVersionLast="47" xr6:coauthVersionMax="47" xr10:uidLastSave="{00000000-0000-0000-0000-000000000000}"/>
  <bookViews>
    <workbookView xWindow="-108" yWindow="-108" windowWidth="23256" windowHeight="12456" tabRatio="815" activeTab="5" xr2:uid="{024D8834-16F6-438C-BDD6-802F03037FA7}"/>
  </bookViews>
  <sheets>
    <sheet name="PRESUPUESTO GENERAL" sheetId="47" r:id="rId1"/>
    <sheet name="CRONOGRAMA Y FLUJO" sheetId="55" r:id="rId2"/>
    <sheet name="AIU" sheetId="51" r:id="rId3"/>
    <sheet name="FM" sheetId="52" r:id="rId4"/>
    <sheet name="FP" sheetId="53" r:id="rId5"/>
    <sheet name="PGIO" sheetId="56" r:id="rId6"/>
    <sheet name="MEMORIAS" sheetId="46" r:id="rId7"/>
    <sheet name="APU" sheetId="48" r:id="rId8"/>
    <sheet name="INSUMOS" sheetId="49" r:id="rId9"/>
    <sheet name="M.O" sheetId="50" r:id="rId10"/>
    <sheet name="INTERVENTORIA" sheetId="54"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a">#REF!</definedName>
    <definedName name="\b">#REF!</definedName>
    <definedName name="\eliminar">[1]RESUM96!#REF!</definedName>
    <definedName name="\eliminar1">[1]RESUM96!#REF!</definedName>
    <definedName name="\q">#REF!</definedName>
    <definedName name="_">#REF!</definedName>
    <definedName name="______________________PJ50">#REF!</definedName>
    <definedName name="_____________________PJ50">#REF!</definedName>
    <definedName name="_____________________pj51">#REF!</definedName>
    <definedName name="____________________PJ50">#REF!</definedName>
    <definedName name="____________________pj51">#REF!</definedName>
    <definedName name="___________________PJ50">#REF!</definedName>
    <definedName name="___________________pj51">#REF!</definedName>
    <definedName name="__________________PJ50">#REF!</definedName>
    <definedName name="__________________pj51">#REF!</definedName>
    <definedName name="_________________PJ50">#REF!</definedName>
    <definedName name="_________________pj51">#REF!</definedName>
    <definedName name="________________PJ50">#REF!</definedName>
    <definedName name="________________pj51">#REF!</definedName>
    <definedName name="_______________EST1">#REF!</definedName>
    <definedName name="_______________EST10">#REF!</definedName>
    <definedName name="_______________EST11">#REF!</definedName>
    <definedName name="_______________EST12">#REF!</definedName>
    <definedName name="_______________EST13">#REF!</definedName>
    <definedName name="_______________EST14">#REF!</definedName>
    <definedName name="_______________EST15">#REF!</definedName>
    <definedName name="_______________EST16">#REF!</definedName>
    <definedName name="_______________EST17">#REF!</definedName>
    <definedName name="_______________EST18">#REF!</definedName>
    <definedName name="_______________EST19">#REF!</definedName>
    <definedName name="_______________EST2">#REF!</definedName>
    <definedName name="_______________EST3">#REF!</definedName>
    <definedName name="_______________EST4">#REF!</definedName>
    <definedName name="_______________EST5">#REF!</definedName>
    <definedName name="_______________EST6">#REF!</definedName>
    <definedName name="_______________EST7">#REF!</definedName>
    <definedName name="_______________EST8">#REF!</definedName>
    <definedName name="_______________EST9">#REF!</definedName>
    <definedName name="_______________EXC1">#REF!</definedName>
    <definedName name="_______________EXC10">#REF!</definedName>
    <definedName name="_______________EXC11">#REF!</definedName>
    <definedName name="_______________EXC12">#REF!</definedName>
    <definedName name="_______________EXC2">#REF!</definedName>
    <definedName name="_______________EXC3">#REF!</definedName>
    <definedName name="_______________EXC4">#REF!</definedName>
    <definedName name="_______________EXC5">#REF!</definedName>
    <definedName name="_______________EXC6">#REF!</definedName>
    <definedName name="_______________EXC7">#REF!</definedName>
    <definedName name="_______________EXC8">#REF!</definedName>
    <definedName name="_______________EXC9">#REF!</definedName>
    <definedName name="_______________PJ50">#REF!</definedName>
    <definedName name="_______________pj51">#REF!</definedName>
    <definedName name="______________PJ50">#REF!</definedName>
    <definedName name="______________pj51">#REF!</definedName>
    <definedName name="_____________EST1">#REF!</definedName>
    <definedName name="_____________EST10">#REF!</definedName>
    <definedName name="_____________EST11">#REF!</definedName>
    <definedName name="_____________EST12">#REF!</definedName>
    <definedName name="_____________EST13">#REF!</definedName>
    <definedName name="_____________EST14">#REF!</definedName>
    <definedName name="_____________EST15">#REF!</definedName>
    <definedName name="_____________EST16">#REF!</definedName>
    <definedName name="_____________EST17">#REF!</definedName>
    <definedName name="_____________EST18">#REF!</definedName>
    <definedName name="_____________EST19">#REF!</definedName>
    <definedName name="_____________EST2">#REF!</definedName>
    <definedName name="_____________EST3">#REF!</definedName>
    <definedName name="_____________EST4">#REF!</definedName>
    <definedName name="_____________EST5">#REF!</definedName>
    <definedName name="_____________EST6">#REF!</definedName>
    <definedName name="_____________EST7">#REF!</definedName>
    <definedName name="_____________EST8">#REF!</definedName>
    <definedName name="_____________EST9">#REF!</definedName>
    <definedName name="_____________EXC1">#REF!</definedName>
    <definedName name="_____________EXC10">#REF!</definedName>
    <definedName name="_____________EXC11">#REF!</definedName>
    <definedName name="_____________EXC12">#REF!</definedName>
    <definedName name="_____________EXC2">#REF!</definedName>
    <definedName name="_____________EXC3">#REF!</definedName>
    <definedName name="_____________EXC4">#REF!</definedName>
    <definedName name="_____________EXC5">#REF!</definedName>
    <definedName name="_____________EXC8">#REF!</definedName>
    <definedName name="_____________EXC9">#REF!</definedName>
    <definedName name="_____________ORO10">#REF!</definedName>
    <definedName name="_____________ORO11">#REF!</definedName>
    <definedName name="_____________ORO12">#REF!</definedName>
    <definedName name="_____________ORO13">#REF!</definedName>
    <definedName name="_____________ORO14">#REF!</definedName>
    <definedName name="_____________ORO15">#REF!</definedName>
    <definedName name="_____________ORO16">#REF!</definedName>
    <definedName name="_____________ORO17">#REF!</definedName>
    <definedName name="_____________ORO18">#REF!</definedName>
    <definedName name="_____________ORO19">#REF!</definedName>
    <definedName name="_____________PJ50">#REF!</definedName>
    <definedName name="_____________pj51">#REF!</definedName>
    <definedName name="____________EXC6">#REF!</definedName>
    <definedName name="____________EXC7">#REF!</definedName>
    <definedName name="____________PJ50">#REF!</definedName>
    <definedName name="____________pj51">#REF!</definedName>
    <definedName name="___________PJ50">#REF!</definedName>
    <definedName name="___________pj51">#REF!</definedName>
    <definedName name="___________tab1">#REF!</definedName>
    <definedName name="___________tab2">#REF!</definedName>
    <definedName name="___________tab3">#REF!</definedName>
    <definedName name="___________TAB4">#REF!</definedName>
    <definedName name="__________ORO10">#REF!</definedName>
    <definedName name="__________ORO11">#REF!</definedName>
    <definedName name="__________ORO12">#REF!</definedName>
    <definedName name="__________ORO13">#REF!</definedName>
    <definedName name="__________ORO14">#REF!</definedName>
    <definedName name="__________ORO15">#REF!</definedName>
    <definedName name="__________ORO16">#REF!</definedName>
    <definedName name="__________ORO17">#REF!</definedName>
    <definedName name="__________ORO18">#REF!</definedName>
    <definedName name="__________ORO19">#REF!</definedName>
    <definedName name="__________PJ50">#REF!</definedName>
    <definedName name="__________pj51">#REF!</definedName>
    <definedName name="__________tab1">#REF!</definedName>
    <definedName name="__________tab2">#REF!</definedName>
    <definedName name="__________tab3">#REF!</definedName>
    <definedName name="__________TAB4">#REF!</definedName>
    <definedName name="_________PJ50">#REF!</definedName>
    <definedName name="_________pj51">#REF!</definedName>
    <definedName name="_________PMT5671">[2]MEMORIAS!#REF!</definedName>
    <definedName name="_________PMT5805">[2]MEMORIAS!#REF!</definedName>
    <definedName name="_________PMT5806">[2]MEMORIAS!#REF!</definedName>
    <definedName name="_________PMT5815">[2]MEMORIAS!#REF!</definedName>
    <definedName name="_________PMT5820">[2]MEMORIAS!#REF!</definedName>
    <definedName name="________aiu2">[3]AIU!$J$105</definedName>
    <definedName name="________EST10">#REF!</definedName>
    <definedName name="________EST11">#REF!</definedName>
    <definedName name="________EST12">#REF!</definedName>
    <definedName name="________EST13">#REF!</definedName>
    <definedName name="________EST14">#REF!</definedName>
    <definedName name="________EST16">#REF!</definedName>
    <definedName name="________EST17">#REF!</definedName>
    <definedName name="________EST18">#REF!</definedName>
    <definedName name="________EST19">#REF!</definedName>
    <definedName name="________EST2">#REF!</definedName>
    <definedName name="________EST3">#REF!</definedName>
    <definedName name="________EST4">#REF!</definedName>
    <definedName name="________EST5">#REF!</definedName>
    <definedName name="________EST6">#REF!</definedName>
    <definedName name="________EST7">#REF!</definedName>
    <definedName name="________EST8">#REF!</definedName>
    <definedName name="________EST9">#REF!</definedName>
    <definedName name="________EXC1">#REF!</definedName>
    <definedName name="________EXC10">#REF!</definedName>
    <definedName name="________EXC11">#REF!</definedName>
    <definedName name="________EXC12">#REF!</definedName>
    <definedName name="________EXC2">#REF!</definedName>
    <definedName name="________EXC3">#REF!</definedName>
    <definedName name="________EXC4">#REF!</definedName>
    <definedName name="________EXC5">#REF!</definedName>
    <definedName name="________EXC8">#REF!</definedName>
    <definedName name="________EXC9">#REF!</definedName>
    <definedName name="________PJ50">#REF!</definedName>
    <definedName name="________pj51">#REF!</definedName>
    <definedName name="_______EST1">#REF!</definedName>
    <definedName name="_______EST10">#REF!</definedName>
    <definedName name="_______EST11">#REF!</definedName>
    <definedName name="_______EST12">#REF!</definedName>
    <definedName name="_______EST13">#REF!</definedName>
    <definedName name="_______EST14">#REF!</definedName>
    <definedName name="_______EST15">#REF!</definedName>
    <definedName name="_______EST16">#REF!</definedName>
    <definedName name="_______EST17">#REF!</definedName>
    <definedName name="_______EST18">#REF!</definedName>
    <definedName name="_______EST19">#REF!</definedName>
    <definedName name="_______EST2">#REF!</definedName>
    <definedName name="_______EST3">#REF!</definedName>
    <definedName name="_______EST4">#REF!</definedName>
    <definedName name="_______EST5">#REF!</definedName>
    <definedName name="_______EST6">#REF!</definedName>
    <definedName name="_______EST7">#REF!</definedName>
    <definedName name="_______EST8">#REF!</definedName>
    <definedName name="_______EST9">#REF!</definedName>
    <definedName name="_______EXC1">#REF!</definedName>
    <definedName name="_______EXC10">#REF!</definedName>
    <definedName name="_______EXC11">#REF!</definedName>
    <definedName name="_______EXC12">#REF!</definedName>
    <definedName name="_______EXC2">#REF!</definedName>
    <definedName name="_______EXC3">#REF!</definedName>
    <definedName name="_______EXC4">#REF!</definedName>
    <definedName name="_______EXC5">#REF!</definedName>
    <definedName name="_______EXC6">#REF!</definedName>
    <definedName name="_______EXC7">#REF!</definedName>
    <definedName name="_______EXC8">#REF!</definedName>
    <definedName name="_______EXC9">#REF!</definedName>
    <definedName name="_______PJ50">#REF!</definedName>
    <definedName name="_______pj51">#REF!</definedName>
    <definedName name="______EST1">#REF!</definedName>
    <definedName name="______EST10">#REF!</definedName>
    <definedName name="______EST11">#REF!</definedName>
    <definedName name="______EST12">#REF!</definedName>
    <definedName name="______EST13">#REF!</definedName>
    <definedName name="______EST14">#REF!</definedName>
    <definedName name="______EST15">#REF!</definedName>
    <definedName name="______EST16">#REF!</definedName>
    <definedName name="______EST17">#REF!</definedName>
    <definedName name="______EST18">#REF!</definedName>
    <definedName name="______EST19">#REF!</definedName>
    <definedName name="______EST2">#REF!</definedName>
    <definedName name="______EST3">#REF!</definedName>
    <definedName name="______EST4">#REF!</definedName>
    <definedName name="______EST5">#REF!</definedName>
    <definedName name="______EST6">#REF!</definedName>
    <definedName name="______EST7">#REF!</definedName>
    <definedName name="______EST8">#REF!</definedName>
    <definedName name="______EST9">#REF!</definedName>
    <definedName name="______EXC1">#REF!</definedName>
    <definedName name="______EXC10">#REF!</definedName>
    <definedName name="______EXC11">#REF!</definedName>
    <definedName name="______EXC12">#REF!</definedName>
    <definedName name="______EXC2">#REF!</definedName>
    <definedName name="______EXC3">#REF!</definedName>
    <definedName name="______EXC4">#REF!</definedName>
    <definedName name="______EXC5">#REF!</definedName>
    <definedName name="______EXC6">#REF!</definedName>
    <definedName name="______EXC7">#REF!</definedName>
    <definedName name="______EXC8">#REF!</definedName>
    <definedName name="______EXC9">#REF!</definedName>
    <definedName name="______PJ50">#REF!</definedName>
    <definedName name="______pj51">#REF!</definedName>
    <definedName name="_____aiu2">[3]AIU!$J$105</definedName>
    <definedName name="_____APU221">#REF!</definedName>
    <definedName name="_____APU465">[4]!absc</definedName>
    <definedName name="_____EST1">#REF!</definedName>
    <definedName name="_____EST10">#REF!</definedName>
    <definedName name="_____EST11">#REF!</definedName>
    <definedName name="_____EST12">#REF!</definedName>
    <definedName name="_____EST13">#REF!</definedName>
    <definedName name="_____EST14">#REF!</definedName>
    <definedName name="_____EST15">#REF!</definedName>
    <definedName name="_____EST16">#REF!</definedName>
    <definedName name="_____EST17">#REF!</definedName>
    <definedName name="_____EST18">#REF!</definedName>
    <definedName name="_____EST19">#REF!</definedName>
    <definedName name="_____EST2">#REF!</definedName>
    <definedName name="_____EST3">#REF!</definedName>
    <definedName name="_____EST4">#REF!</definedName>
    <definedName name="_____EST5">#REF!</definedName>
    <definedName name="_____EST6">#REF!</definedName>
    <definedName name="_____EST7">#REF!</definedName>
    <definedName name="_____EST8">#REF!</definedName>
    <definedName name="_____EST9">#REF!</definedName>
    <definedName name="_____EXC1">#REF!</definedName>
    <definedName name="_____EXC10">#REF!</definedName>
    <definedName name="_____EXC11">#REF!</definedName>
    <definedName name="_____EXC12">#REF!</definedName>
    <definedName name="_____EXC2">#REF!</definedName>
    <definedName name="_____EXC3">#REF!</definedName>
    <definedName name="_____EXC4">#REF!</definedName>
    <definedName name="_____EXC5">#REF!</definedName>
    <definedName name="_____EXC6">#REF!</definedName>
    <definedName name="_____EXC7">#REF!</definedName>
    <definedName name="_____EXC8">#REF!</definedName>
    <definedName name="_____EXC9">#REF!</definedName>
    <definedName name="_____ORO10">#REF!</definedName>
    <definedName name="_____ORO11">#REF!</definedName>
    <definedName name="_____ORO12">#REF!</definedName>
    <definedName name="_____ORO13">#REF!</definedName>
    <definedName name="_____ORO14">#REF!</definedName>
    <definedName name="_____ORO15">#REF!</definedName>
    <definedName name="_____ORO16">#REF!</definedName>
    <definedName name="_____ORO17">#REF!</definedName>
    <definedName name="_____ORO18">#REF!</definedName>
    <definedName name="_____ORO19">#REF!</definedName>
    <definedName name="_____PJ50">#REF!</definedName>
    <definedName name="_____pj51">#REF!</definedName>
    <definedName name="_____PMT5671">[2]MEMORIAS!#REF!</definedName>
    <definedName name="_____PMT5805">[2]MEMORIAS!#REF!</definedName>
    <definedName name="_____PMT5806">[2]MEMORIAS!#REF!</definedName>
    <definedName name="_____PMT5815">[2]MEMORIAS!#REF!</definedName>
    <definedName name="_____PMT5820">[2]MEMORIAS!#REF!</definedName>
    <definedName name="_____r">#REF!</definedName>
    <definedName name="_____tab1">#REF!</definedName>
    <definedName name="_____tab2">#REF!</definedName>
    <definedName name="_____tab3">#REF!</definedName>
    <definedName name="_____TAB4">#REF!</definedName>
    <definedName name="_____Vol1">[5]Item!$A:$D</definedName>
    <definedName name="____aiu2">[3]AIU!$J$105</definedName>
    <definedName name="____APU221">#REF!</definedName>
    <definedName name="____APU465">[4]!absc</definedName>
    <definedName name="____EST1">#REF!</definedName>
    <definedName name="____EST10">#REF!</definedName>
    <definedName name="____EST11">#REF!</definedName>
    <definedName name="____EST12">#REF!</definedName>
    <definedName name="____EST13">#REF!</definedName>
    <definedName name="____EST14">#REF!</definedName>
    <definedName name="____EST15">#REF!</definedName>
    <definedName name="____EST16">#REF!</definedName>
    <definedName name="____EST17">#REF!</definedName>
    <definedName name="____EST18">#REF!</definedName>
    <definedName name="____EST19">#REF!</definedName>
    <definedName name="____EST2">#REF!</definedName>
    <definedName name="____EST3">#REF!</definedName>
    <definedName name="____EST4">#REF!</definedName>
    <definedName name="____EST5">#REF!</definedName>
    <definedName name="____EST6">#REF!</definedName>
    <definedName name="____EST7">#REF!</definedName>
    <definedName name="____EST8">#REF!</definedName>
    <definedName name="____EST9">#REF!</definedName>
    <definedName name="____EXC1">#REF!</definedName>
    <definedName name="____EXC10">#REF!</definedName>
    <definedName name="____EXC11">#REF!</definedName>
    <definedName name="____EXC12">#REF!</definedName>
    <definedName name="____EXC2">#REF!</definedName>
    <definedName name="____EXC3">#REF!</definedName>
    <definedName name="____EXC4">#REF!</definedName>
    <definedName name="____EXC5">#REF!</definedName>
    <definedName name="____EXC6">#REF!</definedName>
    <definedName name="____EXC7">#REF!</definedName>
    <definedName name="____EXC8">#REF!</definedName>
    <definedName name="____EXC9">#REF!</definedName>
    <definedName name="____INF1">#REF!</definedName>
    <definedName name="____INF2">#REF!</definedName>
    <definedName name="____MAT1">#REF!</definedName>
    <definedName name="____ORO10">#REF!</definedName>
    <definedName name="____ORO11">#REF!</definedName>
    <definedName name="____ORO12">#REF!</definedName>
    <definedName name="____ORO13">#REF!</definedName>
    <definedName name="____ORO14">#REF!</definedName>
    <definedName name="____ORO15">#REF!</definedName>
    <definedName name="____ORO16">#REF!</definedName>
    <definedName name="____ORO17">#REF!</definedName>
    <definedName name="____ORO18">#REF!</definedName>
    <definedName name="____ORO19">#REF!</definedName>
    <definedName name="____PJ50">#REF!</definedName>
    <definedName name="____pj51">#REF!</definedName>
    <definedName name="____PMT5671">[2]MEMORIAS!#REF!</definedName>
    <definedName name="____PMT5805">[2]MEMORIAS!#REF!</definedName>
    <definedName name="____PMT5806">[2]MEMORIAS!#REF!</definedName>
    <definedName name="____PMT5815">[2]MEMORIAS!#REF!</definedName>
    <definedName name="____PMT5820">[2]MEMORIAS!#REF!</definedName>
    <definedName name="____r">#REF!</definedName>
    <definedName name="____SAL1">#REF!</definedName>
    <definedName name="____tab1">#REF!</definedName>
    <definedName name="____tab2">#REF!</definedName>
    <definedName name="____tab3">#REF!</definedName>
    <definedName name="____TAB4">#REF!</definedName>
    <definedName name="____Vol1">[5]Item!$A:$D</definedName>
    <definedName name="___aiu2">[3]AIU!$J$105</definedName>
    <definedName name="___APU221">#REF!</definedName>
    <definedName name="___APU465">[4]!absc</definedName>
    <definedName name="___EST1">#REF!</definedName>
    <definedName name="___EST10">#REF!</definedName>
    <definedName name="___EST11">#REF!</definedName>
    <definedName name="___EST12">#REF!</definedName>
    <definedName name="___EST13">#REF!</definedName>
    <definedName name="___EST14">#REF!</definedName>
    <definedName name="___EST15">#REF!</definedName>
    <definedName name="___EST16">#REF!</definedName>
    <definedName name="___EST17">#REF!</definedName>
    <definedName name="___EST18">#REF!</definedName>
    <definedName name="___EST19">#REF!</definedName>
    <definedName name="___EST2">#REF!</definedName>
    <definedName name="___EST3">#REF!</definedName>
    <definedName name="___EST4">#REF!</definedName>
    <definedName name="___EST5">#REF!</definedName>
    <definedName name="___EST6">#REF!</definedName>
    <definedName name="___EST7">#REF!</definedName>
    <definedName name="___EST8">#REF!</definedName>
    <definedName name="___EST9">#REF!</definedName>
    <definedName name="___ETR13">#REF!</definedName>
    <definedName name="___EXC1">#REF!</definedName>
    <definedName name="___EXC10">#REF!</definedName>
    <definedName name="___EXC11">#REF!</definedName>
    <definedName name="___EXC12">#REF!</definedName>
    <definedName name="___EXC2">#REF!</definedName>
    <definedName name="___EXC3">#REF!</definedName>
    <definedName name="___EXC4">#REF!</definedName>
    <definedName name="___EXC5">#REF!</definedName>
    <definedName name="___EXC6">#REF!</definedName>
    <definedName name="___EXC7">#REF!</definedName>
    <definedName name="___EXC8">#REF!</definedName>
    <definedName name="___EXC9">#REF!</definedName>
    <definedName name="___INF1">#REF!</definedName>
    <definedName name="___MAT1">#REF!</definedName>
    <definedName name="___ORO10">#REF!</definedName>
    <definedName name="___ORO11">#REF!</definedName>
    <definedName name="___ORO12">#REF!</definedName>
    <definedName name="___ORO13">#REF!</definedName>
    <definedName name="___ORO14">#REF!</definedName>
    <definedName name="___ORO15">#REF!</definedName>
    <definedName name="___ORO16">#REF!</definedName>
    <definedName name="___ORO17">#REF!</definedName>
    <definedName name="___ORO18">#REF!</definedName>
    <definedName name="___ORO19">#REF!</definedName>
    <definedName name="___PJ50">#REF!</definedName>
    <definedName name="___pj51">#REF!</definedName>
    <definedName name="___PMT5671">[2]MEMORIAS!#REF!</definedName>
    <definedName name="___PMT5805">[2]MEMORIAS!#REF!</definedName>
    <definedName name="___PMT5806">[2]MEMORIAS!#REF!</definedName>
    <definedName name="___PMT5815">[2]MEMORIAS!#REF!</definedName>
    <definedName name="___PMT5820">[2]MEMORIAS!#REF!</definedName>
    <definedName name="___r">#REF!</definedName>
    <definedName name="___tab1">#REF!</definedName>
    <definedName name="___tab2">#REF!</definedName>
    <definedName name="___tab3">#REF!</definedName>
    <definedName name="___TAB4">#REF!</definedName>
    <definedName name="___Vol1">[5]Item!$A:$D</definedName>
    <definedName name="__123Graph_AMAIN" hidden="1">'[6]ETAPA 50 SMMLV'!#REF!</definedName>
    <definedName name="__123Graph_BMAIN" hidden="1">'[6]ETAPA 50 SMMLV'!#REF!</definedName>
    <definedName name="__123Graph_XMAIN" hidden="1">'[6]ETAPA 50 SMMLV'!#REF!</definedName>
    <definedName name="__1Excel_BuiltIn_Print_Area_1_1_1">#REF!</definedName>
    <definedName name="__2Excel_BuiltIn_Print_Titles_1_1_1_1">#REF!</definedName>
    <definedName name="__a1" hidden="1">{"TAB1",#N/A,TRUE,"GENERAL";"TAB2",#N/A,TRUE,"GENERAL";"TAB3",#N/A,TRUE,"GENERAL";"TAB4",#N/A,TRUE,"GENERAL";"TAB5",#N/A,TRUE,"GENERAL"}</definedName>
    <definedName name="__a3" hidden="1">{"TAB1",#N/A,TRUE,"GENERAL";"TAB2",#N/A,TRUE,"GENERAL";"TAB3",#N/A,TRUE,"GENERAL";"TAB4",#N/A,TRUE,"GENERAL";"TAB5",#N/A,TRUE,"GENERAL"}</definedName>
    <definedName name="__a4" hidden="1">{"via1",#N/A,TRUE,"general";"via2",#N/A,TRUE,"general";"via3",#N/A,TRUE,"general"}</definedName>
    <definedName name="__a5" hidden="1">{"TAB1",#N/A,TRUE,"GENERAL";"TAB2",#N/A,TRUE,"GENERAL";"TAB3",#N/A,TRUE,"GENERAL";"TAB4",#N/A,TRUE,"GENERAL";"TAB5",#N/A,TRUE,"GENERAL"}</definedName>
    <definedName name="__a6" hidden="1">{"TAB1",#N/A,TRUE,"GENERAL";"TAB2",#N/A,TRUE,"GENERAL";"TAB3",#N/A,TRUE,"GENERAL";"TAB4",#N/A,TRUE,"GENERAL";"TAB5",#N/A,TRUE,"GENERAL"}</definedName>
    <definedName name="__aiu2">[3]AIU!$J$105</definedName>
    <definedName name="__APU221">#REF!</definedName>
    <definedName name="__APU465">[4]!absc</definedName>
    <definedName name="__b2" hidden="1">{"TAB1",#N/A,TRUE,"GENERAL";"TAB2",#N/A,TRUE,"GENERAL";"TAB3",#N/A,TRUE,"GENERAL";"TAB4",#N/A,TRUE,"GENERAL";"TAB5",#N/A,TRUE,"GENERAL"}</definedName>
    <definedName name="__b3" hidden="1">{"TAB1",#N/A,TRUE,"GENERAL";"TAB2",#N/A,TRUE,"GENERAL";"TAB3",#N/A,TRUE,"GENERAL";"TAB4",#N/A,TRUE,"GENERAL";"TAB5",#N/A,TRUE,"GENERAL"}</definedName>
    <definedName name="__b4" hidden="1">{"TAB1",#N/A,TRUE,"GENERAL";"TAB2",#N/A,TRUE,"GENERAL";"TAB3",#N/A,TRUE,"GENERAL";"TAB4",#N/A,TRUE,"GENERAL";"TAB5",#N/A,TRUE,"GENERAL"}</definedName>
    <definedName name="__b5" hidden="1">{"TAB1",#N/A,TRUE,"GENERAL";"TAB2",#N/A,TRUE,"GENERAL";"TAB3",#N/A,TRUE,"GENERAL";"TAB4",#N/A,TRUE,"GENERAL";"TAB5",#N/A,TRUE,"GENERAL"}</definedName>
    <definedName name="__b6" hidden="1">{"TAB1",#N/A,TRUE,"GENERAL";"TAB2",#N/A,TRUE,"GENERAL";"TAB3",#N/A,TRUE,"GENERAL";"TAB4",#N/A,TRUE,"GENERAL";"TAB5",#N/A,TRUE,"GENERAL"}</definedName>
    <definedName name="__b7" hidden="1">{"via1",#N/A,TRUE,"general";"via2",#N/A,TRUE,"general";"via3",#N/A,TRUE,"general"}</definedName>
    <definedName name="__b8" hidden="1">{"via1",#N/A,TRUE,"general";"via2",#N/A,TRUE,"general";"via3",#N/A,TRUE,"general"}</definedName>
    <definedName name="__bb9" hidden="1">{"TAB1",#N/A,TRUE,"GENERAL";"TAB2",#N/A,TRUE,"GENERAL";"TAB3",#N/A,TRUE,"GENERAL";"TAB4",#N/A,TRUE,"GENERAL";"TAB5",#N/A,TRUE,"GENERAL"}</definedName>
    <definedName name="__bgb5" hidden="1">{"TAB1",#N/A,TRUE,"GENERAL";"TAB2",#N/A,TRUE,"GENERAL";"TAB3",#N/A,TRUE,"GENERAL";"TAB4",#N/A,TRUE,"GENERAL";"TAB5",#N/A,TRUE,"GENERAL"}</definedName>
    <definedName name="__CMU005" hidden="1">#REF!</definedName>
    <definedName name="__EST1">#REF!</definedName>
    <definedName name="__EST10">#REF!</definedName>
    <definedName name="__EST11">#REF!</definedName>
    <definedName name="__EST12">#REF!</definedName>
    <definedName name="__EST13">#REF!</definedName>
    <definedName name="__EST14">#REF!</definedName>
    <definedName name="__EST15">#REF!</definedName>
    <definedName name="__EST16">#REF!</definedName>
    <definedName name="__EST17">#REF!</definedName>
    <definedName name="__EST18">#REF!</definedName>
    <definedName name="__EST19">#REF!</definedName>
    <definedName name="__EST2">#REF!</definedName>
    <definedName name="__EST23">#REF!</definedName>
    <definedName name="__EST3">#REF!</definedName>
    <definedName name="__EST4">#REF!</definedName>
    <definedName name="__EST5">#REF!</definedName>
    <definedName name="__EST6">#REF!</definedName>
    <definedName name="__EST7">#REF!</definedName>
    <definedName name="__EST8">#REF!</definedName>
    <definedName name="__EST9">#REF!</definedName>
    <definedName name="__ETR13">#REF!</definedName>
    <definedName name="__EXC1">#REF!</definedName>
    <definedName name="__EXC10">#REF!</definedName>
    <definedName name="__EXC11">#REF!</definedName>
    <definedName name="__EXC12">#REF!</definedName>
    <definedName name="__EXC2">#REF!</definedName>
    <definedName name="__EXC3">#REF!</definedName>
    <definedName name="__EXC4">#REF!</definedName>
    <definedName name="__EXC5">#REF!</definedName>
    <definedName name="__EXC6">#REF!</definedName>
    <definedName name="__EXC7">#REF!</definedName>
    <definedName name="__EXC8">#REF!</definedName>
    <definedName name="__EXC9">#REF!</definedName>
    <definedName name="__g2" hidden="1">{"TAB1",#N/A,TRUE,"GENERAL";"TAB2",#N/A,TRUE,"GENERAL";"TAB3",#N/A,TRUE,"GENERAL";"TAB4",#N/A,TRUE,"GENERAL";"TAB5",#N/A,TRUE,"GENERAL"}</definedName>
    <definedName name="__g3" hidden="1">{"via1",#N/A,TRUE,"general";"via2",#N/A,TRUE,"general";"via3",#N/A,TRUE,"general"}</definedName>
    <definedName name="__g4" hidden="1">{"via1",#N/A,TRUE,"general";"via2",#N/A,TRUE,"general";"via3",#N/A,TRUE,"general"}</definedName>
    <definedName name="__g5" hidden="1">{"via1",#N/A,TRUE,"general";"via2",#N/A,TRUE,"general";"via3",#N/A,TRUE,"general"}</definedName>
    <definedName name="__g6" hidden="1">{"via1",#N/A,TRUE,"general";"via2",#N/A,TRUE,"general";"via3",#N/A,TRUE,"general"}</definedName>
    <definedName name="__g7" hidden="1">{"TAB1",#N/A,TRUE,"GENERAL";"TAB2",#N/A,TRUE,"GENERAL";"TAB3",#N/A,TRUE,"GENERAL";"TAB4",#N/A,TRUE,"GENERAL";"TAB5",#N/A,TRUE,"GENERAL"}</definedName>
    <definedName name="__GR1" hidden="1">{"TAB1",#N/A,TRUE,"GENERAL";"TAB2",#N/A,TRUE,"GENERAL";"TAB3",#N/A,TRUE,"GENERAL";"TAB4",#N/A,TRUE,"GENERAL";"TAB5",#N/A,TRUE,"GENERAL"}</definedName>
    <definedName name="__gtr4" hidden="1">{"via1",#N/A,TRUE,"general";"via2",#N/A,TRUE,"general";"via3",#N/A,TRUE,"general"}</definedName>
    <definedName name="__h2" hidden="1">{"via1",#N/A,TRUE,"general";"via2",#N/A,TRUE,"general";"via3",#N/A,TRUE,"general"}</definedName>
    <definedName name="__h3" hidden="1">{"via1",#N/A,TRUE,"general";"via2",#N/A,TRUE,"general";"via3",#N/A,TRUE,"general"}</definedName>
    <definedName name="__h4" hidden="1">{"TAB1",#N/A,TRUE,"GENERAL";"TAB2",#N/A,TRUE,"GENERAL";"TAB3",#N/A,TRUE,"GENERAL";"TAB4",#N/A,TRUE,"GENERAL";"TAB5",#N/A,TRUE,"GENERAL"}</definedName>
    <definedName name="__h5" hidden="1">{"TAB1",#N/A,TRUE,"GENERAL";"TAB2",#N/A,TRUE,"GENERAL";"TAB3",#N/A,TRUE,"GENERAL";"TAB4",#N/A,TRUE,"GENERAL";"TAB5",#N/A,TRUE,"GENERAL"}</definedName>
    <definedName name="__h6" hidden="1">{"via1",#N/A,TRUE,"general";"via2",#N/A,TRUE,"general";"via3",#N/A,TRUE,"general"}</definedName>
    <definedName name="__h7" hidden="1">{"TAB1",#N/A,TRUE,"GENERAL";"TAB2",#N/A,TRUE,"GENERAL";"TAB3",#N/A,TRUE,"GENERAL";"TAB4",#N/A,TRUE,"GENERAL";"TAB5",#N/A,TRUE,"GENERAL"}</definedName>
    <definedName name="__h8" hidden="1">{"via1",#N/A,TRUE,"general";"via2",#N/A,TRUE,"general";"via3",#N/A,TRUE,"general"}</definedName>
    <definedName name="__hfh7" hidden="1">{"via1",#N/A,TRUE,"general";"via2",#N/A,TRUE,"general";"via3",#N/A,TRUE,"general"}</definedName>
    <definedName name="__i4" hidden="1">{"via1",#N/A,TRUE,"general";"via2",#N/A,TRUE,"general";"via3",#N/A,TRUE,"general"}</definedName>
    <definedName name="__i5" hidden="1">{"TAB1",#N/A,TRUE,"GENERAL";"TAB2",#N/A,TRUE,"GENERAL";"TAB3",#N/A,TRUE,"GENERAL";"TAB4",#N/A,TRUE,"GENERAL";"TAB5",#N/A,TRUE,"GENERAL"}</definedName>
    <definedName name="__i6" hidden="1">{"TAB1",#N/A,TRUE,"GENERAL";"TAB2",#N/A,TRUE,"GENERAL";"TAB3",#N/A,TRUE,"GENERAL";"TAB4",#N/A,TRUE,"GENERAL";"TAB5",#N/A,TRUE,"GENERAL"}</definedName>
    <definedName name="__i7" hidden="1">{"via1",#N/A,TRUE,"general";"via2",#N/A,TRUE,"general";"via3",#N/A,TRUE,"general"}</definedName>
    <definedName name="__i77" hidden="1">{"TAB1",#N/A,TRUE,"GENERAL";"TAB2",#N/A,TRUE,"GENERAL";"TAB3",#N/A,TRUE,"GENERAL";"TAB4",#N/A,TRUE,"GENERAL";"TAB5",#N/A,TRUE,"GENERAL"}</definedName>
    <definedName name="__i8" hidden="1">{"via1",#N/A,TRUE,"general";"via2",#N/A,TRUE,"general";"via3",#N/A,TRUE,"general"}</definedName>
    <definedName name="__i9" hidden="1">{"TAB1",#N/A,TRUE,"GENERAL";"TAB2",#N/A,TRUE,"GENERAL";"TAB3",#N/A,TRUE,"GENERAL";"TAB4",#N/A,TRUE,"GENERAL";"TAB5",#N/A,TRUE,"GENERAL"}</definedName>
    <definedName name="__INF1">#REF!</definedName>
    <definedName name="__k3" hidden="1">{"TAB1",#N/A,TRUE,"GENERAL";"TAB2",#N/A,TRUE,"GENERAL";"TAB3",#N/A,TRUE,"GENERAL";"TAB4",#N/A,TRUE,"GENERAL";"TAB5",#N/A,TRUE,"GENERAL"}</definedName>
    <definedName name="__k4" hidden="1">{"via1",#N/A,TRUE,"general";"via2",#N/A,TRUE,"general";"via3",#N/A,TRUE,"general"}</definedName>
    <definedName name="__k5" hidden="1">{"via1",#N/A,TRUE,"general";"via2",#N/A,TRUE,"general";"via3",#N/A,TRUE,"general"}</definedName>
    <definedName name="__k6" hidden="1">{"TAB1",#N/A,TRUE,"GENERAL";"TAB2",#N/A,TRUE,"GENERAL";"TAB3",#N/A,TRUE,"GENERAL";"TAB4",#N/A,TRUE,"GENERAL";"TAB5",#N/A,TRUE,"GENERAL"}</definedName>
    <definedName name="__k7" hidden="1">{"via1",#N/A,TRUE,"general";"via2",#N/A,TRUE,"general";"via3",#N/A,TRUE,"general"}</definedName>
    <definedName name="__k8" hidden="1">{"via1",#N/A,TRUE,"general";"via2",#N/A,TRUE,"general";"via3",#N/A,TRUE,"general"}</definedName>
    <definedName name="__k9" hidden="1">{"TAB1",#N/A,TRUE,"GENERAL";"TAB2",#N/A,TRUE,"GENERAL";"TAB3",#N/A,TRUE,"GENERAL";"TAB4",#N/A,TRUE,"GENERAL";"TAB5",#N/A,TRUE,"GENERAL"}</definedName>
    <definedName name="__kjk6" hidden="1">{"TAB1",#N/A,TRUE,"GENERAL";"TAB2",#N/A,TRUE,"GENERAL";"TAB3",#N/A,TRUE,"GENERAL";"TAB4",#N/A,TRUE,"GENERAL";"TAB5",#N/A,TRUE,"GENERAL"}</definedName>
    <definedName name="__m3" hidden="1">{"via1",#N/A,TRUE,"general";"via2",#N/A,TRUE,"general";"via3",#N/A,TRUE,"general"}</definedName>
    <definedName name="__m4" hidden="1">{"TAB1",#N/A,TRUE,"GENERAL";"TAB2",#N/A,TRUE,"GENERAL";"TAB3",#N/A,TRUE,"GENERAL";"TAB4",#N/A,TRUE,"GENERAL";"TAB5",#N/A,TRUE,"GENERAL"}</definedName>
    <definedName name="__m5" hidden="1">{"via1",#N/A,TRUE,"general";"via2",#N/A,TRUE,"general";"via3",#N/A,TRUE,"general"}</definedName>
    <definedName name="__m6" hidden="1">{"TAB1",#N/A,TRUE,"GENERAL";"TAB2",#N/A,TRUE,"GENERAL";"TAB3",#N/A,TRUE,"GENERAL";"TAB4",#N/A,TRUE,"GENERAL";"TAB5",#N/A,TRUE,"GENERAL"}</definedName>
    <definedName name="__m7" hidden="1">{"TAB1",#N/A,TRUE,"GENERAL";"TAB2",#N/A,TRUE,"GENERAL";"TAB3",#N/A,TRUE,"GENERAL";"TAB4",#N/A,TRUE,"GENERAL";"TAB5",#N/A,TRUE,"GENERAL"}</definedName>
    <definedName name="__m8" hidden="1">{"via1",#N/A,TRUE,"general";"via2",#N/A,TRUE,"general";"via3",#N/A,TRUE,"general"}</definedName>
    <definedName name="__m9" hidden="1">{"via1",#N/A,TRUE,"general";"via2",#N/A,TRUE,"general";"via3",#N/A,TRUE,"general"}</definedName>
    <definedName name="__MAT1">#REF!</definedName>
    <definedName name="__n3" hidden="1">{"TAB1",#N/A,TRUE,"GENERAL";"TAB2",#N/A,TRUE,"GENERAL";"TAB3",#N/A,TRUE,"GENERAL";"TAB4",#N/A,TRUE,"GENERAL";"TAB5",#N/A,TRUE,"GENERAL"}</definedName>
    <definedName name="__n4" hidden="1">{"via1",#N/A,TRUE,"general";"via2",#N/A,TRUE,"general";"via3",#N/A,TRUE,"general"}</definedName>
    <definedName name="__n5" hidden="1">{"TAB1",#N/A,TRUE,"GENERAL";"TAB2",#N/A,TRUE,"GENERAL";"TAB3",#N/A,TRUE,"GENERAL";"TAB4",#N/A,TRUE,"GENERAL";"TAB5",#N/A,TRUE,"GENERAL"}</definedName>
    <definedName name="__nyn7" hidden="1">{"via1",#N/A,TRUE,"general";"via2",#N/A,TRUE,"general";"via3",#N/A,TRUE,"general"}</definedName>
    <definedName name="__o4" hidden="1">{"via1",#N/A,TRUE,"general";"via2",#N/A,TRUE,"general";"via3",#N/A,TRUE,"general"}</definedName>
    <definedName name="__o5" hidden="1">{"TAB1",#N/A,TRUE,"GENERAL";"TAB2",#N/A,TRUE,"GENERAL";"TAB3",#N/A,TRUE,"GENERAL";"TAB4",#N/A,TRUE,"GENERAL";"TAB5",#N/A,TRUE,"GENERAL"}</definedName>
    <definedName name="__o6" hidden="1">{"TAB1",#N/A,TRUE,"GENERAL";"TAB2",#N/A,TRUE,"GENERAL";"TAB3",#N/A,TRUE,"GENERAL";"TAB4",#N/A,TRUE,"GENERAL";"TAB5",#N/A,TRUE,"GENERAL"}</definedName>
    <definedName name="__o7" hidden="1">{"TAB1",#N/A,TRUE,"GENERAL";"TAB2",#N/A,TRUE,"GENERAL";"TAB3",#N/A,TRUE,"GENERAL";"TAB4",#N/A,TRUE,"GENERAL";"TAB5",#N/A,TRUE,"GENERAL"}</definedName>
    <definedName name="__o8" hidden="1">{"via1",#N/A,TRUE,"general";"via2",#N/A,TRUE,"general";"via3",#N/A,TRUE,"general"}</definedName>
    <definedName name="__o9" hidden="1">{"TAB1",#N/A,TRUE,"GENERAL";"TAB2",#N/A,TRUE,"GENERAL";"TAB3",#N/A,TRUE,"GENERAL";"TAB4",#N/A,TRUE,"GENERAL";"TAB5",#N/A,TRUE,"GENERAL"}</definedName>
    <definedName name="__ORO10">#REF!</definedName>
    <definedName name="__ORO11">#REF!</definedName>
    <definedName name="__ORO12">#REF!</definedName>
    <definedName name="__ORO13">#REF!</definedName>
    <definedName name="__ORO14">#REF!</definedName>
    <definedName name="__ORO15">#REF!</definedName>
    <definedName name="__ORO16">#REF!</definedName>
    <definedName name="__ORO17">#REF!</definedName>
    <definedName name="__ORO18">#REF!</definedName>
    <definedName name="__ORO19">#REF!</definedName>
    <definedName name="__p6" hidden="1">{"via1",#N/A,TRUE,"general";"via2",#N/A,TRUE,"general";"via3",#N/A,TRUE,"general"}</definedName>
    <definedName name="__p7" hidden="1">{"via1",#N/A,TRUE,"general";"via2",#N/A,TRUE,"general";"via3",#N/A,TRUE,"general"}</definedName>
    <definedName name="__p8" hidden="1">{"TAB1",#N/A,TRUE,"GENERAL";"TAB2",#N/A,TRUE,"GENERAL";"TAB3",#N/A,TRUE,"GENERAL";"TAB4",#N/A,TRUE,"GENERAL";"TAB5",#N/A,TRUE,"GENERAL"}</definedName>
    <definedName name="__PJ50">#REF!</definedName>
    <definedName name="__pj51">#REF!</definedName>
    <definedName name="__PMT5671">[2]MEMORIAS!#REF!</definedName>
    <definedName name="__PMT5805">[2]MEMORIAS!#REF!</definedName>
    <definedName name="__PMT5806">[2]MEMORIAS!#REF!</definedName>
    <definedName name="__PMT5815">[2]MEMORIAS!#REF!</definedName>
    <definedName name="__PMT5820">[2]MEMORIAS!#REF!</definedName>
    <definedName name="__r" hidden="1">{"TAB1",#N/A,TRUE,"GENERAL";"TAB2",#N/A,TRUE,"GENERAL";"TAB3",#N/A,TRUE,"GENERAL";"TAB4",#N/A,TRUE,"GENERAL";"TAB5",#N/A,TRUE,"GENERAL"}</definedName>
    <definedName name="__r4r" hidden="1">{"via1",#N/A,TRUE,"general";"via2",#N/A,TRUE,"general";"via3",#N/A,TRUE,"general"}</definedName>
    <definedName name="__rtu6" hidden="1">{"via1",#N/A,TRUE,"general";"via2",#N/A,TRUE,"general";"via3",#N/A,TRUE,"general"}</definedName>
    <definedName name="__s1" hidden="1">{"via1",#N/A,TRUE,"general";"via2",#N/A,TRUE,"general";"via3",#N/A,TRUE,"general"}</definedName>
    <definedName name="__s2" hidden="1">{"TAB1",#N/A,TRUE,"GENERAL";"TAB2",#N/A,TRUE,"GENERAL";"TAB3",#N/A,TRUE,"GENERAL";"TAB4",#N/A,TRUE,"GENERAL";"TAB5",#N/A,TRUE,"GENERAL"}</definedName>
    <definedName name="__s3" hidden="1">{"TAB1",#N/A,TRUE,"GENERAL";"TAB2",#N/A,TRUE,"GENERAL";"TAB3",#N/A,TRUE,"GENERAL";"TAB4",#N/A,TRUE,"GENERAL";"TAB5",#N/A,TRUE,"GENERAL"}</definedName>
    <definedName name="__s4" hidden="1">{"via1",#N/A,TRUE,"general";"via2",#N/A,TRUE,"general";"via3",#N/A,TRUE,"general"}</definedName>
    <definedName name="__s5" hidden="1">{"via1",#N/A,TRUE,"general";"via2",#N/A,TRUE,"general";"via3",#N/A,TRUE,"general"}</definedName>
    <definedName name="__s6" hidden="1">{"TAB1",#N/A,TRUE,"GENERAL";"TAB2",#N/A,TRUE,"GENERAL";"TAB3",#N/A,TRUE,"GENERAL";"TAB4",#N/A,TRUE,"GENERAL";"TAB5",#N/A,TRUE,"GENERAL"}</definedName>
    <definedName name="__s7" hidden="1">{"via1",#N/A,TRUE,"general";"via2",#N/A,TRUE,"general";"via3",#N/A,TRUE,"general"}</definedName>
    <definedName name="__t3" hidden="1">{"TAB1",#N/A,TRUE,"GENERAL";"TAB2",#N/A,TRUE,"GENERAL";"TAB3",#N/A,TRUE,"GENERAL";"TAB4",#N/A,TRUE,"GENERAL";"TAB5",#N/A,TRUE,"GENERAL"}</definedName>
    <definedName name="__t4" hidden="1">{"via1",#N/A,TRUE,"general";"via2",#N/A,TRUE,"general";"via3",#N/A,TRUE,"general"}</definedName>
    <definedName name="__t5" hidden="1">{"TAB1",#N/A,TRUE,"GENERAL";"TAB2",#N/A,TRUE,"GENERAL";"TAB3",#N/A,TRUE,"GENERAL";"TAB4",#N/A,TRUE,"GENERAL";"TAB5",#N/A,TRUE,"GENERAL"}</definedName>
    <definedName name="__t6" hidden="1">{"via1",#N/A,TRUE,"general";"via2",#N/A,TRUE,"general";"via3",#N/A,TRUE,"general"}</definedName>
    <definedName name="__t66" hidden="1">{"TAB1",#N/A,TRUE,"GENERAL";"TAB2",#N/A,TRUE,"GENERAL";"TAB3",#N/A,TRUE,"GENERAL";"TAB4",#N/A,TRUE,"GENERAL";"TAB5",#N/A,TRUE,"GENERAL"}</definedName>
    <definedName name="__t7" hidden="1">{"via1",#N/A,TRUE,"general";"via2",#N/A,TRUE,"general";"via3",#N/A,TRUE,"general"}</definedName>
    <definedName name="__t77" hidden="1">{"TAB1",#N/A,TRUE,"GENERAL";"TAB2",#N/A,TRUE,"GENERAL";"TAB3",#N/A,TRUE,"GENERAL";"TAB4",#N/A,TRUE,"GENERAL";"TAB5",#N/A,TRUE,"GENERAL"}</definedName>
    <definedName name="__t8" hidden="1">{"TAB1",#N/A,TRUE,"GENERAL";"TAB2",#N/A,TRUE,"GENERAL";"TAB3",#N/A,TRUE,"GENERAL";"TAB4",#N/A,TRUE,"GENERAL";"TAB5",#N/A,TRUE,"GENERAL"}</definedName>
    <definedName name="__t88" hidden="1">{"via1",#N/A,TRUE,"general";"via2",#N/A,TRUE,"general";"via3",#N/A,TRUE,"general"}</definedName>
    <definedName name="__t9" hidden="1">{"TAB1",#N/A,TRUE,"GENERAL";"TAB2",#N/A,TRUE,"GENERAL";"TAB3",#N/A,TRUE,"GENERAL";"TAB4",#N/A,TRUE,"GENERAL";"TAB5",#N/A,TRUE,"GENERAL"}</definedName>
    <definedName name="__t99" hidden="1">{"via1",#N/A,TRUE,"general";"via2",#N/A,TRUE,"general";"via3",#N/A,TRUE,"general"}</definedName>
    <definedName name="__tab1">#REF!</definedName>
    <definedName name="__tab2">#REF!</definedName>
    <definedName name="__tab3">#REF!</definedName>
    <definedName name="__TAB4">#REF!</definedName>
    <definedName name="__u4" hidden="1">{"TAB1",#N/A,TRUE,"GENERAL";"TAB2",#N/A,TRUE,"GENERAL";"TAB3",#N/A,TRUE,"GENERAL";"TAB4",#N/A,TRUE,"GENERAL";"TAB5",#N/A,TRUE,"GENERAL"}</definedName>
    <definedName name="__u5" hidden="1">{"TAB1",#N/A,TRUE,"GENERAL";"TAB2",#N/A,TRUE,"GENERAL";"TAB3",#N/A,TRUE,"GENERAL";"TAB4",#N/A,TRUE,"GENERAL";"TAB5",#N/A,TRUE,"GENERAL"}</definedName>
    <definedName name="__u6" hidden="1">{"TAB1",#N/A,TRUE,"GENERAL";"TAB2",#N/A,TRUE,"GENERAL";"TAB3",#N/A,TRUE,"GENERAL";"TAB4",#N/A,TRUE,"GENERAL";"TAB5",#N/A,TRUE,"GENERAL"}</definedName>
    <definedName name="__u7" hidden="1">{"via1",#N/A,TRUE,"general";"via2",#N/A,TRUE,"general";"via3",#N/A,TRUE,"general"}</definedName>
    <definedName name="__u8" hidden="1">{"TAB1",#N/A,TRUE,"GENERAL";"TAB2",#N/A,TRUE,"GENERAL";"TAB3",#N/A,TRUE,"GENERAL";"TAB4",#N/A,TRUE,"GENERAL";"TAB5",#N/A,TRUE,"GENERAL"}</definedName>
    <definedName name="__u9" hidden="1">{"TAB1",#N/A,TRUE,"GENERAL";"TAB2",#N/A,TRUE,"GENERAL";"TAB3",#N/A,TRUE,"GENERAL";"TAB4",#N/A,TRUE,"GENERAL";"TAB5",#N/A,TRUE,"GENERAL"}</definedName>
    <definedName name="__ur7" hidden="1">{"TAB1",#N/A,TRUE,"GENERAL";"TAB2",#N/A,TRUE,"GENERAL";"TAB3",#N/A,TRUE,"GENERAL";"TAB4",#N/A,TRUE,"GENERAL";"TAB5",#N/A,TRUE,"GENERAL"}</definedName>
    <definedName name="__v2" hidden="1">{"via1",#N/A,TRUE,"general";"via2",#N/A,TRUE,"general";"via3",#N/A,TRUE,"general"}</definedName>
    <definedName name="__v3" hidden="1">{"TAB1",#N/A,TRUE,"GENERAL";"TAB2",#N/A,TRUE,"GENERAL";"TAB3",#N/A,TRUE,"GENERAL";"TAB4",#N/A,TRUE,"GENERAL";"TAB5",#N/A,TRUE,"GENERAL"}</definedName>
    <definedName name="__v4" hidden="1">{"TAB1",#N/A,TRUE,"GENERAL";"TAB2",#N/A,TRUE,"GENERAL";"TAB3",#N/A,TRUE,"GENERAL";"TAB4",#N/A,TRUE,"GENERAL";"TAB5",#N/A,TRUE,"GENERAL"}</definedName>
    <definedName name="__v5" hidden="1">{"TAB1",#N/A,TRUE,"GENERAL";"TAB2",#N/A,TRUE,"GENERAL";"TAB3",#N/A,TRUE,"GENERAL";"TAB4",#N/A,TRUE,"GENERAL";"TAB5",#N/A,TRUE,"GENERAL"}</definedName>
    <definedName name="__v6" hidden="1">{"TAB1",#N/A,TRUE,"GENERAL";"TAB2",#N/A,TRUE,"GENERAL";"TAB3",#N/A,TRUE,"GENERAL";"TAB4",#N/A,TRUE,"GENERAL";"TAB5",#N/A,TRUE,"GENERAL"}</definedName>
    <definedName name="__v7" hidden="1">{"via1",#N/A,TRUE,"general";"via2",#N/A,TRUE,"general";"via3",#N/A,TRUE,"general"}</definedName>
    <definedName name="__v8" hidden="1">{"TAB1",#N/A,TRUE,"GENERAL";"TAB2",#N/A,TRUE,"GENERAL";"TAB3",#N/A,TRUE,"GENERAL";"TAB4",#N/A,TRUE,"GENERAL";"TAB5",#N/A,TRUE,"GENERAL"}</definedName>
    <definedName name="__v9" hidden="1">{"TAB1",#N/A,TRUE,"GENERAL";"TAB2",#N/A,TRUE,"GENERAL";"TAB3",#N/A,TRUE,"GENERAL";"TAB4",#N/A,TRUE,"GENERAL";"TAB5",#N/A,TRUE,"GENERAL"}</definedName>
    <definedName name="__vfv4" hidden="1">{"via1",#N/A,TRUE,"general";"via2",#N/A,TRUE,"general";"via3",#N/A,TRUE,"general"}</definedName>
    <definedName name="__Vol1">[5]Item!$A:$D</definedName>
    <definedName name="__x1" hidden="1">{"TAB1",#N/A,TRUE,"GENERAL";"TAB2",#N/A,TRUE,"GENERAL";"TAB3",#N/A,TRUE,"GENERAL";"TAB4",#N/A,TRUE,"GENERAL";"TAB5",#N/A,TRUE,"GENERAL"}</definedName>
    <definedName name="__x2" hidden="1">{"via1",#N/A,TRUE,"general";"via2",#N/A,TRUE,"general";"via3",#N/A,TRUE,"general"}</definedName>
    <definedName name="__x3" hidden="1">{"via1",#N/A,TRUE,"general";"via2",#N/A,TRUE,"general";"via3",#N/A,TRUE,"general"}</definedName>
    <definedName name="__x4" hidden="1">{"via1",#N/A,TRUE,"general";"via2",#N/A,TRUE,"general";"via3",#N/A,TRUE,"general"}</definedName>
    <definedName name="__x5" hidden="1">{"TAB1",#N/A,TRUE,"GENERAL";"TAB2",#N/A,TRUE,"GENERAL";"TAB3",#N/A,TRUE,"GENERAL";"TAB4",#N/A,TRUE,"GENERAL";"TAB5",#N/A,TRUE,"GENERAL"}</definedName>
    <definedName name="__x6" hidden="1">{"TAB1",#N/A,TRUE,"GENERAL";"TAB2",#N/A,TRUE,"GENERAL";"TAB3",#N/A,TRUE,"GENERAL";"TAB4",#N/A,TRUE,"GENERAL";"TAB5",#N/A,TRUE,"GENERAL"}</definedName>
    <definedName name="__x7" hidden="1">{"TAB1",#N/A,TRUE,"GENERAL";"TAB2",#N/A,TRUE,"GENERAL";"TAB3",#N/A,TRUE,"GENERAL";"TAB4",#N/A,TRUE,"GENERAL";"TAB5",#N/A,TRUE,"GENERAL"}</definedName>
    <definedName name="__x8" hidden="1">{"via1",#N/A,TRUE,"general";"via2",#N/A,TRUE,"general";"via3",#N/A,TRUE,"general"}</definedName>
    <definedName name="__x9" hidden="1">{"TAB1",#N/A,TRUE,"GENERAL";"TAB2",#N/A,TRUE,"GENERAL";"TAB3",#N/A,TRUE,"GENERAL";"TAB4",#N/A,TRUE,"GENERAL";"TAB5",#N/A,TRUE,"GENERAL"}</definedName>
    <definedName name="__xlfn.BAHTTEXT" hidden="1">#NAME?</definedName>
    <definedName name="__y2" hidden="1">{"TAB1",#N/A,TRUE,"GENERAL";"TAB2",#N/A,TRUE,"GENERAL";"TAB3",#N/A,TRUE,"GENERAL";"TAB4",#N/A,TRUE,"GENERAL";"TAB5",#N/A,TRUE,"GENERAL"}</definedName>
    <definedName name="__y3" hidden="1">{"via1",#N/A,TRUE,"general";"via2",#N/A,TRUE,"general";"via3",#N/A,TRUE,"general"}</definedName>
    <definedName name="__y4" hidden="1">{"via1",#N/A,TRUE,"general";"via2",#N/A,TRUE,"general";"via3",#N/A,TRUE,"general"}</definedName>
    <definedName name="__y5" hidden="1">{"TAB1",#N/A,TRUE,"GENERAL";"TAB2",#N/A,TRUE,"GENERAL";"TAB3",#N/A,TRUE,"GENERAL";"TAB4",#N/A,TRUE,"GENERAL";"TAB5",#N/A,TRUE,"GENERAL"}</definedName>
    <definedName name="__y6" hidden="1">{"via1",#N/A,TRUE,"general";"via2",#N/A,TRUE,"general";"via3",#N/A,TRUE,"general"}</definedName>
    <definedName name="__y7" hidden="1">{"via1",#N/A,TRUE,"general";"via2",#N/A,TRUE,"general";"via3",#N/A,TRUE,"general"}</definedName>
    <definedName name="__y8" hidden="1">{"via1",#N/A,TRUE,"general";"via2",#N/A,TRUE,"general";"via3",#N/A,TRUE,"general"}</definedName>
    <definedName name="__y9" hidden="1">{"TAB1",#N/A,TRUE,"GENERAL";"TAB2",#N/A,TRUE,"GENERAL";"TAB3",#N/A,TRUE,"GENERAL";"TAB4",#N/A,TRUE,"GENERAL";"TAB5",#N/A,TRUE,"GENERAL"}</definedName>
    <definedName name="__z1" hidden="1">{"TAB1",#N/A,TRUE,"GENERAL";"TAB2",#N/A,TRUE,"GENERAL";"TAB3",#N/A,TRUE,"GENERAL";"TAB4",#N/A,TRUE,"GENERAL";"TAB5",#N/A,TRUE,"GENERAL"}</definedName>
    <definedName name="__z2" hidden="1">{"via1",#N/A,TRUE,"general";"via2",#N/A,TRUE,"general";"via3",#N/A,TRUE,"general"}</definedName>
    <definedName name="__z3" hidden="1">{"via1",#N/A,TRUE,"general";"via2",#N/A,TRUE,"general";"via3",#N/A,TRUE,"general"}</definedName>
    <definedName name="__z4" hidden="1">{"TAB1",#N/A,TRUE,"GENERAL";"TAB2",#N/A,TRUE,"GENERAL";"TAB3",#N/A,TRUE,"GENERAL";"TAB4",#N/A,TRUE,"GENERAL";"TAB5",#N/A,TRUE,"GENERAL"}</definedName>
    <definedName name="__z5" hidden="1">{"via1",#N/A,TRUE,"general";"via2",#N/A,TRUE,"general";"via3",#N/A,TRUE,"general"}</definedName>
    <definedName name="__z6" hidden="1">{"TAB1",#N/A,TRUE,"GENERAL";"TAB2",#N/A,TRUE,"GENERAL";"TAB3",#N/A,TRUE,"GENERAL";"TAB4",#N/A,TRUE,"GENERAL";"TAB5",#N/A,TRUE,"GENERAL"}</definedName>
    <definedName name="_1">#REF!</definedName>
    <definedName name="_1_2_2">#REF!</definedName>
    <definedName name="_1_4">#REF!</definedName>
    <definedName name="_10">#REF!</definedName>
    <definedName name="_15">#REF!</definedName>
    <definedName name="_19">#REF!</definedName>
    <definedName name="_19Excel_BuiltIn_Print_Area_1_1_1">#REF!</definedName>
    <definedName name="_1Excel_BuiltIn_Print_Area_1_1">#REF!</definedName>
    <definedName name="_1Excel_BuiltIn_Print_Area_1_1_1">#REF!</definedName>
    <definedName name="_2">#REF!</definedName>
    <definedName name="_25Excel_BuiltIn_Print_Titles_1_1_1_1">#REF!</definedName>
    <definedName name="_2Excel_BuiltIn_Print_Titles_1_1_1_1">#REF!</definedName>
    <definedName name="_3">#REF!</definedName>
    <definedName name="_4">#REF!</definedName>
    <definedName name="_5">#REF!</definedName>
    <definedName name="_6">#REF!</definedName>
    <definedName name="_7">#REF!</definedName>
    <definedName name="_9">#REF!</definedName>
    <definedName name="_a1" hidden="1">{"TAB1",#N/A,TRUE,"GENERAL";"TAB2",#N/A,TRUE,"GENERAL";"TAB3",#N/A,TRUE,"GENERAL";"TAB4",#N/A,TRUE,"GENERAL";"TAB5",#N/A,TRUE,"GENERAL"}</definedName>
    <definedName name="_A17000">#REF!</definedName>
    <definedName name="_A20000">#REF!</definedName>
    <definedName name="_a3" hidden="1">{"TAB1",#N/A,TRUE,"GENERAL";"TAB2",#N/A,TRUE,"GENERAL";"TAB3",#N/A,TRUE,"GENERAL";"TAB4",#N/A,TRUE,"GENERAL";"TAB5",#N/A,TRUE,"GENERAL"}</definedName>
    <definedName name="_A30000">#REF!</definedName>
    <definedName name="_a4" hidden="1">{"via1",#N/A,TRUE,"general";"via2",#N/A,TRUE,"general";"via3",#N/A,TRUE,"general"}</definedName>
    <definedName name="_a5" hidden="1">{"TAB1",#N/A,TRUE,"GENERAL";"TAB2",#N/A,TRUE,"GENERAL";"TAB3",#N/A,TRUE,"GENERAL";"TAB4",#N/A,TRUE,"GENERAL";"TAB5",#N/A,TRUE,"GENERAL"}</definedName>
    <definedName name="_a6" hidden="1">{"TAB1",#N/A,TRUE,"GENERAL";"TAB2",#N/A,TRUE,"GENERAL";"TAB3",#N/A,TRUE,"GENERAL";"TAB4",#N/A,TRUE,"GENERAL";"TAB5",#N/A,TRUE,"GENERAL"}</definedName>
    <definedName name="_AFC1">[7]INV!$A$25:$D$28</definedName>
    <definedName name="_AFC3">[7]INV!$F$25:$I$28</definedName>
    <definedName name="_AFC5">[7]INV!$K$25:$N$28</definedName>
    <definedName name="_aiu2">[3]AIU!$J$105</definedName>
    <definedName name="_APU101">#REF!</definedName>
    <definedName name="_APU1010">#REF!</definedName>
    <definedName name="_APU1011">#REF!</definedName>
    <definedName name="_APU1012">#REF!</definedName>
    <definedName name="_APU1013">#REF!</definedName>
    <definedName name="_APU1014">#REF!</definedName>
    <definedName name="_APU102">#REF!</definedName>
    <definedName name="_APU103">#REF!</definedName>
    <definedName name="_APU104">#REF!</definedName>
    <definedName name="_APU105">#REF!</definedName>
    <definedName name="_APU106">#REF!</definedName>
    <definedName name="_APU107">#REF!</definedName>
    <definedName name="_APU108">#REF!</definedName>
    <definedName name="_APU109">#REF!</definedName>
    <definedName name="_APU11">#REF!</definedName>
    <definedName name="_APU110">#REF!</definedName>
    <definedName name="_APU1101">#REF!</definedName>
    <definedName name="_APU1102">#REF!</definedName>
    <definedName name="_APU1103">#REF!</definedName>
    <definedName name="_APU1104">#REF!</definedName>
    <definedName name="_APU1105">#REF!</definedName>
    <definedName name="_APU1106">#REF!</definedName>
    <definedName name="_APU1107">#REF!</definedName>
    <definedName name="_APU1108">#REF!</definedName>
    <definedName name="_APU1109">#REF!</definedName>
    <definedName name="_APU1110">#REF!</definedName>
    <definedName name="_APU1111">#REF!</definedName>
    <definedName name="_APU1112">#REF!</definedName>
    <definedName name="_APU1113">#REF!</definedName>
    <definedName name="_APU1114">#REF!</definedName>
    <definedName name="_APU1115">#REF!</definedName>
    <definedName name="_APU1116">#REF!</definedName>
    <definedName name="_APU1117">#REF!</definedName>
    <definedName name="_APU12">#REF!</definedName>
    <definedName name="_APU1201">#REF!</definedName>
    <definedName name="_APU1202">#REF!</definedName>
    <definedName name="_APU1203">#REF!</definedName>
    <definedName name="_APU1204">#REF!</definedName>
    <definedName name="_APU1205">#REF!</definedName>
    <definedName name="_APU1206">#REF!</definedName>
    <definedName name="_APU1207">#REF!</definedName>
    <definedName name="_APU1208">#REF!</definedName>
    <definedName name="_APU1209">#REF!</definedName>
    <definedName name="_APU1210">#REF!</definedName>
    <definedName name="_APU1211">#REF!</definedName>
    <definedName name="_APU1212">#REF!</definedName>
    <definedName name="_APU1213">#REF!</definedName>
    <definedName name="_APU1214">#REF!</definedName>
    <definedName name="_APU1215">#REF!</definedName>
    <definedName name="_APU1216">#REF!</definedName>
    <definedName name="_APU1217">#REF!</definedName>
    <definedName name="_APU1218">#REF!</definedName>
    <definedName name="_APU1219">#REF!</definedName>
    <definedName name="_APU1220">#REF!</definedName>
    <definedName name="_APU13">#REF!</definedName>
    <definedName name="_APU1301">#REF!</definedName>
    <definedName name="_APU1302">#REF!</definedName>
    <definedName name="_APU1303">#REF!</definedName>
    <definedName name="_APU1304">#REF!</definedName>
    <definedName name="_APU1305">#REF!</definedName>
    <definedName name="_APU1306">#REF!</definedName>
    <definedName name="_APU1307">#REF!</definedName>
    <definedName name="_APU1308">#REF!</definedName>
    <definedName name="_APU1309">#REF!</definedName>
    <definedName name="_APU1310">#REF!</definedName>
    <definedName name="_APU1311">#REF!</definedName>
    <definedName name="_APU1312">#REF!</definedName>
    <definedName name="_APU1313">#REF!</definedName>
    <definedName name="_APU1314">#REF!</definedName>
    <definedName name="_APU1315">#REF!</definedName>
    <definedName name="_APU1316">#REF!</definedName>
    <definedName name="_APU1317">#REF!</definedName>
    <definedName name="_APU1318">#REF!</definedName>
    <definedName name="_APU1319">#REF!</definedName>
    <definedName name="_APU1320">#REF!</definedName>
    <definedName name="_APU1321">#REF!</definedName>
    <definedName name="_APU1322">#REF!</definedName>
    <definedName name="_APU1323">#REF!</definedName>
    <definedName name="_APU1324">#REF!</definedName>
    <definedName name="_APU1325">#REF!</definedName>
    <definedName name="_APU1326">#REF!</definedName>
    <definedName name="_APU1327">#REF!</definedName>
    <definedName name="_APU1328">#REF!</definedName>
    <definedName name="_APU1329">#REF!</definedName>
    <definedName name="_APU1330">#REF!</definedName>
    <definedName name="_APU1331">#REF!</definedName>
    <definedName name="_APU1332">#REF!</definedName>
    <definedName name="_APU1333">#REF!</definedName>
    <definedName name="_APU1334">#REF!</definedName>
    <definedName name="_APU1335">#REF!</definedName>
    <definedName name="_APU14">#REF!</definedName>
    <definedName name="_APU1401">#REF!</definedName>
    <definedName name="_APU1402">#REF!</definedName>
    <definedName name="_APU1403">#REF!</definedName>
    <definedName name="_APU1404">#REF!</definedName>
    <definedName name="_APU15">#REF!</definedName>
    <definedName name="_APU1501">#REF!</definedName>
    <definedName name="_APU1502">#REF!</definedName>
    <definedName name="_APU1503">#REF!</definedName>
    <definedName name="_APU1504">#REF!</definedName>
    <definedName name="_APU1505">#REF!</definedName>
    <definedName name="_APU1506">#REF!</definedName>
    <definedName name="_APU1507">#REF!</definedName>
    <definedName name="_APU1508">#REF!</definedName>
    <definedName name="_APU1509">#REF!</definedName>
    <definedName name="_APU16">#REF!</definedName>
    <definedName name="_APU17">#REF!</definedName>
    <definedName name="_APU18">#REF!</definedName>
    <definedName name="_APU19">#REF!</definedName>
    <definedName name="_APU21">#REF!</definedName>
    <definedName name="_APU22">#REF!</definedName>
    <definedName name="_APU221">#REF!</definedName>
    <definedName name="_APU23">#REF!</definedName>
    <definedName name="_APU24">#REF!</definedName>
    <definedName name="_APU25">#REF!</definedName>
    <definedName name="_APU26">[8]APU!$G$1096</definedName>
    <definedName name="_APU27">[8]APU!$G$1139</definedName>
    <definedName name="_APU28">[8]APU!$G$1181</definedName>
    <definedName name="_APU3">#REF!</definedName>
    <definedName name="_APU30">[8]APU!$G$1267</definedName>
    <definedName name="_APU31">[8]APU!$G$1353</definedName>
    <definedName name="_APU310">#REF!</definedName>
    <definedName name="_APU311">#REF!</definedName>
    <definedName name="_APU312">#REF!</definedName>
    <definedName name="_APU313">#REF!</definedName>
    <definedName name="_APU314">#REF!</definedName>
    <definedName name="_APU315">#REF!</definedName>
    <definedName name="_APU32">#REF!</definedName>
    <definedName name="_APU33">#REF!</definedName>
    <definedName name="_APU34">#REF!</definedName>
    <definedName name="_APU35">#REF!</definedName>
    <definedName name="_APU36">#REF!</definedName>
    <definedName name="_APU37">#REF!</definedName>
    <definedName name="_APU38">#REF!</definedName>
    <definedName name="_APU39">#REF!</definedName>
    <definedName name="_APU41">#REF!</definedName>
    <definedName name="_APU410">#REF!</definedName>
    <definedName name="_APU411">#REF!</definedName>
    <definedName name="_APU412">#REF!</definedName>
    <definedName name="_APU413">#REF!</definedName>
    <definedName name="_APU414">#REF!</definedName>
    <definedName name="_APU415">#REF!</definedName>
    <definedName name="_APU416">#REF!</definedName>
    <definedName name="_APU417">#REF!</definedName>
    <definedName name="_APU42">#REF!</definedName>
    <definedName name="_APU43">#REF!</definedName>
    <definedName name="_APU44">#REF!</definedName>
    <definedName name="_APU45">#REF!</definedName>
    <definedName name="_APU46">#REF!</definedName>
    <definedName name="_APU465">[4]!absc</definedName>
    <definedName name="_APU47">#REF!</definedName>
    <definedName name="_APU48">#REF!</definedName>
    <definedName name="_APU49">#REF!</definedName>
    <definedName name="_APU51">#REF!</definedName>
    <definedName name="_APU510">#REF!</definedName>
    <definedName name="_APU511">#REF!</definedName>
    <definedName name="_APU512">#REF!</definedName>
    <definedName name="_APU513">#REF!</definedName>
    <definedName name="_APU514">#REF!</definedName>
    <definedName name="_APU515">#REF!</definedName>
    <definedName name="_APU516">#REF!</definedName>
    <definedName name="_APU517">#REF!</definedName>
    <definedName name="_APU518">#REF!</definedName>
    <definedName name="_APU519">#REF!</definedName>
    <definedName name="_APU52">#REF!</definedName>
    <definedName name="_APU520">#REF!</definedName>
    <definedName name="_APU521">#REF!</definedName>
    <definedName name="_APU522">#REF!</definedName>
    <definedName name="_APU523">#REF!</definedName>
    <definedName name="_APU524">#REF!</definedName>
    <definedName name="_APU525">#REF!</definedName>
    <definedName name="_APU526">#REF!</definedName>
    <definedName name="_APU527">#REF!</definedName>
    <definedName name="_APU528">#REF!</definedName>
    <definedName name="_APU529">#REF!</definedName>
    <definedName name="_APU53">#REF!</definedName>
    <definedName name="_APU530">#REF!</definedName>
    <definedName name="_APU531">#REF!</definedName>
    <definedName name="_APU532">#REF!</definedName>
    <definedName name="_APU533">#REF!</definedName>
    <definedName name="_APU54">#REF!</definedName>
    <definedName name="_APU55">#REF!</definedName>
    <definedName name="_APU56">#REF!</definedName>
    <definedName name="_APU57">#REF!</definedName>
    <definedName name="_APU58">#REF!</definedName>
    <definedName name="_APU59">#REF!</definedName>
    <definedName name="_APU61">#REF!</definedName>
    <definedName name="_APU610">#REF!</definedName>
    <definedName name="_APU611">#REF!</definedName>
    <definedName name="_APU612">#REF!</definedName>
    <definedName name="_APU613">#REF!</definedName>
    <definedName name="_APU614">#REF!</definedName>
    <definedName name="_APU62">#REF!</definedName>
    <definedName name="_APU63">#REF!</definedName>
    <definedName name="_APU64">#REF!</definedName>
    <definedName name="_APU65">#REF!</definedName>
    <definedName name="_APU66">#REF!</definedName>
    <definedName name="_APU67">#REF!</definedName>
    <definedName name="_APU68">#REF!</definedName>
    <definedName name="_APU69">#REF!</definedName>
    <definedName name="_APU71">#REF!</definedName>
    <definedName name="_APU72">#REF!</definedName>
    <definedName name="_APU73">#REF!</definedName>
    <definedName name="_APU74">[8]APU!$G$3251</definedName>
    <definedName name="_APU75">#REF!</definedName>
    <definedName name="_APU76">[8]APU!$G$3329</definedName>
    <definedName name="_APU77">#REF!</definedName>
    <definedName name="_APU78">#REF!</definedName>
    <definedName name="_apu79">[8]APU!$G$1310</definedName>
    <definedName name="_APU81">#REF!</definedName>
    <definedName name="_APU810">#REF!</definedName>
    <definedName name="_APU811">#REF!</definedName>
    <definedName name="_APU812">#REF!</definedName>
    <definedName name="_APU813">#REF!</definedName>
    <definedName name="_APU814">#REF!</definedName>
    <definedName name="_APU82">#REF!</definedName>
    <definedName name="_APU83">#REF!</definedName>
    <definedName name="_APU84">#REF!</definedName>
    <definedName name="_APU85">#REF!</definedName>
    <definedName name="_APU86">[8]APU!$G$3368</definedName>
    <definedName name="_APU87">#REF!</definedName>
    <definedName name="_APU88">#REF!</definedName>
    <definedName name="_APU89">#REF!</definedName>
    <definedName name="_APU91">#REF!</definedName>
    <definedName name="_APU910">#REF!</definedName>
    <definedName name="_APU911">#REF!</definedName>
    <definedName name="_APU912">#REF!</definedName>
    <definedName name="_APU913">#REF!</definedName>
    <definedName name="_APU914">#REF!</definedName>
    <definedName name="_APU915">#REF!</definedName>
    <definedName name="_APU92">#REF!</definedName>
    <definedName name="_APU93">#REF!</definedName>
    <definedName name="_APU94">#REF!</definedName>
    <definedName name="_APU95">#REF!</definedName>
    <definedName name="_APU96">#REF!</definedName>
    <definedName name="_APU97">#REF!</definedName>
    <definedName name="_APU98">#REF!</definedName>
    <definedName name="_APU99">#REF!</definedName>
    <definedName name="_B104067">#REF!</definedName>
    <definedName name="_b2" hidden="1">{"TAB1",#N/A,TRUE,"GENERAL";"TAB2",#N/A,TRUE,"GENERAL";"TAB3",#N/A,TRUE,"GENERAL";"TAB4",#N/A,TRUE,"GENERAL";"TAB5",#N/A,TRUE,"GENERAL"}</definedName>
    <definedName name="_b3" hidden="1">{"TAB1",#N/A,TRUE,"GENERAL";"TAB2",#N/A,TRUE,"GENERAL";"TAB3",#N/A,TRUE,"GENERAL";"TAB4",#N/A,TRUE,"GENERAL";"TAB5",#N/A,TRUE,"GENERAL"}</definedName>
    <definedName name="_b4" hidden="1">{"TAB1",#N/A,TRUE,"GENERAL";"TAB2",#N/A,TRUE,"GENERAL";"TAB3",#N/A,TRUE,"GENERAL";"TAB4",#N/A,TRUE,"GENERAL";"TAB5",#N/A,TRUE,"GENERAL"}</definedName>
    <definedName name="_b5" hidden="1">{"TAB1",#N/A,TRUE,"GENERAL";"TAB2",#N/A,TRUE,"GENERAL";"TAB3",#N/A,TRUE,"GENERAL";"TAB4",#N/A,TRUE,"GENERAL";"TAB5",#N/A,TRUE,"GENERAL"}</definedName>
    <definedName name="_b6" hidden="1">{"TAB1",#N/A,TRUE,"GENERAL";"TAB2",#N/A,TRUE,"GENERAL";"TAB3",#N/A,TRUE,"GENERAL";"TAB4",#N/A,TRUE,"GENERAL";"TAB5",#N/A,TRUE,"GENERAL"}</definedName>
    <definedName name="_b7" hidden="1">{"via1",#N/A,TRUE,"general";"via2",#N/A,TRUE,"general";"via3",#N/A,TRUE,"general"}</definedName>
    <definedName name="_b8" hidden="1">{"via1",#N/A,TRUE,"general";"via2",#N/A,TRUE,"general";"via3",#N/A,TRUE,"general"}</definedName>
    <definedName name="_B93008">#REF!</definedName>
    <definedName name="_bb9" hidden="1">{"TAB1",#N/A,TRUE,"GENERAL";"TAB2",#N/A,TRUE,"GENERAL";"TAB3",#N/A,TRUE,"GENERAL";"TAB4",#N/A,TRUE,"GENERAL";"TAB5",#N/A,TRUE,"GENERAL"}</definedName>
    <definedName name="_bgb5" hidden="1">{"TAB1",#N/A,TRUE,"GENERAL";"TAB2",#N/A,TRUE,"GENERAL";"TAB3",#N/A,TRUE,"GENERAL";"TAB4",#N/A,TRUE,"GENERAL";"TAB5",#N/A,TRUE,"GENERAL"}</definedName>
    <definedName name="_BGC1">[7]INV!$A$5:$D$8</definedName>
    <definedName name="_BGC3">[7]INV!$F$5:$I$8</definedName>
    <definedName name="_BGC5">[7]INV!$K$5:$N$8</definedName>
    <definedName name="_CAC1">[7]INV!$A$19:$D$22</definedName>
    <definedName name="_CAC3">[7]INV!$F$19:$I$22</definedName>
    <definedName name="_CAC5">[7]INV!$K$19:$N$22</definedName>
    <definedName name="_CAP1">#REF!</definedName>
    <definedName name="_CAP10">#REF!</definedName>
    <definedName name="_CAP11">#REF!</definedName>
    <definedName name="_CAP12">#REF!</definedName>
    <definedName name="_CAP13">#REF!</definedName>
    <definedName name="_CAP14">#REF!</definedName>
    <definedName name="_CAP15">#REF!</definedName>
    <definedName name="_CAP16">#REF!</definedName>
    <definedName name="_CAP17">#REF!</definedName>
    <definedName name="_CAP18">#REF!</definedName>
    <definedName name="_CAP19">#REF!</definedName>
    <definedName name="_CAP2">#REF!</definedName>
    <definedName name="_CAP20">#REF!</definedName>
    <definedName name="_CAP3">#REF!</definedName>
    <definedName name="_CAP4">#REF!</definedName>
    <definedName name="_CAP5">#REF!</definedName>
    <definedName name="_CAP6">#REF!</definedName>
    <definedName name="_CAP7">#REF!</definedName>
    <definedName name="_CAP8">#REF!</definedName>
    <definedName name="_CAP9">#REF!</definedName>
    <definedName name="_CMU005" hidden="1">#REF!</definedName>
    <definedName name="_D128899">#REF!</definedName>
    <definedName name="_D77032">#REF!</definedName>
    <definedName name="_EST1">#REF!</definedName>
    <definedName name="_EST10">#REF!</definedName>
    <definedName name="_EST11">#REF!</definedName>
    <definedName name="_EST12">#REF!</definedName>
    <definedName name="_EST13">#REF!</definedName>
    <definedName name="_EST14">#REF!</definedName>
    <definedName name="_EST15">#REF!</definedName>
    <definedName name="_EST16">#REF!</definedName>
    <definedName name="_EST17">#REF!</definedName>
    <definedName name="_EST18">#REF!</definedName>
    <definedName name="_EST19">#REF!</definedName>
    <definedName name="_EST2">#REF!</definedName>
    <definedName name="_EST23">#REF!</definedName>
    <definedName name="_EST3">#REF!</definedName>
    <definedName name="_EST4">#REF!</definedName>
    <definedName name="_EST5">#REF!</definedName>
    <definedName name="_EST6">#REF!</definedName>
    <definedName name="_EST7">#REF!</definedName>
    <definedName name="_EST8">#REF!</definedName>
    <definedName name="_EST9">#REF!</definedName>
    <definedName name="_ETR13">#REF!</definedName>
    <definedName name="_EXC1">#REF!</definedName>
    <definedName name="_EXC10">#REF!</definedName>
    <definedName name="_EXC11">#REF!</definedName>
    <definedName name="_EXC12">#REF!</definedName>
    <definedName name="_EXC2">#REF!</definedName>
    <definedName name="_EXC3">#REF!</definedName>
    <definedName name="_EXC4">#REF!</definedName>
    <definedName name="_EXC5">#REF!</definedName>
    <definedName name="_EXC6">#REF!</definedName>
    <definedName name="_EXC7">#REF!</definedName>
    <definedName name="_EXC8">#REF!</definedName>
    <definedName name="_EXC9">#REF!</definedName>
    <definedName name="_f">#REF!</definedName>
    <definedName name="_Fill" hidden="1">#REF!</definedName>
    <definedName name="_g2" hidden="1">{"TAB1",#N/A,TRUE,"GENERAL";"TAB2",#N/A,TRUE,"GENERAL";"TAB3",#N/A,TRUE,"GENERAL";"TAB4",#N/A,TRUE,"GENERAL";"TAB5",#N/A,TRUE,"GENERAL"}</definedName>
    <definedName name="_g3" hidden="1">{"via1",#N/A,TRUE,"general";"via2",#N/A,TRUE,"general";"via3",#N/A,TRUE,"general"}</definedName>
    <definedName name="_g4" hidden="1">{"via1",#N/A,TRUE,"general";"via2",#N/A,TRUE,"general";"via3",#N/A,TRUE,"general"}</definedName>
    <definedName name="_g5" hidden="1">{"via1",#N/A,TRUE,"general";"via2",#N/A,TRUE,"general";"via3",#N/A,TRUE,"general"}</definedName>
    <definedName name="_g6" hidden="1">{"via1",#N/A,TRUE,"general";"via2",#N/A,TRUE,"general";"via3",#N/A,TRUE,"general"}</definedName>
    <definedName name="_g7" hidden="1">{"TAB1",#N/A,TRUE,"GENERAL";"TAB2",#N/A,TRUE,"GENERAL";"TAB3",#N/A,TRUE,"GENERAL";"TAB4",#N/A,TRUE,"GENERAL";"TAB5",#N/A,TRUE,"GENERAL"}</definedName>
    <definedName name="_GR1" hidden="1">{"TAB1",#N/A,TRUE,"GENERAL";"TAB2",#N/A,TRUE,"GENERAL";"TAB3",#N/A,TRUE,"GENERAL";"TAB4",#N/A,TRUE,"GENERAL";"TAB5",#N/A,TRUE,"GENERAL"}</definedName>
    <definedName name="_gtr4" hidden="1">{"via1",#N/A,TRUE,"general";"via2",#N/A,TRUE,"general";"via3",#N/A,TRUE,"general"}</definedName>
    <definedName name="_h2" hidden="1">{"via1",#N/A,TRUE,"general";"via2",#N/A,TRUE,"general";"via3",#N/A,TRUE,"general"}</definedName>
    <definedName name="_h3" hidden="1">{"via1",#N/A,TRUE,"general";"via2",#N/A,TRUE,"general";"via3",#N/A,TRUE,"general"}</definedName>
    <definedName name="_h4" hidden="1">{"TAB1",#N/A,TRUE,"GENERAL";"TAB2",#N/A,TRUE,"GENERAL";"TAB3",#N/A,TRUE,"GENERAL";"TAB4",#N/A,TRUE,"GENERAL";"TAB5",#N/A,TRUE,"GENERAL"}</definedName>
    <definedName name="_h5" hidden="1">{"TAB1",#N/A,TRUE,"GENERAL";"TAB2",#N/A,TRUE,"GENERAL";"TAB3",#N/A,TRUE,"GENERAL";"TAB4",#N/A,TRUE,"GENERAL";"TAB5",#N/A,TRUE,"GENERAL"}</definedName>
    <definedName name="_h6" hidden="1">{"via1",#N/A,TRUE,"general";"via2",#N/A,TRUE,"general";"via3",#N/A,TRUE,"general"}</definedName>
    <definedName name="_h7" hidden="1">{"TAB1",#N/A,TRUE,"GENERAL";"TAB2",#N/A,TRUE,"GENERAL";"TAB3",#N/A,TRUE,"GENERAL";"TAB4",#N/A,TRUE,"GENERAL";"TAB5",#N/A,TRUE,"GENERAL"}</definedName>
    <definedName name="_h8" hidden="1">{"via1",#N/A,TRUE,"general";"via2",#N/A,TRUE,"general";"via3",#N/A,TRUE,"general"}</definedName>
    <definedName name="_hfh7" hidden="1">{"via1",#N/A,TRUE,"general";"via2",#N/A,TRUE,"general";"via3",#N/A,TRUE,"general"}</definedName>
    <definedName name="_i4" hidden="1">{"via1",#N/A,TRUE,"general";"via2",#N/A,TRUE,"general";"via3",#N/A,TRUE,"general"}</definedName>
    <definedName name="_i5" hidden="1">{"TAB1",#N/A,TRUE,"GENERAL";"TAB2",#N/A,TRUE,"GENERAL";"TAB3",#N/A,TRUE,"GENERAL";"TAB4",#N/A,TRUE,"GENERAL";"TAB5",#N/A,TRUE,"GENERAL"}</definedName>
    <definedName name="_i6" hidden="1">{"TAB1",#N/A,TRUE,"GENERAL";"TAB2",#N/A,TRUE,"GENERAL";"TAB3",#N/A,TRUE,"GENERAL";"TAB4",#N/A,TRUE,"GENERAL";"TAB5",#N/A,TRUE,"GENERAL"}</definedName>
    <definedName name="_i7" hidden="1">{"via1",#N/A,TRUE,"general";"via2",#N/A,TRUE,"general";"via3",#N/A,TRUE,"general"}</definedName>
    <definedName name="_i77" hidden="1">{"TAB1",#N/A,TRUE,"GENERAL";"TAB2",#N/A,TRUE,"GENERAL";"TAB3",#N/A,TRUE,"GENERAL";"TAB4",#N/A,TRUE,"GENERAL";"TAB5",#N/A,TRUE,"GENERAL"}</definedName>
    <definedName name="_i8" hidden="1">{"via1",#N/A,TRUE,"general";"via2",#N/A,TRUE,"general";"via3",#N/A,TRUE,"general"}</definedName>
    <definedName name="_i9" hidden="1">{"TAB1",#N/A,TRUE,"GENERAL";"TAB2",#N/A,TRUE,"GENERAL";"TAB3",#N/A,TRUE,"GENERAL";"TAB4",#N/A,TRUE,"GENERAL";"TAB5",#N/A,TRUE,"GENERAL"}</definedName>
    <definedName name="_INF1">#REF!</definedName>
    <definedName name="_k3" hidden="1">{"TAB1",#N/A,TRUE,"GENERAL";"TAB2",#N/A,TRUE,"GENERAL";"TAB3",#N/A,TRUE,"GENERAL";"TAB4",#N/A,TRUE,"GENERAL";"TAB5",#N/A,TRUE,"GENERAL"}</definedName>
    <definedName name="_k4" hidden="1">{"via1",#N/A,TRUE,"general";"via2",#N/A,TRUE,"general";"via3",#N/A,TRUE,"general"}</definedName>
    <definedName name="_k5" hidden="1">{"via1",#N/A,TRUE,"general";"via2",#N/A,TRUE,"general";"via3",#N/A,TRUE,"general"}</definedName>
    <definedName name="_k6" hidden="1">{"TAB1",#N/A,TRUE,"GENERAL";"TAB2",#N/A,TRUE,"GENERAL";"TAB3",#N/A,TRUE,"GENERAL";"TAB4",#N/A,TRUE,"GENERAL";"TAB5",#N/A,TRUE,"GENERAL"}</definedName>
    <definedName name="_k7" hidden="1">{"via1",#N/A,TRUE,"general";"via2",#N/A,TRUE,"general";"via3",#N/A,TRUE,"general"}</definedName>
    <definedName name="_k8" hidden="1">{"via1",#N/A,TRUE,"general";"via2",#N/A,TRUE,"general";"via3",#N/A,TRUE,"general"}</definedName>
    <definedName name="_k9" hidden="1">{"TAB1",#N/A,TRUE,"GENERAL";"TAB2",#N/A,TRUE,"GENERAL";"TAB3",#N/A,TRUE,"GENERAL";"TAB4",#N/A,TRUE,"GENERAL";"TAB5",#N/A,TRUE,"GENERAL"}</definedName>
    <definedName name="_Key1" hidden="1">#REF!</definedName>
    <definedName name="_Key2" hidden="1">#REF!</definedName>
    <definedName name="_kjk6" hidden="1">{"TAB1",#N/A,TRUE,"GENERAL";"TAB2",#N/A,TRUE,"GENERAL";"TAB3",#N/A,TRUE,"GENERAL";"TAB4",#N/A,TRUE,"GENERAL";"TAB5",#N/A,TRUE,"GENERAL"}</definedName>
    <definedName name="_m3" hidden="1">{"via1",#N/A,TRUE,"general";"via2",#N/A,TRUE,"general";"via3",#N/A,TRUE,"general"}</definedName>
    <definedName name="_m4" hidden="1">{"TAB1",#N/A,TRUE,"GENERAL";"TAB2",#N/A,TRUE,"GENERAL";"TAB3",#N/A,TRUE,"GENERAL";"TAB4",#N/A,TRUE,"GENERAL";"TAB5",#N/A,TRUE,"GENERAL"}</definedName>
    <definedName name="_m5" hidden="1">{"via1",#N/A,TRUE,"general";"via2",#N/A,TRUE,"general";"via3",#N/A,TRUE,"general"}</definedName>
    <definedName name="_m6" hidden="1">{"TAB1",#N/A,TRUE,"GENERAL";"TAB2",#N/A,TRUE,"GENERAL";"TAB3",#N/A,TRUE,"GENERAL";"TAB4",#N/A,TRUE,"GENERAL";"TAB5",#N/A,TRUE,"GENERAL"}</definedName>
    <definedName name="_m7" hidden="1">{"TAB1",#N/A,TRUE,"GENERAL";"TAB2",#N/A,TRUE,"GENERAL";"TAB3",#N/A,TRUE,"GENERAL";"TAB4",#N/A,TRUE,"GENERAL";"TAB5",#N/A,TRUE,"GENERAL"}</definedName>
    <definedName name="_m8" hidden="1">{"via1",#N/A,TRUE,"general";"via2",#N/A,TRUE,"general";"via3",#N/A,TRUE,"general"}</definedName>
    <definedName name="_m9" hidden="1">{"via1",#N/A,TRUE,"general";"via2",#N/A,TRUE,"general";"via3",#N/A,TRUE,"general"}</definedName>
    <definedName name="_MAT1">#REF!</definedName>
    <definedName name="_n3" hidden="1">{"TAB1",#N/A,TRUE,"GENERAL";"TAB2",#N/A,TRUE,"GENERAL";"TAB3",#N/A,TRUE,"GENERAL";"TAB4",#N/A,TRUE,"GENERAL";"TAB5",#N/A,TRUE,"GENERAL"}</definedName>
    <definedName name="_n4" hidden="1">{"via1",#N/A,TRUE,"general";"via2",#N/A,TRUE,"general";"via3",#N/A,TRUE,"general"}</definedName>
    <definedName name="_n5" hidden="1">{"TAB1",#N/A,TRUE,"GENERAL";"TAB2",#N/A,TRUE,"GENERAL";"TAB3",#N/A,TRUE,"GENERAL";"TAB4",#N/A,TRUE,"GENERAL";"TAB5",#N/A,TRUE,"GENERAL"}</definedName>
    <definedName name="_NOM1">#REF!</definedName>
    <definedName name="_NOM10">#REF!</definedName>
    <definedName name="_NOM11">#REF!</definedName>
    <definedName name="_NOM12">#REF!</definedName>
    <definedName name="_NOM13">#REF!</definedName>
    <definedName name="_NOM14">#REF!</definedName>
    <definedName name="_NOM15">#REF!</definedName>
    <definedName name="_NOM16">#REF!</definedName>
    <definedName name="_NOM17">#REF!</definedName>
    <definedName name="_NOM18">#REF!</definedName>
    <definedName name="_NOM19">#REF!</definedName>
    <definedName name="_NOM2">#REF!</definedName>
    <definedName name="_NOM20">#REF!</definedName>
    <definedName name="_NOM3">#REF!</definedName>
    <definedName name="_NOM4">#REF!</definedName>
    <definedName name="_NOM5">#REF!</definedName>
    <definedName name="_NOM6">#REF!</definedName>
    <definedName name="_NOM7">#REF!</definedName>
    <definedName name="_NOM8">#REF!</definedName>
    <definedName name="_NOM9">#REF!</definedName>
    <definedName name="_nyn7" hidden="1">{"via1",#N/A,TRUE,"general";"via2",#N/A,TRUE,"general";"via3",#N/A,TRUE,"general"}</definedName>
    <definedName name="_o4" hidden="1">{"via1",#N/A,TRUE,"general";"via2",#N/A,TRUE,"general";"via3",#N/A,TRUE,"general"}</definedName>
    <definedName name="_o5" hidden="1">{"TAB1",#N/A,TRUE,"GENERAL";"TAB2",#N/A,TRUE,"GENERAL";"TAB3",#N/A,TRUE,"GENERAL";"TAB4",#N/A,TRUE,"GENERAL";"TAB5",#N/A,TRUE,"GENERAL"}</definedName>
    <definedName name="_o6" hidden="1">{"TAB1",#N/A,TRUE,"GENERAL";"TAB2",#N/A,TRUE,"GENERAL";"TAB3",#N/A,TRUE,"GENERAL";"TAB4",#N/A,TRUE,"GENERAL";"TAB5",#N/A,TRUE,"GENERAL"}</definedName>
    <definedName name="_o7" hidden="1">{"TAB1",#N/A,TRUE,"GENERAL";"TAB2",#N/A,TRUE,"GENERAL";"TAB3",#N/A,TRUE,"GENERAL";"TAB4",#N/A,TRUE,"GENERAL";"TAB5",#N/A,TRUE,"GENERAL"}</definedName>
    <definedName name="_o8" hidden="1">{"via1",#N/A,TRUE,"general";"via2",#N/A,TRUE,"general";"via3",#N/A,TRUE,"general"}</definedName>
    <definedName name="_o9" hidden="1">{"TAB1",#N/A,TRUE,"GENERAL";"TAB2",#N/A,TRUE,"GENERAL";"TAB3",#N/A,TRUE,"GENERAL";"TAB4",#N/A,TRUE,"GENERAL";"TAB5",#N/A,TRUE,"GENERAL"}</definedName>
    <definedName name="_Order1" hidden="1">255</definedName>
    <definedName name="_Order2" hidden="1">255</definedName>
    <definedName name="_ORO10">#REF!</definedName>
    <definedName name="_ORO11">#REF!</definedName>
    <definedName name="_ORO12">#REF!</definedName>
    <definedName name="_ORO13">#REF!</definedName>
    <definedName name="_ORO14">#REF!</definedName>
    <definedName name="_ORO15">#REF!</definedName>
    <definedName name="_ORO16">#REF!</definedName>
    <definedName name="_ORO17">#REF!</definedName>
    <definedName name="_ORO18">#REF!</definedName>
    <definedName name="_ORO19">#REF!</definedName>
    <definedName name="_p6" hidden="1">{"via1",#N/A,TRUE,"general";"via2",#N/A,TRUE,"general";"via3",#N/A,TRUE,"general"}</definedName>
    <definedName name="_p7" hidden="1">{"via1",#N/A,TRUE,"general";"via2",#N/A,TRUE,"general";"via3",#N/A,TRUE,"general"}</definedName>
    <definedName name="_p8" hidden="1">{"TAB1",#N/A,TRUE,"GENERAL";"TAB2",#N/A,TRUE,"GENERAL";"TAB3",#N/A,TRUE,"GENERAL";"TAB4",#N/A,TRUE,"GENERAL";"TAB5",#N/A,TRUE,"GENERAL"}</definedName>
    <definedName name="_PJ50">#REF!</definedName>
    <definedName name="_pj51">#REF!</definedName>
    <definedName name="_PMT5671">[2]MEMORIAS!#REF!</definedName>
    <definedName name="_PMT5805">[2]MEMORIAS!#REF!</definedName>
    <definedName name="_PMT5806">[2]MEMORIAS!#REF!</definedName>
    <definedName name="_PMT5815">[2]MEMORIAS!#REF!</definedName>
    <definedName name="_PMT5820">[2]MEMORIAS!#REF!</definedName>
    <definedName name="_r" hidden="1">{"TAB1",#N/A,TRUE,"GENERAL";"TAB2",#N/A,TRUE,"GENERAL";"TAB3",#N/A,TRUE,"GENERAL";"TAB4",#N/A,TRUE,"GENERAL";"TAB5",#N/A,TRUE,"GENERAL"}</definedName>
    <definedName name="_r4r" hidden="1">{"via1",#N/A,TRUE,"general";"via2",#N/A,TRUE,"general";"via3",#N/A,TRUE,"general"}</definedName>
    <definedName name="_Regression_Out" hidden="1">#REF!</definedName>
    <definedName name="_Regression_X" hidden="1">#REF!</definedName>
    <definedName name="_Regression_Y" hidden="1">#REF!</definedName>
    <definedName name="_REWQ">#REF!</definedName>
    <definedName name="_rtu6" hidden="1">{"via1",#N/A,TRUE,"general";"via2",#N/A,TRUE,"general";"via3",#N/A,TRUE,"general"}</definedName>
    <definedName name="_s1" hidden="1">{"via1",#N/A,TRUE,"general";"via2",#N/A,TRUE,"general";"via3",#N/A,TRUE,"general"}</definedName>
    <definedName name="_s2" hidden="1">{"TAB1",#N/A,TRUE,"GENERAL";"TAB2",#N/A,TRUE,"GENERAL";"TAB3",#N/A,TRUE,"GENERAL";"TAB4",#N/A,TRUE,"GENERAL";"TAB5",#N/A,TRUE,"GENERAL"}</definedName>
    <definedName name="_s3" hidden="1">{"TAB1",#N/A,TRUE,"GENERAL";"TAB2",#N/A,TRUE,"GENERAL";"TAB3",#N/A,TRUE,"GENERAL";"TAB4",#N/A,TRUE,"GENERAL";"TAB5",#N/A,TRUE,"GENERAL"}</definedName>
    <definedName name="_s4" hidden="1">{"via1",#N/A,TRUE,"general";"via2",#N/A,TRUE,"general";"via3",#N/A,TRUE,"general"}</definedName>
    <definedName name="_s5" hidden="1">{"via1",#N/A,TRUE,"general";"via2",#N/A,TRUE,"general";"via3",#N/A,TRUE,"general"}</definedName>
    <definedName name="_s6" hidden="1">{"TAB1",#N/A,TRUE,"GENERAL";"TAB2",#N/A,TRUE,"GENERAL";"TAB3",#N/A,TRUE,"GENERAL";"TAB4",#N/A,TRUE,"GENERAL";"TAB5",#N/A,TRUE,"GENERAL"}</definedName>
    <definedName name="_s7" hidden="1">{"via1",#N/A,TRUE,"general";"via2",#N/A,TRUE,"general";"via3",#N/A,TRUE,"general"}</definedName>
    <definedName name="_SAL1">#REF!</definedName>
    <definedName name="_SBC1">[7]INV!$A$12:$D$15</definedName>
    <definedName name="_SBC3">[7]INV!$F$12:$I$15</definedName>
    <definedName name="_SBC5">[7]INV!$K$12:$N$15</definedName>
    <definedName name="_Sort" hidden="1">#REF!</definedName>
    <definedName name="_t3" hidden="1">{"TAB1",#N/A,TRUE,"GENERAL";"TAB2",#N/A,TRUE,"GENERAL";"TAB3",#N/A,TRUE,"GENERAL";"TAB4",#N/A,TRUE,"GENERAL";"TAB5",#N/A,TRUE,"GENERAL"}</definedName>
    <definedName name="_t4" hidden="1">{"via1",#N/A,TRUE,"general";"via2",#N/A,TRUE,"general";"via3",#N/A,TRUE,"general"}</definedName>
    <definedName name="_t5" hidden="1">{"TAB1",#N/A,TRUE,"GENERAL";"TAB2",#N/A,TRUE,"GENERAL";"TAB3",#N/A,TRUE,"GENERAL";"TAB4",#N/A,TRUE,"GENERAL";"TAB5",#N/A,TRUE,"GENERAL"}</definedName>
    <definedName name="_t6" hidden="1">{"via1",#N/A,TRUE,"general";"via2",#N/A,TRUE,"general";"via3",#N/A,TRUE,"general"}</definedName>
    <definedName name="_t66" hidden="1">{"TAB1",#N/A,TRUE,"GENERAL";"TAB2",#N/A,TRUE,"GENERAL";"TAB3",#N/A,TRUE,"GENERAL";"TAB4",#N/A,TRUE,"GENERAL";"TAB5",#N/A,TRUE,"GENERAL"}</definedName>
    <definedName name="_t7" hidden="1">{"via1",#N/A,TRUE,"general";"via2",#N/A,TRUE,"general";"via3",#N/A,TRUE,"general"}</definedName>
    <definedName name="_t77" hidden="1">{"TAB1",#N/A,TRUE,"GENERAL";"TAB2",#N/A,TRUE,"GENERAL";"TAB3",#N/A,TRUE,"GENERAL";"TAB4",#N/A,TRUE,"GENERAL";"TAB5",#N/A,TRUE,"GENERAL"}</definedName>
    <definedName name="_t8" hidden="1">{"TAB1",#N/A,TRUE,"GENERAL";"TAB2",#N/A,TRUE,"GENERAL";"TAB3",#N/A,TRUE,"GENERAL";"TAB4",#N/A,TRUE,"GENERAL";"TAB5",#N/A,TRUE,"GENERAL"}</definedName>
    <definedName name="_t88" hidden="1">{"via1",#N/A,TRUE,"general";"via2",#N/A,TRUE,"general";"via3",#N/A,TRUE,"general"}</definedName>
    <definedName name="_t9" hidden="1">{"TAB1",#N/A,TRUE,"GENERAL";"TAB2",#N/A,TRUE,"GENERAL";"TAB3",#N/A,TRUE,"GENERAL";"TAB4",#N/A,TRUE,"GENERAL";"TAB5",#N/A,TRUE,"GENERAL"}</definedName>
    <definedName name="_t99" hidden="1">{"via1",#N/A,TRUE,"general";"via2",#N/A,TRUE,"general";"via3",#N/A,TRUE,"general"}</definedName>
    <definedName name="_tab1">#REF!</definedName>
    <definedName name="_tab2">#REF!</definedName>
    <definedName name="_tab3">#REF!</definedName>
    <definedName name="_TAB4">#REF!</definedName>
    <definedName name="_Table2_Out" hidden="1">#REF!</definedName>
    <definedName name="_TEE1">#REF!</definedName>
    <definedName name="_TEE3">#REF!</definedName>
    <definedName name="_TOT1">#REF!</definedName>
    <definedName name="_TOT10">#REF!</definedName>
    <definedName name="_TOT11">#REF!</definedName>
    <definedName name="_TOT7">#REF!</definedName>
    <definedName name="_TOT8">[9]Aula_Completa!$F$133:$F$158</definedName>
    <definedName name="_u4" hidden="1">{"TAB1",#N/A,TRUE,"GENERAL";"TAB2",#N/A,TRUE,"GENERAL";"TAB3",#N/A,TRUE,"GENERAL";"TAB4",#N/A,TRUE,"GENERAL";"TAB5",#N/A,TRUE,"GENERAL"}</definedName>
    <definedName name="_u5" hidden="1">{"TAB1",#N/A,TRUE,"GENERAL";"TAB2",#N/A,TRUE,"GENERAL";"TAB3",#N/A,TRUE,"GENERAL";"TAB4",#N/A,TRUE,"GENERAL";"TAB5",#N/A,TRUE,"GENERAL"}</definedName>
    <definedName name="_u6" hidden="1">{"TAB1",#N/A,TRUE,"GENERAL";"TAB2",#N/A,TRUE,"GENERAL";"TAB3",#N/A,TRUE,"GENERAL";"TAB4",#N/A,TRUE,"GENERAL";"TAB5",#N/A,TRUE,"GENERAL"}</definedName>
    <definedName name="_u7" hidden="1">{"via1",#N/A,TRUE,"general";"via2",#N/A,TRUE,"general";"via3",#N/A,TRUE,"general"}</definedName>
    <definedName name="_u8" hidden="1">{"TAB1",#N/A,TRUE,"GENERAL";"TAB2",#N/A,TRUE,"GENERAL";"TAB3",#N/A,TRUE,"GENERAL";"TAB4",#N/A,TRUE,"GENERAL";"TAB5",#N/A,TRUE,"GENERAL"}</definedName>
    <definedName name="_u9" hidden="1">{"TAB1",#N/A,TRUE,"GENERAL";"TAB2",#N/A,TRUE,"GENERAL";"TAB3",#N/A,TRUE,"GENERAL";"TAB4",#N/A,TRUE,"GENERAL";"TAB5",#N/A,TRUE,"GENERAL"}</definedName>
    <definedName name="_UNI2">#REF!</definedName>
    <definedName name="_ur7" hidden="1">{"TAB1",#N/A,TRUE,"GENERAL";"TAB2",#N/A,TRUE,"GENERAL";"TAB3",#N/A,TRUE,"GENERAL";"TAB4",#N/A,TRUE,"GENERAL";"TAB5",#N/A,TRUE,"GENERAL"}</definedName>
    <definedName name="_v2" hidden="1">{"via1",#N/A,TRUE,"general";"via2",#N/A,TRUE,"general";"via3",#N/A,TRUE,"general"}</definedName>
    <definedName name="_v3" hidden="1">{"TAB1",#N/A,TRUE,"GENERAL";"TAB2",#N/A,TRUE,"GENERAL";"TAB3",#N/A,TRUE,"GENERAL";"TAB4",#N/A,TRUE,"GENERAL";"TAB5",#N/A,TRUE,"GENERAL"}</definedName>
    <definedName name="_v4" hidden="1">{"TAB1",#N/A,TRUE,"GENERAL";"TAB2",#N/A,TRUE,"GENERAL";"TAB3",#N/A,TRUE,"GENERAL";"TAB4",#N/A,TRUE,"GENERAL";"TAB5",#N/A,TRUE,"GENERAL"}</definedName>
    <definedName name="_v5" hidden="1">{"TAB1",#N/A,TRUE,"GENERAL";"TAB2",#N/A,TRUE,"GENERAL";"TAB3",#N/A,TRUE,"GENERAL";"TAB4",#N/A,TRUE,"GENERAL";"TAB5",#N/A,TRUE,"GENERAL"}</definedName>
    <definedName name="_v6" hidden="1">{"TAB1",#N/A,TRUE,"GENERAL";"TAB2",#N/A,TRUE,"GENERAL";"TAB3",#N/A,TRUE,"GENERAL";"TAB4",#N/A,TRUE,"GENERAL";"TAB5",#N/A,TRUE,"GENERAL"}</definedName>
    <definedName name="_v7" hidden="1">{"via1",#N/A,TRUE,"general";"via2",#N/A,TRUE,"general";"via3",#N/A,TRUE,"general"}</definedName>
    <definedName name="_v8" hidden="1">{"TAB1",#N/A,TRUE,"GENERAL";"TAB2",#N/A,TRUE,"GENERAL";"TAB3",#N/A,TRUE,"GENERAL";"TAB4",#N/A,TRUE,"GENERAL";"TAB5",#N/A,TRUE,"GENERAL"}</definedName>
    <definedName name="_v9" hidden="1">{"TAB1",#N/A,TRUE,"GENERAL";"TAB2",#N/A,TRUE,"GENERAL";"TAB3",#N/A,TRUE,"GENERAL";"TAB4",#N/A,TRUE,"GENERAL";"TAB5",#N/A,TRUE,"GENERAL"}</definedName>
    <definedName name="_vfv4" hidden="1">{"via1",#N/A,TRUE,"general";"via2",#N/A,TRUE,"general";"via3",#N/A,TRUE,"general"}</definedName>
    <definedName name="_Vol1">[5]Item!$A:$D</definedName>
    <definedName name="_x1" hidden="1">{"TAB1",#N/A,TRUE,"GENERAL";"TAB2",#N/A,TRUE,"GENERAL";"TAB3",#N/A,TRUE,"GENERAL";"TAB4",#N/A,TRUE,"GENERAL";"TAB5",#N/A,TRUE,"GENERAL"}</definedName>
    <definedName name="_x2" hidden="1">{"via1",#N/A,TRUE,"general";"via2",#N/A,TRUE,"general";"via3",#N/A,TRUE,"general"}</definedName>
    <definedName name="_x3" hidden="1">{"via1",#N/A,TRUE,"general";"via2",#N/A,TRUE,"general";"via3",#N/A,TRUE,"general"}</definedName>
    <definedName name="_x4" hidden="1">{"via1",#N/A,TRUE,"general";"via2",#N/A,TRUE,"general";"via3",#N/A,TRUE,"general"}</definedName>
    <definedName name="_x5" hidden="1">{"TAB1",#N/A,TRUE,"GENERAL";"TAB2",#N/A,TRUE,"GENERAL";"TAB3",#N/A,TRUE,"GENERAL";"TAB4",#N/A,TRUE,"GENERAL";"TAB5",#N/A,TRUE,"GENERAL"}</definedName>
    <definedName name="_x6" hidden="1">{"TAB1",#N/A,TRUE,"GENERAL";"TAB2",#N/A,TRUE,"GENERAL";"TAB3",#N/A,TRUE,"GENERAL";"TAB4",#N/A,TRUE,"GENERAL";"TAB5",#N/A,TRUE,"GENERAL"}</definedName>
    <definedName name="_x7" hidden="1">{"TAB1",#N/A,TRUE,"GENERAL";"TAB2",#N/A,TRUE,"GENERAL";"TAB3",#N/A,TRUE,"GENERAL";"TAB4",#N/A,TRUE,"GENERAL";"TAB5",#N/A,TRUE,"GENERAL"}</definedName>
    <definedName name="_x8" hidden="1">{"via1",#N/A,TRUE,"general";"via2",#N/A,TRUE,"general";"via3",#N/A,TRUE,"general"}</definedName>
    <definedName name="_x9" hidden="1">{"TAB1",#N/A,TRUE,"GENERAL";"TAB2",#N/A,TRUE,"GENERAL";"TAB3",#N/A,TRUE,"GENERAL";"TAB4",#N/A,TRUE,"GENERAL";"TAB5",#N/A,TRUE,"GENERAL"}</definedName>
    <definedName name="_y2" hidden="1">{"TAB1",#N/A,TRUE,"GENERAL";"TAB2",#N/A,TRUE,"GENERAL";"TAB3",#N/A,TRUE,"GENERAL";"TAB4",#N/A,TRUE,"GENERAL";"TAB5",#N/A,TRUE,"GENERAL"}</definedName>
    <definedName name="_y3" hidden="1">{"via1",#N/A,TRUE,"general";"via2",#N/A,TRUE,"general";"via3",#N/A,TRUE,"general"}</definedName>
    <definedName name="_y4" hidden="1">{"via1",#N/A,TRUE,"general";"via2",#N/A,TRUE,"general";"via3",#N/A,TRUE,"general"}</definedName>
    <definedName name="_y5" hidden="1">{"TAB1",#N/A,TRUE,"GENERAL";"TAB2",#N/A,TRUE,"GENERAL";"TAB3",#N/A,TRUE,"GENERAL";"TAB4",#N/A,TRUE,"GENERAL";"TAB5",#N/A,TRUE,"GENERAL"}</definedName>
    <definedName name="_y6" hidden="1">{"via1",#N/A,TRUE,"general";"via2",#N/A,TRUE,"general";"via3",#N/A,TRUE,"general"}</definedName>
    <definedName name="_y7" hidden="1">{"via1",#N/A,TRUE,"general";"via2",#N/A,TRUE,"general";"via3",#N/A,TRUE,"general"}</definedName>
    <definedName name="_y8" hidden="1">{"via1",#N/A,TRUE,"general";"via2",#N/A,TRUE,"general";"via3",#N/A,TRUE,"general"}</definedName>
    <definedName name="_y9" hidden="1">{"TAB1",#N/A,TRUE,"GENERAL";"TAB2",#N/A,TRUE,"GENERAL";"TAB3",#N/A,TRUE,"GENERAL";"TAB4",#N/A,TRUE,"GENERAL";"TAB5",#N/A,TRUE,"GENERAL"}</definedName>
    <definedName name="_z1" hidden="1">{"TAB1",#N/A,TRUE,"GENERAL";"TAB2",#N/A,TRUE,"GENERAL";"TAB3",#N/A,TRUE,"GENERAL";"TAB4",#N/A,TRUE,"GENERAL";"TAB5",#N/A,TRUE,"GENERAL"}</definedName>
    <definedName name="_z2" hidden="1">{"via1",#N/A,TRUE,"general";"via2",#N/A,TRUE,"general";"via3",#N/A,TRUE,"general"}</definedName>
    <definedName name="_z3" hidden="1">{"via1",#N/A,TRUE,"general";"via2",#N/A,TRUE,"general";"via3",#N/A,TRUE,"general"}</definedName>
    <definedName name="_z4" hidden="1">{"TAB1",#N/A,TRUE,"GENERAL";"TAB2",#N/A,TRUE,"GENERAL";"TAB3",#N/A,TRUE,"GENERAL";"TAB4",#N/A,TRUE,"GENERAL";"TAB5",#N/A,TRUE,"GENERAL"}</definedName>
    <definedName name="_z5" hidden="1">{"via1",#N/A,TRUE,"general";"via2",#N/A,TRUE,"general";"via3",#N/A,TRUE,"general"}</definedName>
    <definedName name="_z6" hidden="1">{"TAB1",#N/A,TRUE,"GENERAL";"TAB2",#N/A,TRUE,"GENERAL";"TAB3",#N/A,TRUE,"GENERAL";"TAB4",#N/A,TRUE,"GENERAL";"TAB5",#N/A,TRUE,"GENERAL"}</definedName>
    <definedName name="A" hidden="1">{#N/A,#N/A,TRUE,"INGENIERIA";#N/A,#N/A,TRUE,"COMPRAS";#N/A,#N/A,TRUE,"DIRECCION";#N/A,#N/A,TRUE,"RESUMEN"}</definedName>
    <definedName name="A_1" hidden="1">{#N/A,#N/A,TRUE,"INGENIERIA";#N/A,#N/A,TRUE,"COMPRAS";#N/A,#N/A,TRUE,"DIRECCION";#N/A,#N/A,TRUE,"RESUMEN"}</definedName>
    <definedName name="A_IMPRESI?N_IM">#REF!</definedName>
    <definedName name="A_impresión_IM">#REF!</definedName>
    <definedName name="A0">#REF!</definedName>
    <definedName name="a2a" hidden="1">{"TAB1",#N/A,TRUE,"GENERAL";"TAB2",#N/A,TRUE,"GENERAL";"TAB3",#N/A,TRUE,"GENERAL";"TAB4",#N/A,TRUE,"GENERAL";"TAB5",#N/A,TRUE,"GENERAL"}</definedName>
    <definedName name="AA" hidden="1">{#N/A,#N/A,TRUE,"INGENIERIA";#N/A,#N/A,TRUE,"COMPRAS";#N/A,#N/A,TRUE,"DIRECCION";#N/A,#N/A,TRUE,"RESUMEN"}</definedName>
    <definedName name="AA_1" hidden="1">{#N/A,#N/A,TRUE,"INGENIERIA";#N/A,#N/A,TRUE,"COMPRAS";#N/A,#N/A,TRUE,"DIRECCION";#N/A,#N/A,TRUE,"RESUMEN"}</definedName>
    <definedName name="AAA" hidden="1">{#N/A,#N/A,TRUE,"INGENIERIA";#N/A,#N/A,TRUE,"COMPRAS";#N/A,#N/A,TRUE,"DIRECCION";#N/A,#N/A,TRUE,"RESUMEN"}</definedName>
    <definedName name="AAAAAAAAAA">#REF!</definedName>
    <definedName name="AAAAAAAAAAAAAAAAAAAA">#REF!</definedName>
    <definedName name="aaaaas" hidden="1">{"TAB1",#N/A,TRUE,"GENERAL";"TAB2",#N/A,TRUE,"GENERAL";"TAB3",#N/A,TRUE,"GENERAL";"TAB4",#N/A,TRUE,"GENERAL";"TAB5",#N/A,TRUE,"GENERAL"}</definedName>
    <definedName name="AAC">[7]AASHTO!$A$14:$F$17</definedName>
    <definedName name="AADOQUINVEH">#REF!</definedName>
    <definedName name="AANDENES">#REF!</definedName>
    <definedName name="AB" hidden="1">{#N/A,#N/A,TRUE,"INGENIERIA";#N/A,#N/A,TRUE,"COMPRAS";#N/A,#N/A,TRUE,"DIRECCION";#N/A,#N/A,TRUE,"RESUMEN"}</definedName>
    <definedName name="AB_1" hidden="1">{#N/A,#N/A,TRUE,"INGENIERIA";#N/A,#N/A,TRUE,"COMPRAS";#N/A,#N/A,TRUE,"DIRECCION";#N/A,#N/A,TRUE,"RESUMEN"}</definedName>
    <definedName name="abc">#REF!</definedName>
    <definedName name="ABG">[7]AASHTO!$A$2:$F$5</definedName>
    <definedName name="ABR">#REF!</definedName>
    <definedName name="AC" hidden="1">{#N/A,#N/A,TRUE,"INGENIERIA";#N/A,#N/A,TRUE,"COMPRAS";#N/A,#N/A,TRUE,"DIRECCION";#N/A,#N/A,TRUE,"RESUMEN"}</definedName>
    <definedName name="AC_1" hidden="1">{#N/A,#N/A,TRUE,"INGENIERIA";#N/A,#N/A,TRUE,"COMPRAS";#N/A,#N/A,TRUE,"DIRECCION";#N/A,#N/A,TRUE,"RESUMEN"}</definedName>
    <definedName name="ACALZADA">#REF!</definedName>
    <definedName name="AccessDatabase" hidden="1">"A:\SAIN.mdb"</definedName>
    <definedName name="ACERO_40">#REF!</definedName>
    <definedName name="ACERO_60">#REF!</definedName>
    <definedName name="ACERO_DE_REFUERZO_60000">'[10]Acero de 60.000psi'!$I$53</definedName>
    <definedName name="ACEROS">#REF!</definedName>
    <definedName name="ACTA">#REF!</definedName>
    <definedName name="ACTIVIDADES">[11]aactividad!$A$3:$B$52</definedName>
    <definedName name="activos">[12]Listado!$X$2:$X$17</definedName>
    <definedName name="actores">#REF!</definedName>
    <definedName name="ACUEDUCTO">#REF!</definedName>
    <definedName name="AD" hidden="1">{#N/A,#N/A,TRUE,"INGENIERIA";#N/A,#N/A,TRUE,"COMPRAS";#N/A,#N/A,TRUE,"DIRECCION";#N/A,#N/A,TRUE,"RESUMEN"}</definedName>
    <definedName name="AD_1" hidden="1">{#N/A,#N/A,TRUE,"INGENIERIA";#N/A,#N/A,TRUE,"COMPRAS";#N/A,#N/A,TRUE,"DIRECCION";#N/A,#N/A,TRUE,"RESUMEN"}</definedName>
    <definedName name="ADFGSDB" hidden="1">{"via1",#N/A,TRUE,"general";"via2",#N/A,TRUE,"general";"via3",#N/A,TRUE,"general"}</definedName>
    <definedName name="ADITIVOS">#REF!</definedName>
    <definedName name="ADMON">10%</definedName>
    <definedName name="adoq">[4]!absc</definedName>
    <definedName name="ADSAD" hidden="1">{"TAB1",#N/A,TRUE,"GENERAL";"TAB2",#N/A,TRUE,"GENERAL";"TAB3",#N/A,TRUE,"GENERAL";"TAB4",#N/A,TRUE,"GENERAL";"TAB5",#N/A,TRUE,"GENERAL"}</definedName>
    <definedName name="AE" hidden="1">{#N/A,#N/A,TRUE,"INGENIERIA";#N/A,#N/A,TRUE,"COMPRAS";#N/A,#N/A,TRUE,"DIRECCION";#N/A,#N/A,TRUE,"RESUMEN"}</definedName>
    <definedName name="AE_1" hidden="1">{#N/A,#N/A,TRUE,"INGENIERIA";#N/A,#N/A,TRUE,"COMPRAS";#N/A,#N/A,TRUE,"DIRECCION";#N/A,#N/A,TRUE,"RESUMEN"}</definedName>
    <definedName name="aefa" hidden="1">{"via1",#N/A,TRUE,"general";"via2",#N/A,TRUE,"general";"via3",#N/A,TRUE,"general"}</definedName>
    <definedName name="AF" hidden="1">{#N/A,#N/A,TRUE,"INGENIERIA";#N/A,#N/A,TRUE,"COMPRAS";#N/A,#N/A,TRUE,"DIRECCION";#N/A,#N/A,TRUE,"RESUMEN"}</definedName>
    <definedName name="AF_1" hidden="1">{#N/A,#N/A,TRUE,"INGENIERIA";#N/A,#N/A,TRUE,"COMPRAS";#N/A,#N/A,TRUE,"DIRECCION";#N/A,#N/A,TRUE,"RESUMEN"}</definedName>
    <definedName name="afdsw" hidden="1">{"TAB1",#N/A,TRUE,"GENERAL";"TAB2",#N/A,TRUE,"GENERAL";"TAB3",#N/A,TRUE,"GENERAL";"TAB4",#N/A,TRUE,"GENERAL";"TAB5",#N/A,TRUE,"GENERAL"}</definedName>
    <definedName name="AG"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AG_1"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agdsgg" hidden="1">{"via1",#N/A,TRUE,"general";"via2",#N/A,TRUE,"general";"via3",#N/A,TRUE,"general"}</definedName>
    <definedName name="AGLOMERANTES">#REF!</definedName>
    <definedName name="AGO">#REF!</definedName>
    <definedName name="AGUA">#REF!</definedName>
    <definedName name="AH" hidden="1">{#N/A,#N/A,TRUE,"INGENIERIA";#N/A,#N/A,TRUE,"COMPRAS";#N/A,#N/A,TRUE,"DIRECCION";#N/A,#N/A,TRUE,"RESUMEN"}</definedName>
    <definedName name="AH_1" hidden="1">{#N/A,#N/A,TRUE,"INGENIERIA";#N/A,#N/A,TRUE,"COMPRAS";#N/A,#N/A,TRUE,"DIRECCION";#N/A,#N/A,TRUE,"RESUMEN"}</definedName>
    <definedName name="aiu">#REF!</definedName>
    <definedName name="AIU_ADMON">[13]DATOS!$D$8</definedName>
    <definedName name="AIU_IMP">[13]DATOS!$D$9</definedName>
    <definedName name="AIU_UTIL">[13]DATOS!$D$10</definedName>
    <definedName name="Ajuste">[14]Datos!$B$11</definedName>
    <definedName name="AMBIENTAL">#REF!</definedName>
    <definedName name="ANABANCO">'[15]ANALISIS RESUMIDOS'!$A$2:$D$2609</definedName>
    <definedName name="Analyst" hidden="1">#REF!</definedName>
    <definedName name="anscount" hidden="1">10</definedName>
    <definedName name="ANTICIPO">[16]retropliegos!$B$8</definedName>
    <definedName name="AÑOWUIE">'[17]Res-Accide-10'!$R$2:$R$7</definedName>
    <definedName name="Ao">[18]Indices!#REF!</definedName>
    <definedName name="APARATOS">#REF!</definedName>
    <definedName name="APU">[4]!absc</definedName>
    <definedName name="APU221.1">#REF!</definedName>
    <definedName name="APU221.2">#REF!</definedName>
    <definedName name="aqaq" hidden="1">{"TAB1",#N/A,TRUE,"GENERAL";"TAB2",#N/A,TRUE,"GENERAL";"TAB3",#N/A,TRUE,"GENERAL";"TAB4",#N/A,TRUE,"GENERAL";"TAB5",#N/A,TRUE,"GENERAL"}</definedName>
    <definedName name="AREA">#REF!</definedName>
    <definedName name="_xlnm.Print_Area" localSheetId="2">AIU!$A$1:$K$75</definedName>
    <definedName name="_xlnm.Print_Area" localSheetId="7">APU!$A$1:$I$1378</definedName>
    <definedName name="_xlnm.Print_Area" localSheetId="1">'CRONOGRAMA Y FLUJO'!$A$1:$U$299</definedName>
    <definedName name="_xlnm.Print_Area" localSheetId="3">FM!$A$1:$E$34</definedName>
    <definedName name="_xlnm.Print_Area" localSheetId="4">FP!$A$1:$J$35</definedName>
    <definedName name="_xlnm.Print_Area" localSheetId="8">INSUMOS!$A$1:$F$102</definedName>
    <definedName name="_xlnm.Print_Area" localSheetId="10">INTERVENTORIA!$A$1:$I$43</definedName>
    <definedName name="_xlnm.Print_Area" localSheetId="9">M.O!$A$1:$P$50</definedName>
    <definedName name="_xlnm.Print_Area" localSheetId="6">MEMORIAS!$A$1:$K$1035</definedName>
    <definedName name="_xlnm.Print_Area" localSheetId="0">'PRESUPUESTO GENERAL'!$A$1:$G$292</definedName>
    <definedName name="_xlnm.Print_Area">#N/A</definedName>
    <definedName name="AREAPRIVADA">#REF!</definedName>
    <definedName name="arg" hidden="1">[19]MI!#REF!</definedName>
    <definedName name="AS">#REF!</definedName>
    <definedName name="ASB">[7]AASHTO!$A$8:$F$11</definedName>
    <definedName name="ASD" hidden="1">{"via1",#N/A,TRUE,"general";"via2",#N/A,TRUE,"general";"via3",#N/A,TRUE,"general"}</definedName>
    <definedName name="ASDA" hidden="1">{"via1",#N/A,TRUE,"general";"via2",#N/A,TRUE,"general";"via3",#N/A,TRUE,"general"}</definedName>
    <definedName name="asdasd" hidden="1">{"TAB1",#N/A,TRUE,"GENERAL";"TAB2",#N/A,TRUE,"GENERAL";"TAB3",#N/A,TRUE,"GENERAL";"TAB4",#N/A,TRUE,"GENERAL";"TAB5",#N/A,TRUE,"GENERAL"}</definedName>
    <definedName name="asdf" hidden="1">{"via1",#N/A,TRUE,"general";"via2",#N/A,TRUE,"general";"via3",#N/A,TRUE,"general"}</definedName>
    <definedName name="asdfa" hidden="1">{"via1",#N/A,TRUE,"general";"via2",#N/A,TRUE,"general";"via3",#N/A,TRUE,"general"}</definedName>
    <definedName name="asfasd" hidden="1">{"via1",#N/A,TRUE,"general";"via2",#N/A,TRUE,"general";"via3",#N/A,TRUE,"general"}</definedName>
    <definedName name="asfasdl" hidden="1">{"via1",#N/A,TRUE,"general";"via2",#N/A,TRUE,"general";"via3",#N/A,TRUE,"general"}</definedName>
    <definedName name="asff" hidden="1">{"TAB1",#N/A,TRUE,"GENERAL";"TAB2",#N/A,TRUE,"GENERAL";"TAB3",#N/A,TRUE,"GENERAL";"TAB4",#N/A,TRUE,"GENERAL";"TAB5",#N/A,TRUE,"GENERAL"}</definedName>
    <definedName name="asfghjoi" hidden="1">{"via1",#N/A,TRUE,"general";"via2",#N/A,TRUE,"general";"via3",#N/A,TRUE,"general"}</definedName>
    <definedName name="asojkdr" hidden="1">{"TAB1",#N/A,TRUE,"GENERAL";"TAB2",#N/A,TRUE,"GENERAL";"TAB3",#N/A,TRUE,"GENERAL";"TAB4",#N/A,TRUE,"GENERAL";"TAB5",#N/A,TRUE,"GENERAL"}</definedName>
    <definedName name="ASS">#REF!</definedName>
    <definedName name="astrid">#REF!</definedName>
    <definedName name="ATenerEnCuenta">#REF!</definedName>
    <definedName name="AU">'[20]CIRCUITOS CODENSA'!#REF!</definedName>
    <definedName name="auto1">#REF!</definedName>
    <definedName name="auto2">#REF!</definedName>
    <definedName name="AUTOPISTA">'[20]CIRCUITOS CODENSA'!#REF!</definedName>
    <definedName name="AyudanteHR">[21]F.Prestacional!$E$11</definedName>
    <definedName name="azaz" hidden="1">{"TAB1",#N/A,TRUE,"GENERAL";"TAB2",#N/A,TRUE,"GENERAL";"TAB3",#N/A,TRUE,"GENERAL";"TAB4",#N/A,TRUE,"GENERAL";"TAB5",#N/A,TRUE,"GENERAL"}</definedName>
    <definedName name="b">#REF!</definedName>
    <definedName name="B_impresión_IM">#REF!</definedName>
    <definedName name="BANCO">#REF!</definedName>
    <definedName name="BASE">#REF!</definedName>
    <definedName name="BASE2">#REF!</definedName>
    <definedName name="_xlnm.Database">#REF!</definedName>
    <definedName name="Basegranular">#REF!</definedName>
    <definedName name="bbbbbb" hidden="1">{"via1",#N/A,TRUE,"general";"via2",#N/A,TRUE,"general";"via3",#N/A,TRUE,"general"}</definedName>
    <definedName name="bbbbbh" hidden="1">{"TAB1",#N/A,TRUE,"GENERAL";"TAB2",#N/A,TRUE,"GENERAL";"TAB3",#N/A,TRUE,"GENERAL";"TAB4",#N/A,TRUE,"GENERAL";"TAB5",#N/A,TRUE,"GENERAL"}</definedName>
    <definedName name="bbd" hidden="1">{"TAB1",#N/A,TRUE,"GENERAL";"TAB2",#N/A,TRUE,"GENERAL";"TAB3",#N/A,TRUE,"GENERAL";"TAB4",#N/A,TRUE,"GENERAL";"TAB5",#N/A,TRUE,"GENERAL"}</definedName>
    <definedName name="BCXBDFG" hidden="1">{"TAB1",#N/A,TRUE,"GENERAL";"TAB2",#N/A,TRUE,"GENERAL";"TAB3",#N/A,TRUE,"GENERAL";"TAB4",#N/A,TRUE,"GENERAL";"TAB5",#N/A,TRUE,"GENERAL"}</definedName>
    <definedName name="BDFB" hidden="1">{"via1",#N/A,TRUE,"general";"via2",#N/A,TRUE,"general";"via3",#N/A,TRUE,"general"}</definedName>
    <definedName name="BDFGDG" hidden="1">{"TAB1",#N/A,TRUE,"GENERAL";"TAB2",#N/A,TRUE,"GENERAL";"TAB3",#N/A,TRUE,"GENERAL";"TAB4",#N/A,TRUE,"GENERAL";"TAB5",#N/A,TRUE,"GENERAL"}</definedName>
    <definedName name="beneficios">[12]Listado!$AH$2:$AH$3</definedName>
    <definedName name="bfnfv" hidden="1">{"TAB1",#N/A,TRUE,"GENERAL";"TAB2",#N/A,TRUE,"GENERAL";"TAB3",#N/A,TRUE,"GENERAL";"TAB4",#N/A,TRUE,"GENERAL";"TAB5",#N/A,TRUE,"GENERAL"}</definedName>
    <definedName name="bgb" hidden="1">{"TAB1",#N/A,TRUE,"GENERAL";"TAB2",#N/A,TRUE,"GENERAL";"TAB3",#N/A,TRUE,"GENERAL";"TAB4",#N/A,TRUE,"GENERAL";"TAB5",#N/A,TRUE,"GENERAL"}</definedName>
    <definedName name="BGDGFRT" hidden="1">{"via1",#N/A,TRUE,"general";"via2",#N/A,TRUE,"general";"via3",#N/A,TRUE,"general"}</definedName>
    <definedName name="BGFBFH" hidden="1">{"via1",#N/A,TRUE,"general";"via2",#N/A,TRUE,"general";"via3",#N/A,TRUE,"general"}</definedName>
    <definedName name="bgvfcdx" hidden="1">{"via1",#N/A,TRUE,"general";"via2",#N/A,TRUE,"general";"via3",#N/A,TRUE,"general"}</definedName>
    <definedName name="Bidlist">"List Box 6"</definedName>
    <definedName name="BL">'[20]CIRCUITOS CODENSA'!#REF!</definedName>
    <definedName name="BLOQUES">#REF!</definedName>
    <definedName name="BO">'[20]CIRCUITOS CODENSA'!#REF!</definedName>
    <definedName name="bolívar">#REF!</definedName>
    <definedName name="br" hidden="1">{"TAB1",#N/A,TRUE,"GENERAL";"TAB2",#N/A,TRUE,"GENERAL";"TAB3",#N/A,TRUE,"GENERAL";"TAB4",#N/A,TRUE,"GENERAL";"TAB5",#N/A,TRUE,"GENERAL"}</definedName>
    <definedName name="BS_Data_Col" hidden="1">#REF!</definedName>
    <definedName name="bsb" hidden="1">{"via1",#N/A,TRUE,"general";"via2",#N/A,TRUE,"general";"via3",#N/A,TRUE,"general"}</definedName>
    <definedName name="BSpb" hidden="1">#REF!</definedName>
    <definedName name="bspoi" hidden="1">{"TAB1",#N/A,TRUE,"GENERAL";"TAB2",#N/A,TRUE,"GENERAL";"TAB3",#N/A,TRUE,"GENERAL";"TAB4",#N/A,TRUE,"GENERAL";"TAB5",#N/A,TRUE,"GENERAL"}</definedName>
    <definedName name="bt" hidden="1">{"via1",#N/A,TRUE,"general";"via2",#N/A,TRUE,"general";"via3",#N/A,TRUE,"general"}</definedName>
    <definedName name="BTYJHTR" hidden="1">{"TAB1",#N/A,TRUE,"GENERAL";"TAB2",#N/A,TRUE,"GENERAL";"TAB3",#N/A,TRUE,"GENERAL";"TAB4",#N/A,TRUE,"GENERAL";"TAB5",#N/A,TRUE,"GENERAL"}</definedName>
    <definedName name="bvbc" hidden="1">{"TAB1",#N/A,TRUE,"GENERAL";"TAB2",#N/A,TRUE,"GENERAL";"TAB3",#N/A,TRUE,"GENERAL";"TAB4",#N/A,TRUE,"GENERAL";"TAB5",#N/A,TRUE,"GENERAL"}</definedName>
    <definedName name="bvcb" hidden="1">{"via1",#N/A,TRUE,"general";"via2",#N/A,TRUE,"general";"via3",#N/A,TRUE,"general"}</definedName>
    <definedName name="bvn" hidden="1">{"via1",#N/A,TRUE,"general";"via2",#N/A,TRUE,"general";"via3",#N/A,TRUE,"general"}</definedName>
    <definedName name="by" hidden="1">{"via1",#N/A,TRUE,"general";"via2",#N/A,TRUE,"general";"via3",#N/A,TRUE,"general"}</definedName>
    <definedName name="C_">#REF!</definedName>
    <definedName name="C_Apus" comment="Codigo Apus">'[22]1_Preliminares'!$A$26</definedName>
    <definedName name="Calidad">#REF!</definedName>
    <definedName name="Campamento">#REF!</definedName>
    <definedName name="CANT">#REF!</definedName>
    <definedName name="CANT1.1">#REF!</definedName>
    <definedName name="CANT1.2">#REF!</definedName>
    <definedName name="CANT1.3">#REF!</definedName>
    <definedName name="CANT1.5">#REF!</definedName>
    <definedName name="CANT1.6">#REF!</definedName>
    <definedName name="CANT1.7">#REF!</definedName>
    <definedName name="CANT1.9">#REF!</definedName>
    <definedName name="CANT2.11">#REF!</definedName>
    <definedName name="CANT2.12">#REF!</definedName>
    <definedName name="CANT2.2">#REF!</definedName>
    <definedName name="CANT2.3">#REF!</definedName>
    <definedName name="CANT2.4">#REF!</definedName>
    <definedName name="CANT8.1">#REF!</definedName>
    <definedName name="CANT8.2">#REF!</definedName>
    <definedName name="CANT8.3">#REF!</definedName>
    <definedName name="CANT8.4">#REF!</definedName>
    <definedName name="CANT8.5">#REF!</definedName>
    <definedName name="CANT8.6">#REF!</definedName>
    <definedName name="CANT8.7">#REF!</definedName>
    <definedName name="CapActividad">#REF!</definedName>
    <definedName name="CAPATAZ_I">"TABLA1"</definedName>
    <definedName name="CapCom">#REF!</definedName>
    <definedName name="CapComponent">#REF!</definedName>
    <definedName name="Capitalpb" hidden="1">#REF!</definedName>
    <definedName name="CapitalStructure" hidden="1">#REF!</definedName>
    <definedName name="CAPITULO1">#REF!</definedName>
    <definedName name="CAPITULO10">#REF!</definedName>
    <definedName name="CAPITULO11">#REF!</definedName>
    <definedName name="CAPITULO12">#REF!</definedName>
    <definedName name="CAPITULO13">#REF!</definedName>
    <definedName name="CAPITULO14">#REF!</definedName>
    <definedName name="CAPITULO15">#REF!</definedName>
    <definedName name="CAPITULO16">#REF!</definedName>
    <definedName name="CAPITULO17">#REF!</definedName>
    <definedName name="CAPITULO18">#REF!</definedName>
    <definedName name="CAPITULO19">#REF!</definedName>
    <definedName name="CAPITULO2">#REF!</definedName>
    <definedName name="CAPITULO20">#REF!</definedName>
    <definedName name="CAPITULO21">#REF!</definedName>
    <definedName name="CAPITULO3">#REF!</definedName>
    <definedName name="CAPITULO4">#REF!</definedName>
    <definedName name="CAPITULO5">#REF!</definedName>
    <definedName name="CAPITULO6">#REF!</definedName>
    <definedName name="CAPITULO7">#REF!</definedName>
    <definedName name="CAPITULO8">#REF!</definedName>
    <definedName name="CAPITULO9">#REF!</definedName>
    <definedName name="CapResumen">#REF!</definedName>
    <definedName name="carlos">#REF!</definedName>
    <definedName name="Cashpb" hidden="1">#REF!</definedName>
    <definedName name="categoria">#REF!</definedName>
    <definedName name="CC">#REF!</definedName>
    <definedName name="ccccc" hidden="1">{"TAB1",#N/A,TRUE,"GENERAL";"TAB2",#N/A,TRUE,"GENERAL";"TAB3",#N/A,TRUE,"GENERAL";"TAB4",#N/A,TRUE,"GENERAL";"TAB5",#N/A,TRUE,"GENERAL"}</definedName>
    <definedName name="CCCCCC">'[23]A. P. U.'!#REF!</definedName>
    <definedName name="ccto210">#REF!</definedName>
    <definedName name="CD">[9]Aula_Completa!$F$241</definedName>
    <definedName name="CdadCalidad">#REF!</definedName>
    <definedName name="CdadCalidades">#REF!</definedName>
    <definedName name="CdadNoFactura">#REF!</definedName>
    <definedName name="CdadNoFacturables">#REF!</definedName>
    <definedName name="CdadProfesional">#REF!</definedName>
    <definedName name="CdadProfesionales">#REF!</definedName>
    <definedName name="CdadTecnico">#REF!</definedName>
    <definedName name="CdadTecnicos">#REF!</definedName>
    <definedName name="cdcdc" hidden="1">{"via1",#N/A,TRUE,"general";"via2",#N/A,TRUE,"general";"via3",#N/A,TRUE,"general"}</definedName>
    <definedName name="CDCT">[21]PRESUPUESTO!$A$2</definedName>
    <definedName name="CDIRECTO">#REF!</definedName>
    <definedName name="CDS_V_INDICES_CIRCUITO_CAUSA">#REF!</definedName>
    <definedName name="ceerf" hidden="1">{"TAB1",#N/A,TRUE,"GENERAL";"TAB2",#N/A,TRUE,"GENERAL";"TAB3",#N/A,TRUE,"GENERAL";"TAB4",#N/A,TRUE,"GENERAL";"TAB5",#N/A,TRUE,"GENERAL"}</definedName>
    <definedName name="CEMENTOS">#REF!</definedName>
    <definedName name="Change_in_Cash" hidden="1">#REF!</definedName>
    <definedName name="Check_to_Cash" hidden="1">#REF!</definedName>
    <definedName name="chofer">#REF!</definedName>
    <definedName name="ciencia">'[24]Indicadores de Ciencia'!$B$2:$B$27</definedName>
    <definedName name="CIRCUITOS">[25]Circuitos!$C$2:$C$891</definedName>
    <definedName name="CIRCUNVALAR">#REF!</definedName>
    <definedName name="Ciudades">[26]Insumos!$B$1813:$B$1912</definedName>
    <definedName name="CL">'[20]CIRCUITOS CODENSA'!#REF!</definedName>
    <definedName name="Codigo" comment="Codigo Insumo">[22]Insumos!$A$4:$A$1772</definedName>
    <definedName name="Codigo_M.Obra" comment="Mano de obra ">[22]M.Obra!$A$35:$A$43</definedName>
    <definedName name="codigos">[27]Banderas!$A:$A</definedName>
    <definedName name="COMPENSACION">#REF!</definedName>
    <definedName name="componentes">[12]Listado!$U$2:$U$9</definedName>
    <definedName name="conceptos">[12]Listado!$AG$2:$AG$4</definedName>
    <definedName name="concreto">#REF!</definedName>
    <definedName name="CONCRETO_2000">'[10]Concreto de 2000 psi'!$I$53</definedName>
    <definedName name="CONCRETOS">#REF!</definedName>
    <definedName name="CONDI1">#REF!</definedName>
    <definedName name="Consultor">[28]Datos!$B$3</definedName>
    <definedName name="Contrato">[28]Datos!$B$2</definedName>
    <definedName name="Coordinador">[28]Datos!$B$6</definedName>
    <definedName name="costa">#REF!</definedName>
    <definedName name="CosteoConsultoria">#REF!</definedName>
    <definedName name="CostoDirecto">#REF!</definedName>
    <definedName name="CostoDirectoObra">'[29]COSTEO TOTAL OBRA'!$D$7</definedName>
    <definedName name="Costopérdidas">[30]Modelo!#REF!</definedName>
    <definedName name="CotizacionARP">#REF!</definedName>
    <definedName name="Criticos">#REF!</definedName>
    <definedName name="Cruceta_metálica_en_ángulo_de__2m_x_2_5__x_2_5__x_1_4_.">"Prueba1"</definedName>
    <definedName name="CT">#REF!</definedName>
    <definedName name="CU">'[20]CIRCUITOS CODENSA'!#REF!</definedName>
    <definedName name="cuad1">#REF!</definedName>
    <definedName name="cuad2">#REF!</definedName>
    <definedName name="cuad3">#REF!</definedName>
    <definedName name="cuad4">#REF!</definedName>
    <definedName name="CUAD5">#REF!</definedName>
    <definedName name="cuado">#REF!</definedName>
    <definedName name="CUADRIA">#REF!</definedName>
    <definedName name="CUADRIB">#REF!</definedName>
    <definedName name="CUADRIC">#REF!</definedName>
    <definedName name="cuadrilla">[14]Cuadrillas!$C$13:$F$43</definedName>
    <definedName name="Cuadrillas">[31]Cuadrillas!$A$11:$I$77</definedName>
    <definedName name="CUADRO">#REF!</definedName>
    <definedName name="CUBIERTA">#REF!</definedName>
    <definedName name="CUBIERTA_">#REF!</definedName>
    <definedName name="cumplimiento">[32]Viabilidad!$H$2:$H$4</definedName>
    <definedName name="CUNET" hidden="1">{"via1",#N/A,TRUE,"general";"via2",#N/A,TRUE,"general";"via3",#N/A,TRUE,"general"}</definedName>
    <definedName name="CURADURIA">#REF!</definedName>
    <definedName name="cvfvd" hidden="1">{"via1",#N/A,TRUE,"general";"via2",#N/A,TRUE,"general";"via3",#N/A,TRUE,"general"}</definedName>
    <definedName name="cvn" hidden="1">{"TAB1",#N/A,TRUE,"GENERAL";"TAB2",#N/A,TRUE,"GENERAL";"TAB3",#N/A,TRUE,"GENERAL";"TAB4",#N/A,TRUE,"GENERAL";"TAB5",#N/A,TRUE,"GENERAL"}</definedName>
    <definedName name="CVXC" hidden="1">{"via1",#N/A,TRUE,"general";"via2",#N/A,TRUE,"general";"via3",#N/A,TRUE,"general"}</definedName>
    <definedName name="CZN_north_perc">50</definedName>
    <definedName name="CZN_south_perc">0</definedName>
    <definedName name="d">#REF!</definedName>
    <definedName name="DADADAD" hidden="1">{#N/A,#N/A,TRUE,"CODIGO DEPENDENCIA"}</definedName>
    <definedName name="DASD" hidden="1">{"TAB1",#N/A,TRUE,"GENERAL";"TAB2",#N/A,TRUE,"GENERAL";"TAB3",#N/A,TRUE,"GENERAL";"TAB4",#N/A,TRUE,"GENERAL";"TAB5",#N/A,TRUE,"GENERAL"}</definedName>
    <definedName name="Datos">#REF!</definedName>
    <definedName name="dbfdfbi" hidden="1">{"TAB1",#N/A,TRUE,"GENERAL";"TAB2",#N/A,TRUE,"GENERAL";"TAB3",#N/A,TRUE,"GENERAL";"TAB4",#N/A,TRUE,"GENERAL";"TAB5",#N/A,TRUE,"GENERAL"}</definedName>
    <definedName name="DCSDCTV" hidden="1">{"via1",#N/A,TRUE,"general";"via2",#N/A,TRUE,"general";"via3",#N/A,TRUE,"general"}</definedName>
    <definedName name="ddd" hidden="1">{"via1",#N/A,TRUE,"general";"via2",#N/A,TRUE,"general";"via3",#N/A,TRUE,"general"}</definedName>
    <definedName name="ddddt" hidden="1">{"via1",#N/A,TRUE,"general";"via2",#N/A,TRUE,"general";"via3",#N/A,TRUE,"general"}</definedName>
    <definedName name="ddewdw" hidden="1">{"TAB1",#N/A,TRUE,"GENERAL";"TAB2",#N/A,TRUE,"GENERAL";"TAB3",#N/A,TRUE,"GENERAL";"TAB4",#N/A,TRUE,"GENERAL";"TAB5",#N/A,TRUE,"GENERAL"}</definedName>
    <definedName name="ddfdh" hidden="1">{"TAB1",#N/A,TRUE,"GENERAL";"TAB2",#N/A,TRUE,"GENERAL";"TAB3",#N/A,TRUE,"GENERAL";"TAB4",#N/A,TRUE,"GENERAL";"TAB5",#N/A,TRUE,"GENERAL"}</definedName>
    <definedName name="DDGSDP" hidden="1">{"TAB1",#N/A,TRUE,"GENERAL";"TAB2",#N/A,TRUE,"GENERAL";"TAB3",#N/A,TRUE,"GENERAL";"TAB4",#N/A,TRUE,"GENERAL";"TAB5",#N/A,TRUE,"GENERAL"}</definedName>
    <definedName name="DE">#REF!</definedName>
    <definedName name="Dealpb" hidden="1">#REF!</definedName>
    <definedName name="decision">[32]Viabilidad!$I$2:$I$3</definedName>
    <definedName name="deded" hidden="1">{"TAB1",#N/A,TRUE,"GENERAL";"TAB2",#N/A,TRUE,"GENERAL";"TAB3",#N/A,TRUE,"GENERAL";"TAB4",#N/A,TRUE,"GENERAL";"TAB5",#N/A,TRUE,"GENERAL"}</definedName>
    <definedName name="DEF">#REF!</definedName>
    <definedName name="defd" hidden="1">{"via1",#N/A,TRUE,"general";"via2",#N/A,TRUE,"general";"via3",#N/A,TRUE,"general"}</definedName>
    <definedName name="DENS">#REF!</definedName>
    <definedName name="densi">#REF!</definedName>
    <definedName name="Departamento">#REF!</definedName>
    <definedName name="DepreciationPB" hidden="1">#REF!</definedName>
    <definedName name="desc_rps">[12]des_rps!$A$1:$A$364</definedName>
    <definedName name="DESC1">[33]ITEMS!$B$2</definedName>
    <definedName name="DESC521">[34]ITEMS!$B$522</definedName>
    <definedName name="Descrip_cuadrillas">[31]Cuadrillas!$A$15:$A$77</definedName>
    <definedName name="Descrip_equipos">[31]Equ!$A$15:$A$102</definedName>
    <definedName name="Descrip_transporte">[31]Trans!$A$18:$A$65</definedName>
    <definedName name="Descripción">[31]Mat!$A$11:$A$1041</definedName>
    <definedName name="DESCRP1">[13]DATOS!$D$2</definedName>
    <definedName name="DESCRP2">[13]DATOS!$D$3</definedName>
    <definedName name="DestinoConsultoria">#REF!</definedName>
    <definedName name="DestinoObra">#REF!</definedName>
    <definedName name="DEX">#REF!</definedName>
    <definedName name="dfa" hidden="1">{"TAB1",#N/A,TRUE,"GENERAL";"TAB2",#N/A,TRUE,"GENERAL";"TAB3",#N/A,TRUE,"GENERAL";"TAB4",#N/A,TRUE,"GENERAL";"TAB5",#N/A,TRUE,"GENERAL"}</definedName>
    <definedName name="dfasd" hidden="1">{"TAB1",#N/A,TRUE,"GENERAL";"TAB2",#N/A,TRUE,"GENERAL";"TAB3",#N/A,TRUE,"GENERAL";"TAB4",#N/A,TRUE,"GENERAL";"TAB5",#N/A,TRUE,"GENERAL"}</definedName>
    <definedName name="DFBNJ" hidden="1">{"via1",#N/A,TRUE,"general";"via2",#N/A,TRUE,"general";"via3",#N/A,TRUE,"general"}</definedName>
    <definedName name="dfds" hidden="1">{"TAB1",#N/A,TRUE,"GENERAL";"TAB2",#N/A,TRUE,"GENERAL";"TAB3",#N/A,TRUE,"GENERAL";"TAB4",#N/A,TRUE,"GENERAL";"TAB5",#N/A,TRUE,"GENERAL"}</definedName>
    <definedName name="dfdsfi" hidden="1">{"via1",#N/A,TRUE,"general";"via2",#N/A,TRUE,"general";"via3",#N/A,TRUE,"general"}</definedName>
    <definedName name="dffffe" hidden="1">{"TAB1",#N/A,TRUE,"GENERAL";"TAB2",#N/A,TRUE,"GENERAL";"TAB3",#N/A,TRUE,"GENERAL";"TAB4",#N/A,TRUE,"GENERAL";"TAB5",#N/A,TRUE,"GENERAL"}</definedName>
    <definedName name="DFG" hidden="1">{"via1",#N/A,TRUE,"general";"via2",#N/A,TRUE,"general";"via3",#N/A,TRUE,"general"}</definedName>
    <definedName name="DFGBHJ" hidden="1">{"via1",#N/A,TRUE,"general";"via2",#N/A,TRUE,"general";"via3",#N/A,TRUE,"general"}</definedName>
    <definedName name="DFGDFG" hidden="1">{"via1",#N/A,TRUE,"general";"via2",#N/A,TRUE,"general";"via3",#N/A,TRUE,"general"}</definedName>
    <definedName name="DFGDYYB" hidden="1">{"TAB1",#N/A,TRUE,"GENERAL";"TAB2",#N/A,TRUE,"GENERAL";"TAB3",#N/A,TRUE,"GENERAL";"TAB4",#N/A,TRUE,"GENERAL";"TAB5",#N/A,TRUE,"GENERAL"}</definedName>
    <definedName name="dfgf" hidden="1">{"via1",#N/A,TRUE,"general";"via2",#N/A,TRUE,"general";"via3",#N/A,TRUE,"general"}</definedName>
    <definedName name="DFGFBOP" hidden="1">{"TAB1",#N/A,TRUE,"GENERAL";"TAB2",#N/A,TRUE,"GENERAL";"TAB3",#N/A,TRUE,"GENERAL";"TAB4",#N/A,TRUE,"GENERAL";"TAB5",#N/A,TRUE,"GENERAL"}</definedName>
    <definedName name="DFGFDG" hidden="1">{"TAB1",#N/A,TRUE,"GENERAL";"TAB2",#N/A,TRUE,"GENERAL";"TAB3",#N/A,TRUE,"GENERAL";"TAB4",#N/A,TRUE,"GENERAL";"TAB5",#N/A,TRUE,"GENERAL"}</definedName>
    <definedName name="DFGV" hidden="1">{"TAB1",#N/A,TRUE,"GENERAL";"TAB2",#N/A,TRUE,"GENERAL";"TAB3",#N/A,TRUE,"GENERAL";"TAB4",#N/A,TRUE,"GENERAL";"TAB5",#N/A,TRUE,"GENERAL"}</definedName>
    <definedName name="dfgypuj" hidden="1">{"TAB1",#N/A,TRUE,"GENERAL";"TAB2",#N/A,TRUE,"GENERAL";"TAB3",#N/A,TRUE,"GENERAL";"TAB4",#N/A,TRUE,"GENERAL";"TAB5",#N/A,TRUE,"GENERAL"}</definedName>
    <definedName name="dfh" hidden="1">{"TAB1",#N/A,TRUE,"GENERAL";"TAB2",#N/A,TRUE,"GENERAL";"TAB3",#N/A,TRUE,"GENERAL";"TAB4",#N/A,TRUE,"GENERAL";"TAB5",#N/A,TRUE,"GENERAL"}</definedName>
    <definedName name="dfhdr" hidden="1">{"via1",#N/A,TRUE,"general";"via2",#N/A,TRUE,"general";"via3",#N/A,TRUE,"general"}</definedName>
    <definedName name="dfhgh" hidden="1">{"via1",#N/A,TRUE,"general";"via2",#N/A,TRUE,"general";"via3",#N/A,TRUE,"general"}</definedName>
    <definedName name="dfj" hidden="1">{"via1",#N/A,TRUE,"general";"via2",#N/A,TRUE,"general";"via3",#N/A,TRUE,"general"}</definedName>
    <definedName name="DFRFRF" hidden="1">{"via1",#N/A,TRUE,"general";"via2",#N/A,TRUE,"general";"via3",#N/A,TRUE,"general"}</definedName>
    <definedName name="DFVUI" hidden="1">{"via1",#N/A,TRUE,"general";"via2",#N/A,TRUE,"general";"via3",#N/A,TRUE,"general"}</definedName>
    <definedName name="dg" hidden="1">{"via1",#N/A,TRUE,"general";"via2",#N/A,TRUE,"general";"via3",#N/A,TRUE,"general"}</definedName>
    <definedName name="dgdgr" hidden="1">{"via1",#N/A,TRUE,"general";"via2",#N/A,TRUE,"general";"via3",#N/A,TRUE,"general"}</definedName>
    <definedName name="dgfd" hidden="1">{"TAB1",#N/A,TRUE,"GENERAL";"TAB2",#N/A,TRUE,"GENERAL";"TAB3",#N/A,TRUE,"GENERAL";"TAB4",#N/A,TRUE,"GENERAL";"TAB5",#N/A,TRUE,"GENERAL"}</definedName>
    <definedName name="DGFDFVSDF" hidden="1">{"via1",#N/A,TRUE,"general";"via2",#N/A,TRUE,"general";"via3",#N/A,TRUE,"general"}</definedName>
    <definedName name="dgfdg" hidden="1">{"via1",#N/A,TRUE,"general";"via2",#N/A,TRUE,"general";"via3",#N/A,TRUE,"general"}</definedName>
    <definedName name="DGFG" hidden="1">{"via1",#N/A,TRUE,"general";"via2",#N/A,TRUE,"general";"via3",#N/A,TRUE,"general"}</definedName>
    <definedName name="dgfsado" hidden="1">{"TAB1",#N/A,TRUE,"GENERAL";"TAB2",#N/A,TRUE,"GENERAL";"TAB3",#N/A,TRUE,"GENERAL";"TAB4",#N/A,TRUE,"GENERAL";"TAB5",#N/A,TRUE,"GENERAL"}</definedName>
    <definedName name="dgrdeb" hidden="1">{"TAB1",#N/A,TRUE,"GENERAL";"TAB2",#N/A,TRUE,"GENERAL";"TAB3",#N/A,TRUE,"GENERAL";"TAB4",#N/A,TRUE,"GENERAL";"TAB5",#N/A,TRUE,"GENERAL"}</definedName>
    <definedName name="dgreg" hidden="1">{"via1",#N/A,TRUE,"general";"via2",#N/A,TRUE,"general";"via3",#N/A,TRUE,"general"}</definedName>
    <definedName name="DH" hidden="1">{"via1",#N/A,TRUE,"general";"via2",#N/A,TRUE,"general";"via3",#N/A,TRUE,"general"}</definedName>
    <definedName name="dhdth" hidden="1">{"TAB1",#N/A,TRUE,"GENERAL";"TAB2",#N/A,TRUE,"GENERAL";"TAB3",#N/A,TRUE,"GENERAL";"TAB4",#N/A,TRUE,"GENERAL";"TAB5",#N/A,TRUE,"GENERAL"}</definedName>
    <definedName name="dhgh" hidden="1">{"via1",#N/A,TRUE,"general";"via2",#N/A,TRUE,"general";"via3",#N/A,TRUE,"general"}</definedName>
    <definedName name="DIC">#REF!</definedName>
    <definedName name="DifConsultoriaFM">#REF!</definedName>
    <definedName name="DIRECTO1">[35]APU!$U$132</definedName>
    <definedName name="DIRECTO10">[35]APU!$U$681</definedName>
    <definedName name="DIRECTO100">[35]APU!$U$6171</definedName>
    <definedName name="DIRECTO101">[35]APU!$U$6232</definedName>
    <definedName name="DIRECTO102">[35]APU!$U$6293</definedName>
    <definedName name="DIRECTO103">[35]APU!$U$6354</definedName>
    <definedName name="DIRECTO104">[35]APU!$U$6415</definedName>
    <definedName name="DIRECTO105">[35]APU!$U$6476</definedName>
    <definedName name="DIRECTO11">[35]APU!$U$742</definedName>
    <definedName name="DIRECTO12">[35]APU!$U$803</definedName>
    <definedName name="DIRECTO124">[35]APU!$U$7635</definedName>
    <definedName name="DIRECTO125">[35]APU!$U$7696</definedName>
    <definedName name="DIRECTO126">[35]APU!$U$7757</definedName>
    <definedName name="DIRECTO127">[35]APU!$U$7818</definedName>
    <definedName name="DIRECTO128">[35]APU!$U$7879</definedName>
    <definedName name="DIRECTO129">[35]APU!$U$7940</definedName>
    <definedName name="DIRECTO13">[35]APU!$U$864</definedName>
    <definedName name="DIRECTO130">[35]APU!$U$8001</definedName>
    <definedName name="DIRECTO131">[35]APU!$U$8062</definedName>
    <definedName name="DIRECTO132">[35]APU!$U$8123</definedName>
    <definedName name="DIRECTO133">[35]APU!$U$8184</definedName>
    <definedName name="DIRECTO134">[35]APU!$U$8245</definedName>
    <definedName name="DIRECTO14">[35]APU!$U$925</definedName>
    <definedName name="DIRECTO15">[35]APU!$U$986</definedName>
    <definedName name="DIRECTO16">[35]APU!$U$1047</definedName>
    <definedName name="DIRECTO17">[35]APU!$U$1108</definedName>
    <definedName name="DIRECTO18">[35]APU!$U$1169</definedName>
    <definedName name="DIRECTO2">[35]APU!$U$193</definedName>
    <definedName name="DIRECTO2.10">[35]APU!$U$14889</definedName>
    <definedName name="DIRECTO2.11">[35]APU!$U$14950</definedName>
    <definedName name="DIRECTO2.12">[35]APU!$U$15011</definedName>
    <definedName name="DIRECTO2.9">[35]APU!$U$11839</definedName>
    <definedName name="DIRECTO21">[35]APU!$U$1352</definedName>
    <definedName name="DIRECTO22">[35]APU!$U$1413</definedName>
    <definedName name="DIRECTO23">[35]APU!$U$1474</definedName>
    <definedName name="DIRECTO24">[35]APU!$U$1535</definedName>
    <definedName name="DIRECTO25">[35]APU!$U$1596</definedName>
    <definedName name="DIRECTO26">[35]APU!$U$1657</definedName>
    <definedName name="DIRECTO27">[35]APU!$U$1718</definedName>
    <definedName name="DIRECTO28">[35]APU!$U$1779</definedName>
    <definedName name="DIRECTO29">[35]APU!$U$1840</definedName>
    <definedName name="DIRECTO3">[35]APU!$U$254</definedName>
    <definedName name="DIRECTO3.15">[35]APU!$U$8667</definedName>
    <definedName name="DIRECTO3.16">[35]APU!$U$8728</definedName>
    <definedName name="DIRECTO3.17">[35]APU!$U$8789</definedName>
    <definedName name="DIRECTO3.18">[35]APU!$U$8850</definedName>
    <definedName name="DIRECTO3.19">[35]APU!$U$8911</definedName>
    <definedName name="DIRECTO3.20">[35]APU!$U$8972</definedName>
    <definedName name="DIRECTO3.21">[35]APU!$U$11961</definedName>
    <definedName name="DIRECTO3.22">[35]APU!$U$14523</definedName>
    <definedName name="DIRECTO3.23">[35]APU!$U$15133</definedName>
    <definedName name="DIRECTO3.24">[35]APU!$U$16292</definedName>
    <definedName name="DIRECTO3.25">[35]APU!$U$16353</definedName>
    <definedName name="DIRECTO3.26">[35]APU!$U$16414</definedName>
    <definedName name="DIRECTO3.27">[35]APU!$U$16475</definedName>
    <definedName name="DIRECTO3.28">[35]APU!$U$16536</definedName>
    <definedName name="DIRECTO30">[35]APU!$U$1901</definedName>
    <definedName name="DIRECTO31">[35]APU!$U$1962</definedName>
    <definedName name="DIRECTO32">[35]APU!$U$2023</definedName>
    <definedName name="DIRECTO33">[35]APU!$U$2084</definedName>
    <definedName name="DIRECTO34">[35]APU!$U$2145</definedName>
    <definedName name="DIRECTO35">[35]APU!$U$2206</definedName>
    <definedName name="DIRECTO36">[35]APU!$U$2267</definedName>
    <definedName name="DIRECTO37">[35]APU!$U$2328</definedName>
    <definedName name="DIRECTO38">[35]APU!$U$2389</definedName>
    <definedName name="DIRECTO39">[35]APU!$U$2450</definedName>
    <definedName name="DIRECTO4">[35]APU!$U$315</definedName>
    <definedName name="DIRECTO4.20">[35]APU!$U$9216</definedName>
    <definedName name="DIRECTO4.21">[35]APU!$U$9277</definedName>
    <definedName name="DIRECTO4.22">[35]APU!$U$9338</definedName>
    <definedName name="DIRECTO4.23">[35]APU!$U$9399</definedName>
    <definedName name="DIRECTO4.24">[35]APU!$U$9460</definedName>
    <definedName name="DIRECTO4.25">[35]APU!$U$9521</definedName>
    <definedName name="DIRECTO4.26">[35]APU!$U$9582</definedName>
    <definedName name="DIRECTO4.27">[35]APU!$U$9643</definedName>
    <definedName name="DIRECTO4.28">[35]APU!$U$9704</definedName>
    <definedName name="DIRECTO4.29">[35]APU!$U$9765</definedName>
    <definedName name="DIRECTO4.30">[35]APU!$U$9826</definedName>
    <definedName name="DIRECTO4.31">[35]APU!$U$9887</definedName>
    <definedName name="DIRECTO4.32">[35]APU!$U$9948</definedName>
    <definedName name="DIRECTO4.33">[35]APU!$U$10009</definedName>
    <definedName name="DIRECTO4.34">[35]APU!$U$10070</definedName>
    <definedName name="DIRECTO4.35">[35]APU!$U$11595</definedName>
    <definedName name="DIRECTO4.36">[35]APU!$U$11656</definedName>
    <definedName name="DIRECTO4.37">[35]APU!$U$15987</definedName>
    <definedName name="DIRECTO4.38">[35]APU!$U$15194</definedName>
    <definedName name="DIRECTO4.39">[35]APU!$U$14279</definedName>
    <definedName name="DIRECTO4.40">[35]APU!$U$14340</definedName>
    <definedName name="DIRECTO4.41">[35]APU!$U$14401</definedName>
    <definedName name="DIRECTO4.42">[35]APU!$U$14462</definedName>
    <definedName name="DIRECTO4.43">[35]APU!$U$14584</definedName>
    <definedName name="DIRECTO4.44">[35]APU!$U$16048</definedName>
    <definedName name="DIRECTO4.45">[35]APU!$U$16109</definedName>
    <definedName name="DIRECTO4.46">[35]APU!$U$14706</definedName>
    <definedName name="DIRECTO4.47">[35]APU!$U$15926</definedName>
    <definedName name="DIRECTO4.48">[35]APU!$U$16170</definedName>
    <definedName name="DIRECTO4.49">[35]APU!$U$16231</definedName>
    <definedName name="DIRECTO4.50">[35]APU!$U$16902</definedName>
    <definedName name="DIRECTO4.51">[35]APU!$U$17634</definedName>
    <definedName name="DIRECTO4.52">[35]APU!$U$17695</definedName>
    <definedName name="DIRECTO40">[35]APU!$U$2511</definedName>
    <definedName name="DIRECTO41">[35]APU!$U$2572</definedName>
    <definedName name="DIRECTO42">[35]APU!$U$2633</definedName>
    <definedName name="DIRECTO43">[35]APU!$U$2694</definedName>
    <definedName name="DIRECTO44">[35]APU!$U$2755</definedName>
    <definedName name="DIRECTO45">[35]APU!$U$2816</definedName>
    <definedName name="DIRECTO46">[35]APU!$U$2877</definedName>
    <definedName name="DIRECTO47">[35]APU!$U$2938</definedName>
    <definedName name="DIRECTO48">[35]APU!$U$2999</definedName>
    <definedName name="DIRECTO49">[35]APU!$U$3060</definedName>
    <definedName name="DIRECTO5">[35]APU!$U$376</definedName>
    <definedName name="DIRECTO5.100">[35]APU!$U$12449</definedName>
    <definedName name="DIRECTO5.101">[35]APU!$U$12510</definedName>
    <definedName name="DIRECTO5.104">[35]APU!$U$12571</definedName>
    <definedName name="DIRECTO5.105">[35]APU!$U$12632</definedName>
    <definedName name="DIRECTO5.106">[35]APU!$U$12693</definedName>
    <definedName name="DIRECTO5.107">[35]APU!$U$12754</definedName>
    <definedName name="DIRECTO5.108">[35]APU!$U$12815</definedName>
    <definedName name="DIRECTO5.109">[35]APU!$U$12876</definedName>
    <definedName name="DIRECTO5.111">[35]APU!$U$12937</definedName>
    <definedName name="DIRECTO5.112">[35]APU!$U$12998</definedName>
    <definedName name="DIRECTO5.113">[35]APU!$U$14767</definedName>
    <definedName name="DIRECTO5.114">[35]APU!$U$14828</definedName>
    <definedName name="DIRECTO5.115">[35]APU!$U$15072</definedName>
    <definedName name="DIRECTO5.53">[35]APU!$U$10131</definedName>
    <definedName name="DIRECTO5.54">[35]APU!$U$10192</definedName>
    <definedName name="DIRECTO5.55">[35]APU!$U$10253</definedName>
    <definedName name="DIRECTO5.56">[35]APU!$U$10314</definedName>
    <definedName name="DIRECTO5.57">[35]APU!$U$10375</definedName>
    <definedName name="DIRECTO5.58">[35]APU!$U$10436</definedName>
    <definedName name="DIRECTO5.59">[35]APU!$U$10497</definedName>
    <definedName name="DIRECTO5.60">[35]APU!$U$10558</definedName>
    <definedName name="DIRECTO5.61">[35]APU!$U$10619</definedName>
    <definedName name="DIRECTO5.62">[35]APU!$U$10680</definedName>
    <definedName name="DIRECTO5.63">[35]APU!$U$10741</definedName>
    <definedName name="DIRECTO5.64">[35]APU!$U$10802</definedName>
    <definedName name="DIRECTO5.65">[35]APU!$U$10863</definedName>
    <definedName name="DIRECTO5.66">[35]APU!$U$10924</definedName>
    <definedName name="DIRECTO5.67">[35]APU!$U$10985</definedName>
    <definedName name="DIRECTO5.68">[35]APU!$U$11046</definedName>
    <definedName name="DIRECTO5.69">[35]APU!$U$11107</definedName>
    <definedName name="DIRECTO5.70">[35]APU!$U$11168</definedName>
    <definedName name="DIRECTO5.71">[35]APU!$U$11229</definedName>
    <definedName name="DIRECTO5.72">[35]APU!$U$12022</definedName>
    <definedName name="DIRECTO5.73">[35]APU!$U$12083</definedName>
    <definedName name="DIRECTO5.74">[35]APU!$U$12144</definedName>
    <definedName name="DIRECTO5.77">[35]APU!$U$12205</definedName>
    <definedName name="DIRECTO5.78">[35]APU!$U$12327</definedName>
    <definedName name="DIRECTO5.79">[35]APU!$U$12388</definedName>
    <definedName name="DIRECTO5.80">[35]APU!$U$12266</definedName>
    <definedName name="DIRECTO5.82">[35]APU!$U$14035</definedName>
    <definedName name="DIRECTO5.83">[35]APU!$U$14096</definedName>
    <definedName name="DIRECTO5.84">[35]APU!$U$13364</definedName>
    <definedName name="DIRECTO5.85">[35]APU!$U$13425</definedName>
    <definedName name="DIRECTO5.86">[35]APU!$U$13486</definedName>
    <definedName name="DIRECTO5.87">[35]APU!$U$13547</definedName>
    <definedName name="DIRECTO5.88">[35]APU!$U$13608</definedName>
    <definedName name="DIRECTO5.89">[35]APU!$U$13669</definedName>
    <definedName name="DIRECTO5.90">[35]APU!$U$13730</definedName>
    <definedName name="DIRECTO5.91">[35]APU!$U$13791</definedName>
    <definedName name="DIRECTO5.92">[35]APU!$U$13852</definedName>
    <definedName name="DIRECTO5.93">[35]APU!$U$13913</definedName>
    <definedName name="DIRECTO5.94">[35]APU!$U$13974</definedName>
    <definedName name="DIRECTO5.95">[35]APU!$U$13059</definedName>
    <definedName name="DIRECTO5.96">[35]APU!$U$13120</definedName>
    <definedName name="DIRECTO5.97">[35]APU!$U$13181</definedName>
    <definedName name="DIRECTO5.98">[35]APU!$U$13242</definedName>
    <definedName name="DIRECTO5.99">[35]APU!$U$13303</definedName>
    <definedName name="DIRECTO50">[35]APU!$U$3121</definedName>
    <definedName name="DIRECTO51">[35]APU!$U$3182</definedName>
    <definedName name="DIRECTO52">[35]APU!$U$3243</definedName>
    <definedName name="DIRECTO53">[35]APU!$U$3304</definedName>
    <definedName name="DIRECTO54">[35]APU!$U$3365</definedName>
    <definedName name="DIRECTO55">[35]APU!$U$3426</definedName>
    <definedName name="DIRECTO56">[35]APU!$U$3487</definedName>
    <definedName name="DIRECTO57">[35]APU!$U$3548</definedName>
    <definedName name="DIRECTO58">[35]APU!$U$3609</definedName>
    <definedName name="DIRECTO59">[35]APU!$U$3670</definedName>
    <definedName name="DIRECTO6">[35]APU!$U$437</definedName>
    <definedName name="DIRECTO60">[35]APU!$U$3731</definedName>
    <definedName name="DIRECTO61">[35]APU!$U$3792</definedName>
    <definedName name="DIRECTO62">[35]APU!$U$3853</definedName>
    <definedName name="DIRECTO63">[35]APU!$U$3914</definedName>
    <definedName name="DIRECTO64">[35]APU!$U$3975</definedName>
    <definedName name="DIRECTO65">[35]APU!$U$4036</definedName>
    <definedName name="DIRECTO66">[35]APU!$U$4097</definedName>
    <definedName name="DIRECTO67">[35]APU!$U$4158</definedName>
    <definedName name="DIRECTO68">[35]APU!$U$4219</definedName>
    <definedName name="DIRECTO69">[35]APU!$U$4280</definedName>
    <definedName name="DIRECTO7">[35]APU!$U$498</definedName>
    <definedName name="DIRECTO7.12">[35]APU!$U$8305</definedName>
    <definedName name="DIRECTO7.13">[35]APU!$U$8366</definedName>
    <definedName name="DIRECTO7.14">[35]APU!$U$8427</definedName>
    <definedName name="DIRECTO7.15">[35]APU!$U$8488</definedName>
    <definedName name="DIRECTO7.16">[35]APU!$U$8606</definedName>
    <definedName name="DIRECTO7.17">[35]APU!$U$11290</definedName>
    <definedName name="DIRECTO7.18">[35]APU!$U$11351</definedName>
    <definedName name="DIRECTO7.19">[35]APU!$U$11412</definedName>
    <definedName name="DIRECTO7.20">[35]APU!$U$11473</definedName>
    <definedName name="DIRECTO7.21">[35]APU!$U$11534</definedName>
    <definedName name="DIRECTO7.22">[35]APU!$U$11717</definedName>
    <definedName name="DIRECTO7.23">[35]APU!$U$11778</definedName>
    <definedName name="DIRECTO7.24">[35]APU!$U$14645</definedName>
    <definedName name="DIRECTO7.25">[35]APU!$U$15255</definedName>
    <definedName name="DIRECTO7.26">[35]APU!$U$15316</definedName>
    <definedName name="DIRECTO7.27">[35]APU!$U$15377</definedName>
    <definedName name="DIRECTO7.28">[35]APU!$U$15438</definedName>
    <definedName name="DIRECTO7.29">[35]APU!$U$15499</definedName>
    <definedName name="DIRECTO7.30">[35]APU!$U$15560</definedName>
    <definedName name="DIRECTO7.31">[35]APU!$U$15621</definedName>
    <definedName name="DIRECTO7.32">[35]APU!$U$15682</definedName>
    <definedName name="DIRECTO7.33">[35]APU!$U$15743</definedName>
    <definedName name="DIRECTO7.34">[35]APU!$U$15804</definedName>
    <definedName name="DIRECTO7.35">[35]APU!$U$15865</definedName>
    <definedName name="DIRECTO7.36">[35]APU!$U$17085</definedName>
    <definedName name="DIRECTO7.37">[35]APU!$U$17268</definedName>
    <definedName name="DIRECTO7.38">[35]APU!$U$17207</definedName>
    <definedName name="DIRECTO7.39">[35]APU!$U$17390</definedName>
    <definedName name="DIRECTO7.40">[35]APU!$U$17451</definedName>
    <definedName name="DIRECTO7.41">[35]APU!$U$17512</definedName>
    <definedName name="DIRECTO7.42">[35]APU!$U$17146</definedName>
    <definedName name="DIRECTO7.43">[35]APU!$U$17573</definedName>
    <definedName name="DIRECTO7.44">[35]APU!$U$17329</definedName>
    <definedName name="DIRECTO70">[35]APU!$U$4341</definedName>
    <definedName name="DIRECTO71">[35]APU!$U$4402</definedName>
    <definedName name="DIRECTO72">[35]APU!$U$4463</definedName>
    <definedName name="DIRECTO73">[35]APU!$U$4524</definedName>
    <definedName name="DIRECTO74">[35]APU!$U$4585</definedName>
    <definedName name="DIRECTO75">[35]APU!$U$4646</definedName>
    <definedName name="DIRECTO76">[35]APU!$U$4707</definedName>
    <definedName name="DIRECTO77">[35]APU!$U$4768</definedName>
    <definedName name="DIRECTO78">[35]APU!$U$4829</definedName>
    <definedName name="DIRECTO79">[35]APU!$U$4890</definedName>
    <definedName name="DIRECTO8">[35]APU!$U$559</definedName>
    <definedName name="DIRECTO80">[35]APU!$U$4951</definedName>
    <definedName name="DIRECTO81">[35]APU!$U$5012</definedName>
    <definedName name="DIRECTO82">[35]APU!$U$5073</definedName>
    <definedName name="DIRECTO83">[35]APU!$U$5134</definedName>
    <definedName name="DIRECTO84">[35]APU!$U$5195</definedName>
    <definedName name="DIRECTO85">[35]APU!$U$5256</definedName>
    <definedName name="DIRECTO86">[35]APU!$U$5317</definedName>
    <definedName name="DIRECTO87">[35]APU!$U$5378</definedName>
    <definedName name="DIRECTO88">[35]APU!$U$5439</definedName>
    <definedName name="DIRECTO89">[35]APU!$U$5500</definedName>
    <definedName name="DIRECTO9">[35]APU!$U$620</definedName>
    <definedName name="DIRECTO9.1">[35]APU!$U$16597</definedName>
    <definedName name="DIRECTO9.2">[35]APU!$U$16658</definedName>
    <definedName name="DIRECTO9.3">[35]APU!$U$16719</definedName>
    <definedName name="DIRECTO9.4">[35]APU!$U$16780</definedName>
    <definedName name="DIRECTO9.5">[35]APU!$U$16841</definedName>
    <definedName name="DIRECTO90">[35]APU!$U$5561</definedName>
    <definedName name="DIRECTO91">[35]APU!$U$5622</definedName>
    <definedName name="DIRECTO92">[35]APU!$U$5683</definedName>
    <definedName name="DIRECTO93">[35]APU!$U$5744</definedName>
    <definedName name="DIRECTO94">[35]APU!$U$5805</definedName>
    <definedName name="DIRECTO95">[35]APU!$U$5866</definedName>
    <definedName name="DIRECTO96">[35]APU!$U$5927</definedName>
    <definedName name="DIRECTO97">[35]APU!$U$5988</definedName>
    <definedName name="DIRECTO98">[35]APU!$U$6049</definedName>
    <definedName name="DIRECTO99">[35]APU!$U$6110</definedName>
    <definedName name="distrital">#REF!</definedName>
    <definedName name="djdytj" hidden="1">{"TAB1",#N/A,TRUE,"GENERAL";"TAB2",#N/A,TRUE,"GENERAL";"TAB3",#N/A,TRUE,"GENERAL";"TAB4",#N/A,TRUE,"GENERAL";"TAB5",#N/A,TRUE,"GENERAL"}</definedName>
    <definedName name="DOT">#REF!</definedName>
    <definedName name="dota">#REF!</definedName>
    <definedName name="dry" hidden="1">{"via1",#N/A,TRUE,"general";"via2",#N/A,TRUE,"general";"via3",#N/A,TRUE,"general"}</definedName>
    <definedName name="DSAD" hidden="1">{"via1",#N/A,TRUE,"general";"via2",#N/A,TRUE,"general";"via3",#N/A,TRUE,"general"}</definedName>
    <definedName name="dsadfp" hidden="1">{"TAB1",#N/A,TRUE,"GENERAL";"TAB2",#N/A,TRUE,"GENERAL";"TAB3",#N/A,TRUE,"GENERAL";"TAB4",#N/A,TRUE,"GENERAL";"TAB5",#N/A,TRUE,"GENERAL"}</definedName>
    <definedName name="DSD" hidden="1">{"via1",#N/A,TRUE,"general";"via2",#N/A,TRUE,"general";"via3",#N/A,TRUE,"general"}</definedName>
    <definedName name="dsdads4" hidden="1">{"TAB1",#N/A,TRUE,"GENERAL";"TAB2",#N/A,TRUE,"GENERAL";"TAB3",#N/A,TRUE,"GENERAL";"TAB4",#N/A,TRUE,"GENERAL";"TAB5",#N/A,TRUE,"GENERAL"}</definedName>
    <definedName name="DSF" hidden="1">{"via1",#N/A,TRUE,"general";"via2",#N/A,TRUE,"general";"via3",#N/A,TRUE,"general"}</definedName>
    <definedName name="DSFCVTY" hidden="1">{"TAB1",#N/A,TRUE,"GENERAL";"TAB2",#N/A,TRUE,"GENERAL";"TAB3",#N/A,TRUE,"GENERAL";"TAB4",#N/A,TRUE,"GENERAL";"TAB5",#N/A,TRUE,"GENERAL"}</definedName>
    <definedName name="dsfg" hidden="1">{"via1",#N/A,TRUE,"general";"via2",#N/A,TRUE,"general";"via3",#N/A,TRUE,"general"}</definedName>
    <definedName name="dsfhgfdh" hidden="1">{"TAB1",#N/A,TRUE,"GENERAL";"TAB2",#N/A,TRUE,"GENERAL";"TAB3",#N/A,TRUE,"GENERAL";"TAB4",#N/A,TRUE,"GENERAL";"TAB5",#N/A,TRUE,"GENERAL"}</definedName>
    <definedName name="dsfsdf" hidden="1">{"via1",#N/A,TRUE,"general";"via2",#N/A,TRUE,"general";"via3",#N/A,TRUE,"general"}</definedName>
    <definedName name="DSFSDFCXV" hidden="1">{"TAB1",#N/A,TRUE,"GENERAL";"TAB2",#N/A,TRUE,"GENERAL";"TAB3",#N/A,TRUE,"GENERAL";"TAB4",#N/A,TRUE,"GENERAL";"TAB5",#N/A,TRUE,"GENERAL"}</definedName>
    <definedName name="dsfsvm" hidden="1">{"TAB1",#N/A,TRUE,"GENERAL";"TAB2",#N/A,TRUE,"GENERAL";"TAB3",#N/A,TRUE,"GENERAL";"TAB4",#N/A,TRUE,"GENERAL";"TAB5",#N/A,TRUE,"GENERAL"}</definedName>
    <definedName name="dsftbv" hidden="1">{"via1",#N/A,TRUE,"general";"via2",#N/A,TRUE,"general";"via3",#N/A,TRUE,"general"}</definedName>
    <definedName name="dtrhj" hidden="1">{"via1",#N/A,TRUE,"general";"via2",#N/A,TRUE,"general";"via3",#N/A,TRUE,"general"}</definedName>
    <definedName name="DuracionMeses">#REF!</definedName>
    <definedName name="DuracionSemanas">#REF!</definedName>
    <definedName name="dxfgg" hidden="1">{"via1",#N/A,TRUE,"general";"via2",#N/A,TRUE,"general";"via3",#N/A,TRUE,"general"}</definedName>
    <definedName name="DZ.Main" hidden="1">#REF!</definedName>
    <definedName name="E">#REF!</definedName>
    <definedName name="e3e33" hidden="1">{"via1",#N/A,TRUE,"general";"via2",#N/A,TRUE,"general";"via3",#N/A,TRUE,"general"}</definedName>
    <definedName name="EDEDWSWQA" hidden="1">{"TAB1",#N/A,TRUE,"GENERAL";"TAB2",#N/A,TRUE,"GENERAL";"TAB3",#N/A,TRUE,"GENERAL";"TAB4",#N/A,TRUE,"GENERAL";"TAB5",#N/A,TRUE,"GENERAL"}</definedName>
    <definedName name="edgfhmn" hidden="1">{"via1",#N/A,TRUE,"general";"via2",#N/A,TRUE,"general";"via3",#N/A,TRUE,"general"}</definedName>
    <definedName name="EDURBE">#REF!</definedName>
    <definedName name="EEE" hidden="1">#REF!</definedName>
    <definedName name="eeedfr" hidden="1">{"TAB1",#N/A,TRUE,"GENERAL";"TAB2",#N/A,TRUE,"GENERAL";"TAB3",#N/A,TRUE,"GENERAL";"TAB4",#N/A,TRUE,"GENERAL";"TAB5",#N/A,TRUE,"GENERAL"}</definedName>
    <definedName name="EEEEEEEEEEEEEEEEEEEEEE" hidden="1">#REF!</definedName>
    <definedName name="eeeeer" hidden="1">{"TAB1",#N/A,TRUE,"GENERAL";"TAB2",#N/A,TRUE,"GENERAL";"TAB3",#N/A,TRUE,"GENERAL";"TAB4",#N/A,TRUE,"GENERAL";"TAB5",#N/A,TRUE,"GENERAL"}</definedName>
    <definedName name="eeerfd" hidden="1">{"via1",#N/A,TRUE,"general";"via2",#N/A,TRUE,"general";"via3",#N/A,TRUE,"general"}</definedName>
    <definedName name="EF">[36]AIU!$A$1:$IU$4</definedName>
    <definedName name="efef" hidden="1">{"TAB1",#N/A,TRUE,"GENERAL";"TAB2",#N/A,TRUE,"GENERAL";"TAB3",#N/A,TRUE,"GENERAL";"TAB4",#N/A,TRUE,"GENERAL";"TAB5",#N/A,TRUE,"GENERAL"}</definedName>
    <definedName name="efer" hidden="1">{"via1",#N/A,TRUE,"general";"via2",#N/A,TRUE,"general";"via3",#N/A,TRUE,"general"}</definedName>
    <definedName name="egeg" hidden="1">{"TAB1",#N/A,TRUE,"GENERAL";"TAB2",#N/A,TRUE,"GENERAL";"TAB3",#N/A,TRUE,"GENERAL";"TAB4",#N/A,TRUE,"GENERAL";"TAB5",#N/A,TRUE,"GENERAL"}</definedName>
    <definedName name="egtrgthrt" hidden="1">{"TAB1",#N/A,TRUE,"GENERAL";"TAB2",#N/A,TRUE,"GENERAL";"TAB3",#N/A,TRUE,"GENERAL";"TAB4",#N/A,TRUE,"GENERAL";"TAB5",#N/A,TRUE,"GENERAL"}</definedName>
    <definedName name="ELECTROMAG">#REF!</definedName>
    <definedName name="ELTOTAL">#REF!</definedName>
    <definedName name="empleo">'[24]Indicadores de Empleo'!$B$2:$B$20</definedName>
    <definedName name="ENCHAPES">#REF!</definedName>
    <definedName name="ENE">#REF!</definedName>
    <definedName name="Ensayos">#REF!</definedName>
    <definedName name="ENTIDAD">[16]retropliegos!$B$5</definedName>
    <definedName name="EP">#REF!</definedName>
    <definedName name="EQUI">[37]EQUIPO!$B$2:$B$36</definedName>
    <definedName name="equipo">[38]Equipo!$A$7:$A$65536</definedName>
    <definedName name="EQUIPO_1">[37]EQUIPO!$B$2:$D$36</definedName>
    <definedName name="EQUIPOS">#REF!</definedName>
    <definedName name="eqw" hidden="1">{"via1",#N/A,TRUE,"general";"via2",#N/A,TRUE,"general";"via3",#N/A,TRUE,"general"}</definedName>
    <definedName name="ER">#REF!</definedName>
    <definedName name="EREE">#REF!</definedName>
    <definedName name="ERF">#REF!</definedName>
    <definedName name="erg" hidden="1">{"TAB1",#N/A,TRUE,"GENERAL";"TAB2",#N/A,TRUE,"GENERAL";"TAB3",#N/A,TRUE,"GENERAL";"TAB4",#N/A,TRUE,"GENERAL";"TAB5",#N/A,TRUE,"GENERAL"}</definedName>
    <definedName name="erger" hidden="1">{"via1",#N/A,TRUE,"general";"via2",#N/A,TRUE,"general";"via3",#N/A,TRUE,"general"}</definedName>
    <definedName name="ergerg" hidden="1">{"via1",#N/A,TRUE,"general";"via2",#N/A,TRUE,"general";"via3",#N/A,TRUE,"general"}</definedName>
    <definedName name="ergfegr" hidden="1">{"via1",#N/A,TRUE,"general";"via2",#N/A,TRUE,"general";"via3",#N/A,TRUE,"general"}</definedName>
    <definedName name="ergge" hidden="1">{"TAB1",#N/A,TRUE,"GENERAL";"TAB2",#N/A,TRUE,"GENERAL";"TAB3",#N/A,TRUE,"GENERAL";"TAB4",#N/A,TRUE,"GENERAL";"TAB5",#N/A,TRUE,"GENERAL"}</definedName>
    <definedName name="erggewg" hidden="1">{"via1",#N/A,TRUE,"general";"via2",#N/A,TRUE,"general";"via3",#N/A,TRUE,"general"}</definedName>
    <definedName name="ergreg" hidden="1">{"TAB1",#N/A,TRUE,"GENERAL";"TAB2",#N/A,TRUE,"GENERAL";"TAB3",#N/A,TRUE,"GENERAL";"TAB4",#N/A,TRUE,"GENERAL";"TAB5",#N/A,TRUE,"GENERAL"}</definedName>
    <definedName name="ergregerg" hidden="1">{"via1",#N/A,TRUE,"general";"via2",#N/A,TRUE,"general";"via3",#N/A,TRUE,"general"}</definedName>
    <definedName name="ergrg" hidden="1">{"TAB1",#N/A,TRUE,"GENERAL";"TAB2",#N/A,TRUE,"GENERAL";"TAB3",#N/A,TRUE,"GENERAL";"TAB4",#N/A,TRUE,"GENERAL";"TAB5",#N/A,TRUE,"GENERAL"}</definedName>
    <definedName name="ergweg" hidden="1">{"TAB1",#N/A,TRUE,"GENERAL";"TAB2",#N/A,TRUE,"GENERAL";"TAB3",#N/A,TRUE,"GENERAL";"TAB4",#N/A,TRUE,"GENERAL";"TAB5",#N/A,TRUE,"GENERAL"}</definedName>
    <definedName name="ergwreg" hidden="1">{"via1",#N/A,TRUE,"general";"via2",#N/A,TRUE,"general";"via3",#N/A,TRUE,"general"}</definedName>
    <definedName name="erheyh" hidden="1">{"TAB1",#N/A,TRUE,"GENERAL";"TAB2",#N/A,TRUE,"GENERAL";"TAB3",#N/A,TRUE,"GENERAL";"TAB4",#N/A,TRUE,"GENERAL";"TAB5",#N/A,TRUE,"GENERAL"}</definedName>
    <definedName name="ERR">#REF!</definedName>
    <definedName name="erra">#REF!</definedName>
    <definedName name="errr">#REF!</definedName>
    <definedName name="ert" hidden="1">{"via1",#N/A,TRUE,"general";"via2",#N/A,TRUE,"general";"via3",#N/A,TRUE,"general"}</definedName>
    <definedName name="erte" hidden="1">{"via1",#N/A,TRUE,"general";"via2",#N/A,TRUE,"general";"via3",#N/A,TRUE,"general"}</definedName>
    <definedName name="erter" hidden="1">{"TAB1",#N/A,TRUE,"GENERAL";"TAB2",#N/A,TRUE,"GENERAL";"TAB3",#N/A,TRUE,"GENERAL";"TAB4",#N/A,TRUE,"GENERAL";"TAB5",#N/A,TRUE,"GENERAL"}</definedName>
    <definedName name="ertert" hidden="1">{"via1",#N/A,TRUE,"general";"via2",#N/A,TRUE,"general";"via3",#N/A,TRUE,"general"}</definedName>
    <definedName name="ertgyhik" hidden="1">{"TAB1",#N/A,TRUE,"GENERAL";"TAB2",#N/A,TRUE,"GENERAL";"TAB3",#N/A,TRUE,"GENERAL";"TAB4",#N/A,TRUE,"GENERAL";"TAB5",#N/A,TRUE,"GENERAL"}</definedName>
    <definedName name="ertreb" hidden="1">{"via1",#N/A,TRUE,"general";"via2",#N/A,TRUE,"general";"via3",#N/A,TRUE,"general"}</definedName>
    <definedName name="ertret" hidden="1">{"TAB1",#N/A,TRUE,"GENERAL";"TAB2",#N/A,TRUE,"GENERAL";"TAB3",#N/A,TRUE,"GENERAL";"TAB4",#N/A,TRUE,"GENERAL";"TAB5",#N/A,TRUE,"GENERAL"}</definedName>
    <definedName name="erttret" hidden="1">{"via1",#N/A,TRUE,"general";"via2",#N/A,TRUE,"general";"via3",#N/A,TRUE,"general"}</definedName>
    <definedName name="ertuiy" hidden="1">{"via1",#N/A,TRUE,"general";"via2",#N/A,TRUE,"general";"via3",#N/A,TRUE,"general"}</definedName>
    <definedName name="ertwert" hidden="1">{"TAB1",#N/A,TRUE,"GENERAL";"TAB2",#N/A,TRUE,"GENERAL";"TAB3",#N/A,TRUE,"GENERAL";"TAB4",#N/A,TRUE,"GENERAL";"TAB5",#N/A,TRUE,"GENERAL"}</definedName>
    <definedName name="eru" hidden="1">{"TAB1",#N/A,TRUE,"GENERAL";"TAB2",#N/A,TRUE,"GENERAL";"TAB3",#N/A,TRUE,"GENERAL";"TAB4",#N/A,TRUE,"GENERAL";"TAB5",#N/A,TRUE,"GENERAL"}</definedName>
    <definedName name="ERV" hidden="1">{"via1",#N/A,TRUE,"general";"via2",#N/A,TRUE,"general";"via3",#N/A,TRUE,"general"}</definedName>
    <definedName name="erware" hidden="1">{"via1",#N/A,TRUE,"general";"via2",#N/A,TRUE,"general";"via3",#N/A,TRUE,"general"}</definedName>
    <definedName name="ERWER" hidden="1">{"via1",#N/A,TRUE,"general";"via2",#N/A,TRUE,"general";"via3",#N/A,TRUE,"general"}</definedName>
    <definedName name="erwertd" hidden="1">{"TAB1",#N/A,TRUE,"GENERAL";"TAB2",#N/A,TRUE,"GENERAL";"TAB3",#N/A,TRUE,"GENERAL";"TAB4",#N/A,TRUE,"GENERAL";"TAB5",#N/A,TRUE,"GENERAL"}</definedName>
    <definedName name="erwr" hidden="1">{"TAB1",#N/A,TRUE,"GENERAL";"TAB2",#N/A,TRUE,"GENERAL";"TAB3",#N/A,TRUE,"GENERAL";"TAB4",#N/A,TRUE,"GENERAL";"TAB5",#N/A,TRUE,"GENERAL"}</definedName>
    <definedName name="ERWRL" hidden="1">{"via1",#N/A,TRUE,"general";"via2",#N/A,TRUE,"general";"via3",#N/A,TRUE,"general"}</definedName>
    <definedName name="ery" hidden="1">{"via1",#N/A,TRUE,"general";"via2",#N/A,TRUE,"general";"via3",#N/A,TRUE,"general"}</definedName>
    <definedName name="eryhd" hidden="1">{"via1",#N/A,TRUE,"general";"via2",#N/A,TRUE,"general";"via3",#N/A,TRUE,"general"}</definedName>
    <definedName name="eryhdf" hidden="1">{"TAB1",#N/A,TRUE,"GENERAL";"TAB2",#N/A,TRUE,"GENERAL";"TAB3",#N/A,TRUE,"GENERAL";"TAB4",#N/A,TRUE,"GENERAL";"TAB5",#N/A,TRUE,"GENERAL"}</definedName>
    <definedName name="eryhk" hidden="1">{"TAB1",#N/A,TRUE,"GENERAL";"TAB2",#N/A,TRUE,"GENERAL";"TAB3",#N/A,TRUE,"GENERAL";"TAB4",#N/A,TRUE,"GENERAL";"TAB5",#N/A,TRUE,"GENERAL"}</definedName>
    <definedName name="eryhrf" hidden="1">{"TAB1",#N/A,TRUE,"GENERAL";"TAB2",#N/A,TRUE,"GENERAL";"TAB3",#N/A,TRUE,"GENERAL";"TAB4",#N/A,TRUE,"GENERAL";"TAB5",#N/A,TRUE,"GENERAL"}</definedName>
    <definedName name="eryre" hidden="1">{"TAB1",#N/A,TRUE,"GENERAL";"TAB2",#N/A,TRUE,"GENERAL";"TAB3",#N/A,TRUE,"GENERAL";"TAB4",#N/A,TRUE,"GENERAL";"TAB5",#N/A,TRUE,"GENERAL"}</definedName>
    <definedName name="erytd" hidden="1">{"via1",#N/A,TRUE,"general";"via2",#N/A,TRUE,"general";"via3",#N/A,TRUE,"general"}</definedName>
    <definedName name="eryty" hidden="1">{"via1",#N/A,TRUE,"general";"via2",#N/A,TRUE,"general";"via3",#N/A,TRUE,"general"}</definedName>
    <definedName name="eryy" hidden="1">{"via1",#N/A,TRUE,"general";"via2",#N/A,TRUE,"general";"via3",#N/A,TRUE,"general"}</definedName>
    <definedName name="ES">'[20]CIRCUITOS CODENSA'!#REF!</definedName>
    <definedName name="ESP201.15">'[39]201.15'!$H$49</definedName>
    <definedName name="ESP201.21">'[39]201.21'!$H$50</definedName>
    <definedName name="ESP201.7">'[39]201.7'!$H$52</definedName>
    <definedName name="ESP201.8">'[39]201.8'!$H$53</definedName>
    <definedName name="ESP210.2.2">#REF!</definedName>
    <definedName name="ESP225P">#REF!</definedName>
    <definedName name="ESP330.1P">'[39]330.1P (7801)'!$H$50</definedName>
    <definedName name="ESP632.1P">'[39]632.1P '!$H$57</definedName>
    <definedName name="ESP632.4P">'[39]632.4P'!$H$51</definedName>
    <definedName name="EST10A">#REF!</definedName>
    <definedName name="EST10V1">#REF!</definedName>
    <definedName name="EST11A">#REF!</definedName>
    <definedName name="estado">'[40]EV-28'!$I$1:$I$2</definedName>
    <definedName name="ESTUCO">#REF!</definedName>
    <definedName name="etapas_proyecto">'[40]EV-28'!$J$1:$J$3</definedName>
    <definedName name="etertgg" hidden="1">{"via1",#N/A,TRUE,"general";"via2",#N/A,TRUE,"general";"via3",#N/A,TRUE,"general"}</definedName>
    <definedName name="etewt" hidden="1">{"TAB1",#N/A,TRUE,"GENERAL";"TAB2",#N/A,TRUE,"GENERAL";"TAB3",#N/A,TRUE,"GENERAL";"TAB4",#N/A,TRUE,"GENERAL";"TAB5",#N/A,TRUE,"GENERAL"}</definedName>
    <definedName name="etu" hidden="1">{"via1",#N/A,TRUE,"general";"via2",#N/A,TRUE,"general";"via3",#N/A,TRUE,"general"}</definedName>
    <definedName name="etueh" hidden="1">{"via1",#N/A,TRUE,"general";"via2",#N/A,TRUE,"general";"via3",#N/A,TRUE,"general"}</definedName>
    <definedName name="etyty" hidden="1">{"via1",#N/A,TRUE,"general";"via2",#N/A,TRUE,"general";"via3",#N/A,TRUE,"general"}</definedName>
    <definedName name="etyu" hidden="1">{"TAB1",#N/A,TRUE,"GENERAL";"TAB2",#N/A,TRUE,"GENERAL";"TAB3",#N/A,TRUE,"GENERAL";"TAB4",#N/A,TRUE,"GENERAL";"TAB5",#N/A,TRUE,"GENERAL"}</definedName>
    <definedName name="eu" hidden="1">{"via1",#N/A,TRUE,"general";"via2",#N/A,TRUE,"general";"via3",#N/A,TRUE,"general"}</definedName>
    <definedName name="eut" hidden="1">{"via1",#N/A,TRUE,"general";"via2",#N/A,TRUE,"general";"via3",#N/A,TRUE,"general"}</definedName>
    <definedName name="euyt" hidden="1">{"TAB1",#N/A,TRUE,"GENERAL";"TAB2",#N/A,TRUE,"GENERAL";"TAB3",#N/A,TRUE,"GENERAL";"TAB4",#N/A,TRUE,"GENERAL";"TAB5",#N/A,TRUE,"GENERAL"}</definedName>
    <definedName name="ev.Calculation" hidden="1">-4135</definedName>
    <definedName name="ev.Initialized" hidden="1">FALSE</definedName>
    <definedName name="ewegt" hidden="1">{"TAB1",#N/A,TRUE,"GENERAL";"TAB2",#N/A,TRUE,"GENERAL";"TAB3",#N/A,TRUE,"GENERAL";"TAB4",#N/A,TRUE,"GENERAL";"TAB5",#N/A,TRUE,"GENERAL"}</definedName>
    <definedName name="ewfewfg" hidden="1">{"TAB1",#N/A,TRUE,"GENERAL";"TAB2",#N/A,TRUE,"GENERAL";"TAB3",#N/A,TRUE,"GENERAL";"TAB4",#N/A,TRUE,"GENERAL";"TAB5",#N/A,TRUE,"GENERAL"}</definedName>
    <definedName name="ewre" hidden="1">{"TAB1",#N/A,TRUE,"GENERAL";"TAB2",#N/A,TRUE,"GENERAL";"TAB3",#N/A,TRUE,"GENERAL";"TAB4",#N/A,TRUE,"GENERAL";"TAB5",#N/A,TRUE,"GENERAL"}</definedName>
    <definedName name="ewrewf" hidden="1">{"TAB1",#N/A,TRUE,"GENERAL";"TAB2",#N/A,TRUE,"GENERAL";"TAB3",#N/A,TRUE,"GENERAL";"TAB4",#N/A,TRUE,"GENERAL";"TAB5",#N/A,TRUE,"GENERAL"}</definedName>
    <definedName name="ewrr" hidden="1">{"TAB1",#N/A,TRUE,"GENERAL";"TAB2",#N/A,TRUE,"GENERAL";"TAB3",#N/A,TRUE,"GENERAL";"TAB4",#N/A,TRUE,"GENERAL";"TAB5",#N/A,TRUE,"GENERAL"}</definedName>
    <definedName name="ewrt" hidden="1">{"TAB1",#N/A,TRUE,"GENERAL";"TAB2",#N/A,TRUE,"GENERAL";"TAB3",#N/A,TRUE,"GENERAL";"TAB4",#N/A,TRUE,"GENERAL";"TAB5",#N/A,TRUE,"GENERAL"}</definedName>
    <definedName name="ewrwer" hidden="1">{"TAB1",#N/A,TRUE,"GENERAL";"TAB2",#N/A,TRUE,"GENERAL";"TAB3",#N/A,TRUE,"GENERAL";"TAB4",#N/A,TRUE,"GENERAL";"TAB5",#N/A,TRUE,"GENERAL"}</definedName>
    <definedName name="EXCAVACIONCONGLOMERADO">#REF!</definedName>
    <definedName name="EXCAVACIONSIMPLE">#REF!</definedName>
    <definedName name="Excel_BuiltIn__FilterDatabase_2">'[41]Presup Av 1o de mayo con 73a '!$A$17:$N$110</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1_1_1">#REF!</definedName>
    <definedName name="Excel_BuiltIn_Print_Area_1_1_1_1_1_1">#REF!</definedName>
    <definedName name="Excel_BuiltIn_Print_Area_7">#REF!</definedName>
    <definedName name="Excel_BuiltIn_Print_Titles_1">#REF!</definedName>
    <definedName name="Excel_BuiltIn_Print_Titles_1_1">#REF!</definedName>
    <definedName name="Excel_BuiltIn_Print_Titles_1_1_1">#REF!</definedName>
    <definedName name="Excel_BuiltIn_Print_Titles_1_1_1_1">#REF!</definedName>
    <definedName name="Excel_BuiltIn_Print_Titles_2_1">#REF!</definedName>
    <definedName name="Excel_BuiltIn_Print_Titles_3">#REF!</definedName>
    <definedName name="Excel_BuiltIn_Print_Titles_4">#REF!</definedName>
    <definedName name="Excel_BuiltIn_Print_Titles_5">#REF!</definedName>
    <definedName name="EXCROC">'[42]Análisis de precios'!$H$52</definedName>
    <definedName name="Executivepb" hidden="1">#REF!</definedName>
    <definedName name="factor">#REF!</definedName>
    <definedName name="FactorCostoPotencia">[30]Modelo!#REF!</definedName>
    <definedName name="FactorMultFinal">#REF!</definedName>
    <definedName name="FactorMultiplicaCalculado">#REF!</definedName>
    <definedName name="Factpb" hidden="1">#REF!</definedName>
    <definedName name="Factpb2" hidden="1">#REF!</definedName>
    <definedName name="FALTANTES1">'[43]CANT OBRA'!$A:$IV</definedName>
    <definedName name="fcc">#REF!</definedName>
    <definedName name="fd">'[23]A. P. U.'!#REF!</definedName>
    <definedName name="fdbjp" hidden="1">{"TAB1",#N/A,TRUE,"GENERAL";"TAB2",#N/A,TRUE,"GENERAL";"TAB3",#N/A,TRUE,"GENERAL";"TAB4",#N/A,TRUE,"GENERAL";"TAB5",#N/A,TRUE,"GENERAL"}</definedName>
    <definedName name="fdf" hidden="1">{"TAB1",#N/A,TRUE,"GENERAL";"TAB2",#N/A,TRUE,"GENERAL";"TAB3",#N/A,TRUE,"GENERAL";"TAB4",#N/A,TRUE,"GENERAL";"TAB5",#N/A,TRUE,"GENERAL"}</definedName>
    <definedName name="fdg" hidden="1">{"via1",#N/A,TRUE,"general";"via2",#N/A,TRUE,"general";"via3",#N/A,TRUE,"general"}</definedName>
    <definedName name="FDGD" hidden="1">{"TAB1",#N/A,TRUE,"GENERAL";"TAB2",#N/A,TRUE,"GENERAL";"TAB3",#N/A,TRUE,"GENERAL";"TAB4",#N/A,TRUE,"GENERAL";"TAB5",#N/A,TRUE,"GENERAL"}</definedName>
    <definedName name="FDGFDBBP" hidden="1">{"TAB1",#N/A,TRUE,"GENERAL";"TAB2",#N/A,TRUE,"GENERAL";"TAB3",#N/A,TRUE,"GENERAL";"TAB4",#N/A,TRUE,"GENERAL";"TAB5",#N/A,TRUE,"GENERAL"}</definedName>
    <definedName name="fdh" hidden="1">{"TAB1",#N/A,TRUE,"GENERAL";"TAB2",#N/A,TRUE,"GENERAL";"TAB3",#N/A,TRUE,"GENERAL";"TAB4",#N/A,TRUE,"GENERAL";"TAB5",#N/A,TRUE,"GENERAL"}</definedName>
    <definedName name="fdsafd">#REF!</definedName>
    <definedName name="fdsf" hidden="1">{"TAB1",#N/A,TRUE,"GENERAL";"TAB2",#N/A,TRUE,"GENERAL";"TAB3",#N/A,TRUE,"GENERAL";"TAB4",#N/A,TRUE,"GENERAL";"TAB5",#N/A,TRUE,"GENERAL"}</definedName>
    <definedName name="fdsfds" hidden="1">{"TAB1",#N/A,TRUE,"GENERAL";"TAB2",#N/A,TRUE,"GENERAL";"TAB3",#N/A,TRUE,"GENERAL";"TAB4",#N/A,TRUE,"GENERAL";"TAB5",#N/A,TRUE,"GENERAL"}</definedName>
    <definedName name="fdsfdsf" hidden="1">{"via1",#N/A,TRUE,"general";"via2",#N/A,TRUE,"general";"via3",#N/A,TRUE,"general"}</definedName>
    <definedName name="fdsgfds" hidden="1">{"via1",#N/A,TRUE,"general";"via2",#N/A,TRUE,"general";"via3",#N/A,TRUE,"general"}</definedName>
    <definedName name="fdsgsdfu" hidden="1">{"TAB1",#N/A,TRUE,"GENERAL";"TAB2",#N/A,TRUE,"GENERAL";"TAB3",#N/A,TRUE,"GENERAL";"TAB4",#N/A,TRUE,"GENERAL";"TAB5",#N/A,TRUE,"GENERAL"}</definedName>
    <definedName name="FDSIO" hidden="1">{"TAB1",#N/A,TRUE,"GENERAL";"TAB2",#N/A,TRUE,"GENERAL";"TAB3",#N/A,TRUE,"GENERAL";"TAB4",#N/A,TRUE,"GENERAL";"TAB5",#N/A,TRUE,"GENERAL"}</definedName>
    <definedName name="FEB">#REF!</definedName>
    <definedName name="FECH">[13]DATOS!$D$6</definedName>
    <definedName name="Fecha">[28]Datos!$B$7</definedName>
    <definedName name="ferfer" hidden="1">{"via1",#N/A,TRUE,"general";"via2",#N/A,TRUE,"general";"via3",#N/A,TRUE,"general"}</definedName>
    <definedName name="FERRETERIA">#REF!</definedName>
    <definedName name="Festivos">'[44]días habiles 2015'!$D$2:$D$21</definedName>
    <definedName name="fff" hidden="1">{"via1",#N/A,TRUE,"general";"via2",#N/A,TRUE,"general";"via3",#N/A,TRUE,"general"}</definedName>
    <definedName name="ffffd" hidden="1">{"via1",#N/A,TRUE,"general";"via2",#N/A,TRUE,"general";"via3",#N/A,TRUE,"general"}</definedName>
    <definedName name="fffffft" hidden="1">{"TAB1",#N/A,TRUE,"GENERAL";"TAB2",#N/A,TRUE,"GENERAL";"TAB3",#N/A,TRUE,"GENERAL";"TAB4",#N/A,TRUE,"GENERAL";"TAB5",#N/A,TRUE,"GENERAL"}</definedName>
    <definedName name="fffffik" hidden="1">{"TAB1",#N/A,TRUE,"GENERAL";"TAB2",#N/A,TRUE,"GENERAL";"TAB3",#N/A,TRUE,"GENERAL";"TAB4",#N/A,TRUE,"GENERAL";"TAB5",#N/A,TRUE,"GENERAL"}</definedName>
    <definedName name="fffffj" hidden="1">{"TAB1",#N/A,TRUE,"GENERAL";"TAB2",#N/A,TRUE,"GENERAL";"TAB3",#N/A,TRUE,"GENERAL";"TAB4",#N/A,TRUE,"GENERAL";"TAB5",#N/A,TRUE,"GENERAL"}</definedName>
    <definedName name="ffffrd" hidden="1">{"via1",#N/A,TRUE,"general";"via2",#N/A,TRUE,"general";"via3",#N/A,TRUE,"general"}</definedName>
    <definedName name="ffffy" hidden="1">{"TAB1",#N/A,TRUE,"GENERAL";"TAB2",#N/A,TRUE,"GENERAL";"TAB3",#N/A,TRUE,"GENERAL";"TAB4",#N/A,TRUE,"GENERAL";"TAB5",#N/A,TRUE,"GENERAL"}</definedName>
    <definedName name="fffrfr" hidden="1">{"TAB1",#N/A,TRUE,"GENERAL";"TAB2",#N/A,TRUE,"GENERAL";"TAB3",#N/A,TRUE,"GENERAL";"TAB4",#N/A,TRUE,"GENERAL";"TAB5",#N/A,TRUE,"GENERAL"}</definedName>
    <definedName name="fffs" hidden="1">{"TAB1",#N/A,TRUE,"GENERAL";"TAB2",#N/A,TRUE,"GENERAL";"TAB3",#N/A,TRUE,"GENERAL";"TAB4",#N/A,TRUE,"GENERAL";"TAB5",#N/A,TRUE,"GENERAL"}</definedName>
    <definedName name="fgdfg" hidden="1">{"TAB1",#N/A,TRUE,"GENERAL";"TAB2",#N/A,TRUE,"GENERAL";"TAB3",#N/A,TRUE,"GENERAL";"TAB4",#N/A,TRUE,"GENERAL";"TAB5",#N/A,TRUE,"GENERAL"}</definedName>
    <definedName name="fgdfsgr" hidden="1">{"via1",#N/A,TRUE,"general";"via2",#N/A,TRUE,"general";"via3",#N/A,TRUE,"general"}</definedName>
    <definedName name="fgdsfg" hidden="1">{"TAB1",#N/A,TRUE,"GENERAL";"TAB2",#N/A,TRUE,"GENERAL";"TAB3",#N/A,TRUE,"GENERAL";"TAB4",#N/A,TRUE,"GENERAL";"TAB5",#N/A,TRUE,"GENERAL"}</definedName>
    <definedName name="FGFDH" hidden="1">{"via1",#N/A,TRUE,"general";"via2",#N/A,TRUE,"general";"via3",#N/A,TRUE,"general"}</definedName>
    <definedName name="fgghhj" hidden="1">{"via1",#N/A,TRUE,"general";"via2",#N/A,TRUE,"general";"via3",#N/A,TRUE,"general"}</definedName>
    <definedName name="FGHFBC" hidden="1">{"via1",#N/A,TRUE,"general";"via2",#N/A,TRUE,"general";"via3",#N/A,TRUE,"general"}</definedName>
    <definedName name="fghfg" hidden="1">{"TAB1",#N/A,TRUE,"GENERAL";"TAB2",#N/A,TRUE,"GENERAL";"TAB3",#N/A,TRUE,"GENERAL";"TAB4",#N/A,TRUE,"GENERAL";"TAB5",#N/A,TRUE,"GENERAL"}</definedName>
    <definedName name="fghfgh" hidden="1">{"via1",#N/A,TRUE,"general";"via2",#N/A,TRUE,"general";"via3",#N/A,TRUE,"general"}</definedName>
    <definedName name="FGHFW" hidden="1">{"via1",#N/A,TRUE,"general";"via2",#N/A,TRUE,"general";"via3",#N/A,TRUE,"general"}</definedName>
    <definedName name="fghhh" hidden="1">{"TAB1",#N/A,TRUE,"GENERAL";"TAB2",#N/A,TRUE,"GENERAL";"TAB3",#N/A,TRUE,"GENERAL";"TAB4",#N/A,TRUE,"GENERAL";"TAB5",#N/A,TRUE,"GENERAL"}</definedName>
    <definedName name="fghsfgh" hidden="1">{"via1",#N/A,TRUE,"general";"via2",#N/A,TRUE,"general";"via3",#N/A,TRUE,"general"}</definedName>
    <definedName name="fght" hidden="1">{"TAB1",#N/A,TRUE,"GENERAL";"TAB2",#N/A,TRUE,"GENERAL";"TAB3",#N/A,TRUE,"GENERAL";"TAB4",#N/A,TRUE,"GENERAL";"TAB5",#N/A,TRUE,"GENERAL"}</definedName>
    <definedName name="fgjgryi" hidden="1">{"TAB1",#N/A,TRUE,"GENERAL";"TAB2",#N/A,TRUE,"GENERAL";"TAB3",#N/A,TRUE,"GENERAL";"TAB4",#N/A,TRUE,"GENERAL";"TAB5",#N/A,TRUE,"GENERAL"}</definedName>
    <definedName name="fhfg" hidden="1">{"TAB1",#N/A,TRUE,"GENERAL";"TAB2",#N/A,TRUE,"GENERAL";"TAB3",#N/A,TRUE,"GENERAL";"TAB4",#N/A,TRUE,"GENERAL";"TAB5",#N/A,TRUE,"GENERAL"}</definedName>
    <definedName name="fhfgh" hidden="1">{"via1",#N/A,TRUE,"general";"via2",#N/A,TRUE,"general";"via3",#N/A,TRUE,"general"}</definedName>
    <definedName name="fhgh" hidden="1">{"via1",#N/A,TRUE,"general";"via2",#N/A,TRUE,"general";"via3",#N/A,TRUE,"general"}</definedName>
    <definedName name="fhpltyunh" hidden="1">{"via1",#N/A,TRUE,"general";"via2",#N/A,TRUE,"general";"via3",#N/A,TRUE,"general"}</definedName>
    <definedName name="FILL" hidden="1">[45]VIGBOLILLOS29!$C$55:$L$55</definedName>
    <definedName name="Fin_de_semana">'[44]días habiles 2015'!$M$1:$M$2</definedName>
    <definedName name="FINAL">[46]FLUJOS!#REF!</definedName>
    <definedName name="Financialpb" hidden="1">#REF!</definedName>
    <definedName name="Financialpb2" hidden="1">#REF!</definedName>
    <definedName name="FO">'[20]CIRCUITOS CODENSA'!#REF!</definedName>
    <definedName name="FR">#REF!</definedName>
    <definedName name="frbgsd" hidden="1">{"TAB1",#N/A,TRUE,"GENERAL";"TAB2",#N/A,TRUE,"GENERAL";"TAB3",#N/A,TRUE,"GENERAL";"TAB4",#N/A,TRUE,"GENERAL";"TAB5",#N/A,TRUE,"GENERAL"}</definedName>
    <definedName name="frefr" hidden="1">{"via1",#N/A,TRUE,"general";"via2",#N/A,TRUE,"general";"via3",#N/A,TRUE,"general"}</definedName>
    <definedName name="FRENTES">#REF!</definedName>
    <definedName name="frfa" hidden="1">{"via1",#N/A,TRUE,"general";"via2",#N/A,TRUE,"general";"via3",#N/A,TRUE,"general"}</definedName>
    <definedName name="frfr" hidden="1">{"TAB1",#N/A,TRUE,"GENERAL";"TAB2",#N/A,TRUE,"GENERAL";"TAB3",#N/A,TRUE,"GENERAL";"TAB4",#N/A,TRUE,"GENERAL";"TAB5",#N/A,TRUE,"GENERAL"}</definedName>
    <definedName name="fwff" hidden="1">{"via1",#N/A,TRUE,"general";"via2",#N/A,TRUE,"general";"via3",#N/A,TRUE,"general"}</definedName>
    <definedName name="fwwe" hidden="1">{"via1",#N/A,TRUE,"general";"via2",#N/A,TRUE,"general";"via3",#N/A,TRUE,"general"}</definedName>
    <definedName name="fyy">#REF!</definedName>
    <definedName name="GastosViajes">#REF!</definedName>
    <definedName name="gbbfghghj" hidden="1">{"TAB1",#N/A,TRUE,"GENERAL";"TAB2",#N/A,TRUE,"GENERAL";"TAB3",#N/A,TRUE,"GENERAL";"TAB4",#N/A,TRUE,"GENERAL";"TAB5",#N/A,TRUE,"GENERAL"}</definedName>
    <definedName name="gdt" hidden="1">{"TAB1",#N/A,TRUE,"GENERAL";"TAB2",#N/A,TRUE,"GENERAL";"TAB3",#N/A,TRUE,"GENERAL";"TAB4",#N/A,TRUE,"GENERAL";"TAB5",#N/A,TRUE,"GENERAL"}</definedName>
    <definedName name="geg" hidden="1">{"via1",#N/A,TRUE,"general";"via2",#N/A,TRUE,"general";"via3",#N/A,TRUE,"general"}</definedName>
    <definedName name="gerg" hidden="1">{"TAB1",#N/A,TRUE,"GENERAL";"TAB2",#N/A,TRUE,"GENERAL";"TAB3",#N/A,TRUE,"GENERAL";"TAB4",#N/A,TRUE,"GENERAL";"TAB5",#N/A,TRUE,"GENERAL"}</definedName>
    <definedName name="gerg54" hidden="1">{"via1",#N/A,TRUE,"general";"via2",#N/A,TRUE,"general";"via3",#N/A,TRUE,"general"}</definedName>
    <definedName name="gergew" hidden="1">{"TAB1",#N/A,TRUE,"GENERAL";"TAB2",#N/A,TRUE,"GENERAL";"TAB3",#N/A,TRUE,"GENERAL";"TAB4",#N/A,TRUE,"GENERAL";"TAB5",#N/A,TRUE,"GENERAL"}</definedName>
    <definedName name="gergw" hidden="1">{"TAB1",#N/A,TRUE,"GENERAL";"TAB2",#N/A,TRUE,"GENERAL";"TAB3",#N/A,TRUE,"GENERAL";"TAB4",#N/A,TRUE,"GENERAL";"TAB5",#N/A,TRUE,"GENERAL"}</definedName>
    <definedName name="gestion">'[24]Indicadores Gestión'!$B$2:$B$431</definedName>
    <definedName name="gfd" hidden="1">{"TAB1",#N/A,TRUE,"GENERAL";"TAB2",#N/A,TRUE,"GENERAL";"TAB3",#N/A,TRUE,"GENERAL";"TAB4",#N/A,TRUE,"GENERAL";"TAB5",#N/A,TRUE,"GENERAL"}</definedName>
    <definedName name="gfdg" hidden="1">{"via1",#N/A,TRUE,"general";"via2",#N/A,TRUE,"general";"via3",#N/A,TRUE,"general"}</definedName>
    <definedName name="gfgfgr" hidden="1">{"via1",#N/A,TRUE,"general";"via2",#N/A,TRUE,"general";"via3",#N/A,TRUE,"general"}</definedName>
    <definedName name="gfhf" hidden="1">{"via1",#N/A,TRUE,"general";"via2",#N/A,TRUE,"general";"via3",#N/A,TRUE,"general"}</definedName>
    <definedName name="gfhfdh" hidden="1">{"TAB1",#N/A,TRUE,"GENERAL";"TAB2",#N/A,TRUE,"GENERAL";"TAB3",#N/A,TRUE,"GENERAL";"TAB4",#N/A,TRUE,"GENERAL";"TAB5",#N/A,TRUE,"GENERAL"}</definedName>
    <definedName name="gfhgfh" hidden="1">{"TAB1",#N/A,TRUE,"GENERAL";"TAB2",#N/A,TRUE,"GENERAL";"TAB3",#N/A,TRUE,"GENERAL";"TAB4",#N/A,TRUE,"GENERAL";"TAB5",#N/A,TRUE,"GENERAL"}</definedName>
    <definedName name="GFJHGJ" hidden="1">{"TAB1",#N/A,TRUE,"GENERAL";"TAB2",#N/A,TRUE,"GENERAL";"TAB3",#N/A,TRUE,"GENERAL";"TAB4",#N/A,TRUE,"GENERAL";"TAB5",#N/A,TRUE,"GENERAL"}</definedName>
    <definedName name="gfjjh" hidden="1">{"via1",#N/A,TRUE,"general";"via2",#N/A,TRUE,"general";"via3",#N/A,TRUE,"general"}</definedName>
    <definedName name="gfutyj6" hidden="1">{"via1",#N/A,TRUE,"general";"via2",#N/A,TRUE,"general";"via3",#N/A,TRUE,"general"}</definedName>
    <definedName name="GG">'[20]CIRCUITOS CODENSA'!#REF!</definedName>
    <definedName name="ggdr" hidden="1">{"via1",#N/A,TRUE,"general";"via2",#N/A,TRUE,"general";"via3",#N/A,TRUE,"general"}</definedName>
    <definedName name="ggerg" hidden="1">{"TAB1",#N/A,TRUE,"GENERAL";"TAB2",#N/A,TRUE,"GENERAL";"TAB3",#N/A,TRUE,"GENERAL";"TAB4",#N/A,TRUE,"GENERAL";"TAB5",#N/A,TRUE,"GENERAL"}</definedName>
    <definedName name="gggb" hidden="1">{"TAB1",#N/A,TRUE,"GENERAL";"TAB2",#N/A,TRUE,"GENERAL";"TAB3",#N/A,TRUE,"GENERAL";"TAB4",#N/A,TRUE,"GENERAL";"TAB5",#N/A,TRUE,"GENERAL"}</definedName>
    <definedName name="gggg" hidden="1">{"via1",#N/A,TRUE,"general";"via2",#N/A,TRUE,"general";"via3",#N/A,TRUE,"general"}</definedName>
    <definedName name="ggggd" hidden="1">{"TAB1",#N/A,TRUE,"GENERAL";"TAB2",#N/A,TRUE,"GENERAL";"TAB3",#N/A,TRUE,"GENERAL";"TAB4",#N/A,TRUE,"GENERAL";"TAB5",#N/A,TRUE,"GENERAL"}</definedName>
    <definedName name="gggggt" hidden="1">{"via1",#N/A,TRUE,"general";"via2",#N/A,TRUE,"general";"via3",#N/A,TRUE,"general"}</definedName>
    <definedName name="gggghn" hidden="1">{"TAB1",#N/A,TRUE,"GENERAL";"TAB2",#N/A,TRUE,"GENERAL";"TAB3",#N/A,TRUE,"GENERAL";"TAB4",#N/A,TRUE,"GENERAL";"TAB5",#N/A,TRUE,"GENERAL"}</definedName>
    <definedName name="ggggt" hidden="1">{"TAB1",#N/A,TRUE,"GENERAL";"TAB2",#N/A,TRUE,"GENERAL";"TAB3",#N/A,TRUE,"GENERAL";"TAB4",#N/A,TRUE,"GENERAL";"TAB5",#N/A,TRUE,"GENERAL"}</definedName>
    <definedName name="ggggy" hidden="1">{"TAB1",#N/A,TRUE,"GENERAL";"TAB2",#N/A,TRUE,"GENERAL";"TAB3",#N/A,TRUE,"GENERAL";"TAB4",#N/A,TRUE,"GENERAL";"TAB5",#N/A,TRUE,"GENERAL"}</definedName>
    <definedName name="gggtgd" hidden="1">{"via1",#N/A,TRUE,"general";"via2",#N/A,TRUE,"general";"via3",#N/A,TRUE,"general"}</definedName>
    <definedName name="ggtgt" hidden="1">{"via1",#N/A,TRUE,"general";"via2",#N/A,TRUE,"general";"via3",#N/A,TRUE,"general"}</definedName>
    <definedName name="ghdghuy" hidden="1">{"via1",#N/A,TRUE,"general";"via2",#N/A,TRUE,"general";"via3",#N/A,TRUE,"general"}</definedName>
    <definedName name="GHDP" hidden="1">{"via1",#N/A,TRUE,"general";"via2",#N/A,TRUE,"general";"via3",#N/A,TRUE,"general"}</definedName>
    <definedName name="ghfg" hidden="1">{"via1",#N/A,TRUE,"general";"via2",#N/A,TRUE,"general";"via3",#N/A,TRUE,"general"}</definedName>
    <definedName name="ghjghj" hidden="1">{"TAB1",#N/A,TRUE,"GENERAL";"TAB2",#N/A,TRUE,"GENERAL";"TAB3",#N/A,TRUE,"GENERAL";"TAB4",#N/A,TRUE,"GENERAL";"TAB5",#N/A,TRUE,"GENERAL"}</definedName>
    <definedName name="GHKJHK" hidden="1">{"TAB1",#N/A,TRUE,"GENERAL";"TAB2",#N/A,TRUE,"GENERAL";"TAB3",#N/A,TRUE,"GENERAL";"TAB4",#N/A,TRUE,"GENERAL";"TAB5",#N/A,TRUE,"GENERAL"}</definedName>
    <definedName name="GJHVCB" hidden="1">{"TAB1",#N/A,TRUE,"GENERAL";"TAB2",#N/A,TRUE,"GENERAL";"TAB3",#N/A,TRUE,"GENERAL";"TAB4",#N/A,TRUE,"GENERAL";"TAB5",#N/A,TRUE,"GENERAL"}</definedName>
    <definedName name="GKJDGDIJZ">"Imagen 3"</definedName>
    <definedName name="_xlnm.Recorder">#REF!</definedName>
    <definedName name="GRAF1ANO" hidden="1">{"via1",#N/A,TRUE,"general";"via2",#N/A,TRUE,"general";"via3",#N/A,TRUE,"general"}</definedName>
    <definedName name="GRAF1AÑO" hidden="1">{"TAB1",#N/A,TRUE,"GENERAL";"TAB2",#N/A,TRUE,"GENERAL";"TAB3",#N/A,TRUE,"GENERAL";"TAB4",#N/A,TRUE,"GENERAL";"TAB5",#N/A,TRUE,"GENERAL"}</definedName>
    <definedName name="GRANITO">#REF!</definedName>
    <definedName name="gregds" hidden="1">{"TAB1",#N/A,TRUE,"GENERAL";"TAB2",#N/A,TRUE,"GENERAL";"TAB3",#N/A,TRUE,"GENERAL";"TAB4",#N/A,TRUE,"GENERAL";"TAB5",#N/A,TRUE,"GENERAL"}</definedName>
    <definedName name="grehrtyh" hidden="1">{"TAB1",#N/A,TRUE,"GENERAL";"TAB2",#N/A,TRUE,"GENERAL";"TAB3",#N/A,TRUE,"GENERAL";"TAB4",#N/A,TRUE,"GENERAL";"TAB5",#N/A,TRUE,"GENERAL"}</definedName>
    <definedName name="grggwero" hidden="1">{"via1",#N/A,TRUE,"general";"via2",#N/A,TRUE,"general";"via3",#N/A,TRUE,"general"}</definedName>
    <definedName name="grtyerh" hidden="1">{"TAB1",#N/A,TRUE,"GENERAL";"TAB2",#N/A,TRUE,"GENERAL";"TAB3",#N/A,TRUE,"GENERAL";"TAB4",#N/A,TRUE,"GENERAL";"TAB5",#N/A,TRUE,"GENERAL"}</definedName>
    <definedName name="GRUPO1">#REF!</definedName>
    <definedName name="GRUPO2">#REF!</definedName>
    <definedName name="GSDG" hidden="1">{"TAB1",#N/A,TRUE,"GENERAL";"TAB2",#N/A,TRUE,"GENERAL";"TAB3",#N/A,TRUE,"GENERAL";"TAB4",#N/A,TRUE,"GENERAL";"TAB5",#N/A,TRUE,"GENERAL"}</definedName>
    <definedName name="gsfsf" hidden="1">{"via1",#N/A,TRUE,"general";"via2",#N/A,TRUE,"general";"via3",#N/A,TRUE,"general"}</definedName>
    <definedName name="gtgt" hidden="1">{"via1",#N/A,TRUE,"general";"via2",#N/A,TRUE,"general";"via3",#N/A,TRUE,"general"}</definedName>
    <definedName name="gtgtg" hidden="1">{"via1",#N/A,TRUE,"general";"via2",#N/A,TRUE,"general";"via3",#N/A,TRUE,"general"}</definedName>
    <definedName name="gtgtgff" hidden="1">{"via1",#N/A,TRUE,"general";"via2",#N/A,TRUE,"general";"via3",#N/A,TRUE,"general"}</definedName>
    <definedName name="gtgtgyh" hidden="1">{"TAB1",#N/A,TRUE,"GENERAL";"TAB2",#N/A,TRUE,"GENERAL";"TAB3",#N/A,TRUE,"GENERAL";"TAB4",#N/A,TRUE,"GENERAL";"TAB5",#N/A,TRUE,"GENERAL"}</definedName>
    <definedName name="gtgth" hidden="1">{"TAB1",#N/A,TRUE,"GENERAL";"TAB2",#N/A,TRUE,"GENERAL";"TAB3",#N/A,TRUE,"GENERAL";"TAB4",#N/A,TRUE,"GENERAL";"TAB5",#N/A,TRUE,"GENERAL"}</definedName>
    <definedName name="guias">[40]Guias_Sectoriales!$A$1:$A$12</definedName>
    <definedName name="gus">#REF!</definedName>
    <definedName name="gustavo">#REF!</definedName>
    <definedName name="GUSTRA">#REF!</definedName>
    <definedName name="GUSTRA2">#REF!</definedName>
    <definedName name="h">#REF!</definedName>
    <definedName name="h9h" hidden="1">{"via1",#N/A,TRUE,"general";"via2",#N/A,TRUE,"general";"via3",#N/A,TRUE,"general"}</definedName>
    <definedName name="hbfdhrw" hidden="1">{"TAB1",#N/A,TRUE,"GENERAL";"TAB2",#N/A,TRUE,"GENERAL";"TAB3",#N/A,TRUE,"GENERAL";"TAB4",#N/A,TRUE,"GENERAL";"TAB5",#N/A,TRUE,"GENERAL"}</definedName>
    <definedName name="hdfh" hidden="1">{"via1",#N/A,TRUE,"general";"via2",#N/A,TRUE,"general";"via3",#N/A,TRUE,"general"}</definedName>
    <definedName name="hdfh4" hidden="1">{"TAB1",#N/A,TRUE,"GENERAL";"TAB2",#N/A,TRUE,"GENERAL";"TAB3",#N/A,TRUE,"GENERAL";"TAB4",#N/A,TRUE,"GENERAL";"TAB5",#N/A,TRUE,"GENERAL"}</definedName>
    <definedName name="hdfhwq" hidden="1">{"TAB1",#N/A,TRUE,"GENERAL";"TAB2",#N/A,TRUE,"GENERAL";"TAB3",#N/A,TRUE,"GENERAL";"TAB4",#N/A,TRUE,"GENERAL";"TAB5",#N/A,TRUE,"GENERAL"}</definedName>
    <definedName name="hdgh" hidden="1">{"via1",#N/A,TRUE,"general";"via2",#N/A,TRUE,"general";"via3",#N/A,TRUE,"general"}</definedName>
    <definedName name="hdhf" hidden="1">{"TAB1",#N/A,TRUE,"GENERAL";"TAB2",#N/A,TRUE,"GENERAL";"TAB3",#N/A,TRUE,"GENERAL";"TAB4",#N/A,TRUE,"GENERAL";"TAB5",#N/A,TRUE,"GENERAL"}</definedName>
    <definedName name="hfgh" hidden="1">{"via1",#N/A,TRUE,"general";"via2",#N/A,TRUE,"general";"via3",#N/A,TRUE,"general"}</definedName>
    <definedName name="hfh" hidden="1">{"TAB1",#N/A,TRUE,"GENERAL";"TAB2",#N/A,TRUE,"GENERAL";"TAB3",#N/A,TRUE,"GENERAL";"TAB4",#N/A,TRUE,"GENERAL";"TAB5",#N/A,TRUE,"GENERAL"}</definedName>
    <definedName name="hfhg" hidden="1">{"TAB1",#N/A,TRUE,"GENERAL";"TAB2",#N/A,TRUE,"GENERAL";"TAB3",#N/A,TRUE,"GENERAL";"TAB4",#N/A,TRUE,"GENERAL";"TAB5",#N/A,TRUE,"GENERAL"}</definedName>
    <definedName name="hfthr" hidden="1">{"via1",#N/A,TRUE,"general";"via2",#N/A,TRUE,"general";"via3",#N/A,TRUE,"general"}</definedName>
    <definedName name="HGFH" hidden="1">{"via1",#N/A,TRUE,"general";"via2",#N/A,TRUE,"general";"via3",#N/A,TRUE,"general"}</definedName>
    <definedName name="hgfhty" hidden="1">{"via1",#N/A,TRUE,"general";"via2",#N/A,TRUE,"general";"via3",#N/A,TRUE,"general"}</definedName>
    <definedName name="HGHFH7" hidden="1">{"TAB1",#N/A,TRUE,"GENERAL";"TAB2",#N/A,TRUE,"GENERAL";"TAB3",#N/A,TRUE,"GENERAL";"TAB4",#N/A,TRUE,"GENERAL";"TAB5",#N/A,TRUE,"GENERAL"}</definedName>
    <definedName name="hghhj" hidden="1">{"TAB1",#N/A,TRUE,"GENERAL";"TAB2",#N/A,TRUE,"GENERAL";"TAB3",#N/A,TRUE,"GENERAL";"TAB4",#N/A,TRUE,"GENERAL";"TAB5",#N/A,TRUE,"GENERAL"}</definedName>
    <definedName name="hghydj" hidden="1">{"via1",#N/A,TRUE,"general";"via2",#N/A,TRUE,"general";"via3",#N/A,TRUE,"general"}</definedName>
    <definedName name="hgjfjw" hidden="1">{"via1",#N/A,TRUE,"general";"via2",#N/A,TRUE,"general";"via3",#N/A,TRUE,"general"}</definedName>
    <definedName name="HGJG" hidden="1">{"TAB1",#N/A,TRUE,"GENERAL";"TAB2",#N/A,TRUE,"GENERAL";"TAB3",#N/A,TRUE,"GENERAL";"TAB4",#N/A,TRUE,"GENERAL";"TAB5",#N/A,TRUE,"GENERAL"}</definedName>
    <definedName name="hhh" hidden="1">{"TAB1",#N/A,TRUE,"GENERAL";"TAB2",#N/A,TRUE,"GENERAL";"TAB3",#N/A,TRUE,"GENERAL";"TAB4",#N/A,TRUE,"GENERAL";"TAB5",#N/A,TRUE,"GENERAL"}</definedName>
    <definedName name="hhhhhh" hidden="1">{"via1",#N/A,TRUE,"general";"via2",#N/A,TRUE,"general";"via3",#N/A,TRUE,"general"}</definedName>
    <definedName name="hhhhhho" hidden="1">{"TAB1",#N/A,TRUE,"GENERAL";"TAB2",#N/A,TRUE,"GENERAL";"TAB3",#N/A,TRUE,"GENERAL";"TAB4",#N/A,TRUE,"GENERAL";"TAB5",#N/A,TRUE,"GENERAL"}</definedName>
    <definedName name="hhhhhpy" hidden="1">{"TAB1",#N/A,TRUE,"GENERAL";"TAB2",#N/A,TRUE,"GENERAL";"TAB3",#N/A,TRUE,"GENERAL";"TAB4",#N/A,TRUE,"GENERAL";"TAB5",#N/A,TRUE,"GENERAL"}</definedName>
    <definedName name="hhhhth" hidden="1">{"via1",#N/A,TRUE,"general";"via2",#N/A,TRUE,"general";"via3",#N/A,TRUE,"general"}</definedName>
    <definedName name="hhhyhyh" hidden="1">{"TAB1",#N/A,TRUE,"GENERAL";"TAB2",#N/A,TRUE,"GENERAL";"TAB3",#N/A,TRUE,"GENERAL";"TAB4",#N/A,TRUE,"GENERAL";"TAB5",#N/A,TRUE,"GENERAL"}</definedName>
    <definedName name="hhtrhreh" hidden="1">{"via1",#N/A,TRUE,"general";"via2",#N/A,TRUE,"general";"via3",#N/A,TRUE,"general"}</definedName>
    <definedName name="HisYear_0" hidden="1">#REF!</definedName>
    <definedName name="HisYear_1" hidden="1">#REF!</definedName>
    <definedName name="HisYear_2" hidden="1">#REF!</definedName>
    <definedName name="HisYear_3" hidden="1">#REF!</definedName>
    <definedName name="hjfg" hidden="1">{"via1",#N/A,TRUE,"general";"via2",#N/A,TRUE,"general";"via3",#N/A,TRUE,"general"}</definedName>
    <definedName name="hjgh" hidden="1">{"TAB1",#N/A,TRUE,"GENERAL";"TAB2",#N/A,TRUE,"GENERAL";"TAB3",#N/A,TRUE,"GENERAL";"TAB4",#N/A,TRUE,"GENERAL";"TAB5",#N/A,TRUE,"GENERAL"}</definedName>
    <definedName name="hjghj" hidden="1">{"TAB1",#N/A,TRUE,"GENERAL";"TAB2",#N/A,TRUE,"GENERAL";"TAB3",#N/A,TRUE,"GENERAL";"TAB4",#N/A,TRUE,"GENERAL";"TAB5",#N/A,TRUE,"GENERAL"}</definedName>
    <definedName name="hjhjhg" hidden="1">{"TAB1",#N/A,TRUE,"GENERAL";"TAB2",#N/A,TRUE,"GENERAL";"TAB3",#N/A,TRUE,"GENERAL";"TAB4",#N/A,TRUE,"GENERAL";"TAB5",#N/A,TRUE,"GENERAL"}</definedName>
    <definedName name="HJKH" hidden="1">{"via1",#N/A,TRUE,"general";"via2",#N/A,TRUE,"general";"via3",#N/A,TRUE,"general"}</definedName>
    <definedName name="hjkjk" hidden="1">{"via1",#N/A,TRUE,"general";"via2",#N/A,TRUE,"general";"via3",#N/A,TRUE,"general"}</definedName>
    <definedName name="hn" hidden="1">{"TAB1",#N/A,TRUE,"GENERAL";"TAB2",#N/A,TRUE,"GENERAL";"TAB3",#N/A,TRUE,"GENERAL";"TAB4",#N/A,TRUE,"GENERAL";"TAB5",#N/A,TRUE,"GENERAL"}</definedName>
    <definedName name="hn.ConvertZero1" hidden="1">[47]LTM!$G$461:$J$461,[47]LTM!$G$463:$J$464,[47]LTM!$G$468:$J$469,[47]LTM!$G$473:$J$475,[47]LTM!$G$480:$J$480,[47]LTM!$G$484:$J$485,[47]LTM!$G$490:$J$490,[47]LTM!$G$514:$J$518,[47]LTM!$G$525:$J$526,[47]LTM!$G$532:$J$537</definedName>
    <definedName name="hn.ConvertZero2" hidden="1">[47]LTM!$G$560:$J$560,[47]LTM!$H$590:$J$591,[47]LTM!$H$614:$J$614,[47]LTM!$H$635:$J$636,[47]LTM!$G$676:$J$680,[47]LTM!$G$686:$J$686,[47]LTM!$G$688:$J$694,[47]LTM!$G$681:$J$682</definedName>
    <definedName name="hn.ConvertZero3" hidden="1">[47]LTM!$G$699:$J$706,[47]LTM!$G$710:$J$714,[47]LTM!$G$717:$J$734,[47]LTM!$G$738:$J$738,[47]LTM!$G$745:$J$751</definedName>
    <definedName name="hn.ConvertZero4" hidden="1">[47]LTM!$G$840:$J$840,[47]LTM!$H$1266:$J$1266,[47]LTM!$G$1267:$J$1267,[47]LTM!$G$1454:$J$1461,[47]LTM!$J$1462,[47]LTM!$J$1463,[47]LTM!$G$1468:$J$1469,[47]LTM!$L$1469:$N$1469</definedName>
    <definedName name="hn.ConvertZeroUnhide1" hidden="1">[47]LTM!$G$1469:$J$1469,[47]LTM!$L$1469:$N$1469,[47]LTM!$H$1266:$J$1266</definedName>
    <definedName name="hn.Delete015" hidden="1">'[47]CREDIT STATS'!$B$9:$K$11,'[47]CREDIT STATS'!$O$11:$X$14,'[47]CREDIT STATS'!$B$25:$K$30,'[47]CREDIT STATS'!$O$25:$X$26</definedName>
    <definedName name="hn.DZ_MultByFXRates" hidden="1">[47]DropZone!$B$2:$I$118,[47]DropZone!$B$120:$I$132,[47]DropZone!$B$134:$I$136,[47]DropZone!$B$138:$I$146</definedName>
    <definedName name="hn.ExtDb" hidden="1">FALSE</definedName>
    <definedName name="hn.LTM_MultByFXRates" hidden="1">[47]LTM!$G$461:$N$477,[47]LTM!$G$480:$N$539,[47]LTM!$G$548:$N$667,[47]LTM!$G$676:$N$1266,[47]LTM!$G$1454:$N$1461,[47]LTM!$G$1463:$N$1465,[47]LTM!$G$1468:$N$1469</definedName>
    <definedName name="hn.ModelType" hidden="1">"DEAL"</definedName>
    <definedName name="hn.ModelVersion" hidden="1">1</definedName>
    <definedName name="hn.MultbyFXRates" hidden="1">[47]LTM!$G$461:$N$477,[47]LTM!$G$480:$N$539,[47]LTM!$G$548:$N$667,[47]LTM!$G$676:$N$1266,[47]LTM!$G$1454:$N$1461,[47]LTM!$G$1463:$N$1465,[47]LTM!$G$1468:$N$1469</definedName>
    <definedName name="hn.MultByFXRates1" hidden="1">[47]LTM!$G$461:$G$477,[47]LTM!$G$480:$G$539,[47]LTM!$G$548:$G$562,[47]LTM!$G$676:$G$840,[47]LTM!$G$1454:$G$1469</definedName>
    <definedName name="hn.MultByFXRates2" hidden="1">[47]LTM!$H$461:$H$477,[47]LTM!$H$480:$H$539,[47]LTM!$H$548:$H$667,[47]LTM!$H$676:$H$1266,[47]LTM!$H$1454:$H$1469</definedName>
    <definedName name="hn.MultByFXRates3" hidden="1">[47]LTM!$I$461:$I$477,[47]LTM!$I$480:$I$539,[47]LTM!$I$548:$I$667,[47]LTM!$I$676:$I$1266,[47]LTM!$I$1454:$I$1469</definedName>
    <definedName name="hn.MultbyFxrates4" hidden="1">[47]LTM!$J$461:$J$477,[47]LTM!$J$480:$J$539,[47]LTM!$J$548:$J$668,[47]LTM!$J$676:$J$1266,[47]LTM!$J$1454:$J$1461,[47]LTM!$J$1463:$J$1465,[47]LTM!$J$1468</definedName>
    <definedName name="hn.multbyfxrates5" hidden="1">[47]LTM!$L$461:$L$477,[47]LTM!$L$480:$L$539,[47]LTM!$L$548:$L$562,[47]LTM!$L$676:$L$840,[47]LTM!$L$1454:$L$1469</definedName>
    <definedName name="hn.multbyfxrates6" hidden="1">[47]LTM!$M$461:$M$477,[47]LTM!$M$480:$M$539,[47]LTM!$M$548:$M$668,[47]LTM!$M$676:$M$1266,[47]LTM!$M$1454:$M$1469</definedName>
    <definedName name="hn.multbyfxrates7" hidden="1">[47]LTM!$N$461:$N$477,[47]LTM!$N$480:$N$539,[47]LTM!$N$548:$N$667,[47]LTM!$N$676:$N$1266,[47]LTM!$N$1454:$N$1469</definedName>
    <definedName name="hn.MultByFXRatesBot1" hidden="1">[47]LTM!$G$676:$G$682,[47]LTM!$G$686,[47]LTM!$G$688:$G$694,[47]LTM!$G$699:$G$706,[47]LTM!$G$710:$G$714,[47]LTM!$G$717:$G$734,[47]LTM!$G$738,[47]LTM!$G$738,[47]LTM!$G$745:$G$751,[47]LTM!$G$840,[47]LTM!$G$1454:$G$1461,[47]LTM!$G$1468:$G$1469</definedName>
    <definedName name="hn.MultByFXRatesBot2" hidden="1">[47]LTM!$H$676:$H$682,[47]LTM!$H$686,[47]LTM!$H$688:$H$694,[47]LTM!$H$699:$H$706,[47]LTM!$H$710:$H$714,[47]LTM!$H$717:$H$734,[47]LTM!$H$738,[47]LTM!$H$745:$H$751,[47]LTM!$H$840,[47]LTM!$H$1266,[47]LTM!$H$1454:$H$1461,[47]LTM!$H$1468:$H$1469</definedName>
    <definedName name="hn.MultByFXRatesBot3" hidden="1">[47]LTM!$I$676:$I$682,[47]LTM!$I$686,[47]LTM!$I$688:$I$694,[47]LTM!$I$699:$I$706,[47]LTM!$I$710:$I$714,[47]LTM!$I$717:$I$734,[47]LTM!$I$738,[47]LTM!$I$745:$I$751,[47]LTM!$I$840,[47]LTM!$I$1266,[47]LTM!$I$1454:$I$1461,[47]LTM!$I$1468:$I$1469</definedName>
    <definedName name="hn.MultByFXRatesBot4" hidden="1">[47]LTM!$J$676:$J$682,[47]LTM!$J$686,[47]LTM!$J$688:$J$694,[47]LTM!$J$699:$J$706,[47]LTM!$J$710:$J$714,[47]LTM!$J$717:$J$734,[47]LTM!$J$738,[47]LTM!$J$745:$J$751,[47]LTM!$J$840,[47]LTM!$J$1266,[47]LTM!$J$1454:$J$1461,[47]LTM!$J$1463:$J$1465,[47]LTM!$J$1468</definedName>
    <definedName name="hn.MultByFXRatesBot5" hidden="1">[47]LTM!$L$676:$L$682,[47]LTM!$L$686,[47]LTM!$L$688:$L$694,[47]LTM!$L$699:$L$706,[47]LTM!$L$710:$L$714,[47]LTM!$L$717:$L$734,[47]LTM!$L$738,[47]LTM!$L$745:$L$751,[47]LTM!$L$837:$L$838,[47]LTM!$L$1454:$L$1458,[47]LTM!$L$1468:$L$1469</definedName>
    <definedName name="hn.MultByFXRatesBot6" hidden="1">[47]LTM!$M$676:$M$682,[47]LTM!$M$686,[47]LTM!$M$688:$M$694,[47]LTM!$M$699:$M$706,[47]LTM!$M$710:$M$714,[47]LTM!$M$717:$M$734,[47]LTM!$M$738,[47]LTM!$M$745:$M$751,[47]LTM!$M$837:$M$838,[47]LTM!$M$1454:$M$1458,[47]LTM!$M$1468:$M$1469</definedName>
    <definedName name="hn.MultByFXRatesBot7" hidden="1">[47]LTM!$N$676:$N$682,[47]LTM!$N$686,[47]LTM!$N$688:$N$694,[47]LTM!$N$699:$N$706,[47]LTM!$N$710:$N$714,[47]LTM!$N$717:$N$734,[47]LTM!$N$738,[47]LTM!$N$745:$N$751,[47]LTM!$N$837:$N$838,[47]LTM!$N$1454:$N$1458,[47]LTM!$N$1468:$N$1469</definedName>
    <definedName name="hn.MultByFXRatesTop1" hidden="1">[47]LTM!$G$461,[47]LTM!$G$463:$G$464,[47]LTM!$G$468:$G$469,[47]LTM!$G$473:$G$475,[47]LTM!$G$480,[47]LTM!$G$484:$G$485,[47]LTM!$G$490:$G$509,[47]LTM!$G$512,[47]LTM!$G$514:$G$518,[47]LTM!$G$525:$G$526,[47]LTM!$G$532:$G$537,[47]LTM!$G$560</definedName>
    <definedName name="hn.MultByFXRatesTop2" hidden="1">[47]LTM!$H$461,[47]LTM!$H$463:$H$464,[47]LTM!$H$468:$H$469,[47]LTM!$H$473:$H$475,[47]LTM!$H$480,[47]LTM!$H$484:$H$485,[47]LTM!$H$490:$H$509,[47]LTM!$H$512,[47]LTM!$H$514:$H$518,[47]LTM!$H$525:$H$526,[47]LTM!$H$532:$H$537,[47]LTM!$H$560,[47]LTM!$H$590:$H$591,[47]LTM!$H$614:$H$631,[47]LTM!$H$635:$H$636</definedName>
    <definedName name="hn.MultByFXRatesTop3" hidden="1">[47]LTM!$I$461,[47]LTM!$I$463:$I$464,[47]LTM!$I$468:$I$469,[47]LTM!$I$473:$I$475,[47]LTM!$I$480,[47]LTM!$I$484:$I$485,[47]LTM!$I$490:$I$509,[47]LTM!$I$512,[47]LTM!$I$514:$I$518,[47]LTM!$I$525:$I$526,[47]LTM!$I$532:$I$537,[47]LTM!$I$560,[47]LTM!$I$590:$I$591,[47]LTM!$I$614:$I$631,[47]LTM!$I$635:$I$636</definedName>
    <definedName name="hn.MultByFXRatesTop4" hidden="1">[47]LTM!$J$461,[47]LTM!$J$463:$J$464,[47]LTM!$J$468:$J$469,[47]LTM!$J$473:$J$475,[47]LTM!$J$480,[47]LTM!$J$484:$J$485,[47]LTM!$J$490:$J$509,[47]LTM!$J$512,[47]LTM!$J$514:$J$518,[47]LTM!$J$525:$J$526,[47]LTM!$J$532:$J$537,[47]LTM!$J$560,[47]LTM!$J$590:$J$591,[47]LTM!$J$614:$J$631,[47]LTM!$J$635:$J$636</definedName>
    <definedName name="hn.MultByFXRatesTop5" hidden="1">[47]LTM!$L$461,[47]LTM!$L$463:$L$464,[47]LTM!$L$468:$L$469,[47]LTM!$L$473:$L$475,[47]LTM!$L$480,[47]LTM!$L$484:$L$485,[47]LTM!$L$490:$L$509,[47]LTM!$L$512,[47]LTM!$L$514:$L$518,[47]LTM!$L$525:$L$526,[47]LTM!$L$532:$L$537,[47]LTM!$L$560</definedName>
    <definedName name="hn.MultByFXRatesTop6" hidden="1">[47]LTM!$M$461,[47]LTM!$M$463:$M$464,[47]LTM!$M$468:$M$469,[47]LTM!$M$473:$M$475,[47]LTM!$M$480,[47]LTM!$M$484:$M$485,[47]LTM!$M$490:$M$509,[47]LTM!$M$512,[47]LTM!$M$514:$M$518,[47]LTM!$M$525:$M$526,[47]LTM!$M$532:$M$537,[47]LTM!$M$560,[47]LTM!$M$590:$M$591,[47]LTM!$M$614:$M$631,[47]LTM!$M$635:$M$636</definedName>
    <definedName name="hn.MultByFXRatesTop7" hidden="1">[47]LTM!$N$461,[47]LTM!$N$463:$N$464,[47]LTM!$N$468:$N$469,[47]LTM!$N$473:$N$475,[47]LTM!$N$480,[47]LTM!$N$484:$N$485,[47]LTM!$N$490:$N$509,[47]LTM!$N$512,[47]LTM!$N$514:$N$518,[47]LTM!$N$525:$N$526,[47]LTM!$N$532:$N$537,[47]LTM!$N$560,[47]LTM!$N$590:$N$591,[47]LTM!$N$614:$N$631,[47]LTM!$N$635:$N$636</definedName>
    <definedName name="hn.NoUpload" hidden="1">0</definedName>
    <definedName name="hn.YearLabel" hidden="1">#REF!</definedName>
    <definedName name="HOJA1">#REF!</definedName>
    <definedName name="HOJA8">#REF!</definedName>
    <definedName name="HonoraProfesionales">#REF!</definedName>
    <definedName name="HonoraTecnicos">#REF!</definedName>
    <definedName name="hoy" hidden="1">#REF!</definedName>
    <definedName name="hreer" hidden="1">{"TAB1",#N/A,TRUE,"GENERAL";"TAB2",#N/A,TRUE,"GENERAL";"TAB3",#N/A,TRUE,"GENERAL";"TAB4",#N/A,TRUE,"GENERAL";"TAB5",#N/A,TRUE,"GENERAL"}</definedName>
    <definedName name="hrhth" hidden="1">{"TAB1",#N/A,TRUE,"GENERAL";"TAB2",#N/A,TRUE,"GENERAL";"TAB3",#N/A,TRUE,"GENERAL";"TAB4",#N/A,TRUE,"GENERAL";"TAB5",#N/A,TRUE,"GENERAL"}</definedName>
    <definedName name="hrthtrh" hidden="1">{"TAB1",#N/A,TRUE,"GENERAL";"TAB2",#N/A,TRUE,"GENERAL";"TAB3",#N/A,TRUE,"GENERAL";"TAB4",#N/A,TRUE,"GENERAL";"TAB5",#N/A,TRUE,"GENERAL"}</definedName>
    <definedName name="hsfg" hidden="1">{"via1",#N/A,TRUE,"general";"via2",#N/A,TRUE,"general";"via3",#N/A,TRUE,"general"}</definedName>
    <definedName name="hthdrf" hidden="1">{"TAB1",#N/A,TRUE,"GENERAL";"TAB2",#N/A,TRUE,"GENERAL";"TAB3",#N/A,TRUE,"GENERAL";"TAB4",#N/A,TRUE,"GENERAL";"TAB5",#N/A,TRUE,"GENERAL"}</definedName>
    <definedName name="HTML_CodePage" hidden="1">1252</definedName>
    <definedName name="HTML_Control" hidden="1">{"'Parámetros'!$A$3:$C$3"}</definedName>
    <definedName name="HTML_Control2" hidden="1">{"'Parámetros'!$A$3:$C$3"}</definedName>
    <definedName name="HTML_Description" hidden="1">""</definedName>
    <definedName name="HTML_Email" hidden="1">""</definedName>
    <definedName name="HTML_Header" hidden="1">"Parámetros"</definedName>
    <definedName name="HTML_LastUpdate" hidden="1">"7/06/2001"</definedName>
    <definedName name="HTML_LineAfter" hidden="1">FALSE</definedName>
    <definedName name="HTML_LineBefore" hidden="1">TRUE</definedName>
    <definedName name="HTML_Name" hidden="1">"EMPRESA DE ACUEDUCTO Y ALCANT"</definedName>
    <definedName name="HTML_OBDlg2" hidden="1">TRUE</definedName>
    <definedName name="HTML_OBDlg3" hidden="1">TRUE</definedName>
    <definedName name="HTML_OBDlg4" hidden="1">TRUE</definedName>
    <definedName name="HTML_OS" hidden="1">0</definedName>
    <definedName name="HTML_PathFile" hidden="1">"C:\Verificacion\Modelo.htm"</definedName>
    <definedName name="HTML_PathTemplate" hidden="1">"C:\Verificacion\&lt;!--##Table##--&gt;"</definedName>
    <definedName name="HTML_Title" hidden="1">"Empresarial"</definedName>
    <definedName name="htryrt7" hidden="1">{"via1",#N/A,TRUE,"general";"via2",#N/A,TRUE,"general";"via3",#N/A,TRUE,"general"}</definedName>
    <definedName name="huygho" hidden="1">{"via1",#N/A,TRUE,"general";"via2",#N/A,TRUE,"general";"via3",#N/A,TRUE,"general"}</definedName>
    <definedName name="hyhjop" hidden="1">{"TAB1",#N/A,TRUE,"GENERAL";"TAB2",#N/A,TRUE,"GENERAL";"TAB3",#N/A,TRUE,"GENERAL";"TAB4",#N/A,TRUE,"GENERAL";"TAB5",#N/A,TRUE,"GENERAL"}</definedName>
    <definedName name="hyhyh" hidden="1">{"TAB1",#N/A,TRUE,"GENERAL";"TAB2",#N/A,TRUE,"GENERAL";"TAB3",#N/A,TRUE,"GENERAL";"TAB4",#N/A,TRUE,"GENERAL";"TAB5",#N/A,TRUE,"GENERAL"}</definedName>
    <definedName name="hytirs" hidden="1">{"via1",#N/A,TRUE,"general";"via2",#N/A,TRUE,"general";"via3",#N/A,TRUE,"general"}</definedName>
    <definedName name="i">#REF!</definedName>
    <definedName name="i1277.">#REF!</definedName>
    <definedName name="i8i" hidden="1">{"TAB1",#N/A,TRUE,"GENERAL";"TAB2",#N/A,TRUE,"GENERAL";"TAB3",#N/A,TRUE,"GENERAL";"TAB4",#N/A,TRUE,"GENERAL";"TAB5",#N/A,TRUE,"GENERAL"}</definedName>
    <definedName name="IF">'[23]A. P. U.'!#REF!</definedName>
    <definedName name="IHS">[9]Aula_Completa!$F$162</definedName>
    <definedName name="iii" hidden="1">{"via1",#N/A,TRUE,"general";"via2",#N/A,TRUE,"general";"via3",#N/A,TRUE,"general"}</definedName>
    <definedName name="iiii" hidden="1">{"via1",#N/A,TRUE,"general";"via2",#N/A,TRUE,"general";"via3",#N/A,TRUE,"general"}</definedName>
    <definedName name="iiiiiiik" hidden="1">{"via1",#N/A,TRUE,"general";"via2",#N/A,TRUE,"general";"via3",#N/A,TRUE,"general"}</definedName>
    <definedName name="iiiiuh" hidden="1">{"TAB1",#N/A,TRUE,"GENERAL";"TAB2",#N/A,TRUE,"GENERAL";"TAB3",#N/A,TRUE,"GENERAL";"TAB4",#N/A,TRUE,"GENERAL";"TAB5",#N/A,TRUE,"GENERAL"}</definedName>
    <definedName name="iktgvfmu" hidden="1">{"TAB1",#N/A,TRUE,"GENERAL";"TAB2",#N/A,TRUE,"GENERAL";"TAB3",#N/A,TRUE,"GENERAL";"TAB4",#N/A,TRUE,"GENERAL";"TAB5",#N/A,TRUE,"GENERAL"}</definedName>
    <definedName name="impacto">'[24]Indicadores de Impacto'!$B$2:$B$1524</definedName>
    <definedName name="ImpPolizasConsultoria">#REF!</definedName>
    <definedName name="ImpPolizasObra">#REF!</definedName>
    <definedName name="IMPRE">2%</definedName>
    <definedName name="Imprimir_área_IM">#REF!</definedName>
    <definedName name="IMPUESTOS">#REF!</definedName>
    <definedName name="Incomepb" hidden="1">#REF!</definedName>
    <definedName name="indicador">'[24]PR-04'!$S$1:$S$2</definedName>
    <definedName name="inf">#REF!</definedName>
    <definedName name="INFF">#REF!</definedName>
    <definedName name="infi">#REF!</definedName>
    <definedName name="INST">#REF!</definedName>
    <definedName name="instala">#REF!</definedName>
    <definedName name="INSTALACION">#REF!</definedName>
    <definedName name="INSUBANCO">[15]INSUMOS!$A$2:$D$6979</definedName>
    <definedName name="Insumos">[48]Insumos!$A$6:$D$90</definedName>
    <definedName name="Insumos2">[49]Insumos!$A$1:$D$65536</definedName>
    <definedName name="intensidad">[12]Listado!$AE$2:$AE$4</definedName>
    <definedName name="Interventor">[28]Datos!$B$5</definedName>
    <definedName name="INV_11">'[50]PR 1'!$A$2:$N$655</definedName>
    <definedName name="Io">#REF!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PARENT" hidden="1">"c2144"</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38798.4609490741</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LOW" hidden="1">"c1338"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EM13.4">#REF!</definedName>
    <definedName name="IsColHidden" hidden="1">FALSE</definedName>
    <definedName name="IsLTMColHidden" hidden="1">FALSE</definedName>
    <definedName name="IsSecureRevolver" hidden="1">#REF!</definedName>
    <definedName name="IsSecureSenior1" hidden="1">#REF!</definedName>
    <definedName name="IsSecureSenior2" hidden="1">#REF!</definedName>
    <definedName name="IsSecureSenior3" hidden="1">#REF!</definedName>
    <definedName name="IsSecureSenior4" hidden="1">#REF!</definedName>
    <definedName name="IsSecureSenior5" hidden="1">#REF!</definedName>
    <definedName name="IsSecureSenior6" hidden="1">#REF!</definedName>
    <definedName name="IsSecureSenior7" hidden="1">#REF!</definedName>
    <definedName name="ITEM">[51]BASE!$C$4:$H$255</definedName>
    <definedName name="ITEM__EXCAVACION_EN_CONGLOMERADO_DE_2.00_A_4.00_M">#REF!</definedName>
    <definedName name="ITEM1">#REF!</definedName>
    <definedName name="ITEM1.1">#REF!</definedName>
    <definedName name="ITEM1.10">#REF!</definedName>
    <definedName name="ITEM1.11">#REF!</definedName>
    <definedName name="ITEM1.2">#REF!</definedName>
    <definedName name="ITEM1.3">#REF!</definedName>
    <definedName name="ITEM1.4">#REF!</definedName>
    <definedName name="ITEM1.5">#REF!</definedName>
    <definedName name="ITEM1.6">#REF!</definedName>
    <definedName name="ITEM1.7">#REF!</definedName>
    <definedName name="ITEM1.8">#REF!</definedName>
    <definedName name="ITEM1.9">#REF!</definedName>
    <definedName name="ITEM101">#REF!</definedName>
    <definedName name="ITEM1010">#REF!</definedName>
    <definedName name="ITEM1011">#REF!</definedName>
    <definedName name="ITEM1012">#REF!</definedName>
    <definedName name="ITEM1013">#REF!</definedName>
    <definedName name="ITEM1014">#REF!</definedName>
    <definedName name="ITEM102">#REF!</definedName>
    <definedName name="ITEM103">#REF!</definedName>
    <definedName name="ITEM104">#REF!</definedName>
    <definedName name="ITEM105">#REF!</definedName>
    <definedName name="ITEM106">#REF!</definedName>
    <definedName name="ITEM107">#REF!</definedName>
    <definedName name="ITEM108">#REF!</definedName>
    <definedName name="ITEM109">#REF!</definedName>
    <definedName name="ITEM11">#REF!</definedName>
    <definedName name="ITEM110">#REF!</definedName>
    <definedName name="ITEM1101">#REF!</definedName>
    <definedName name="ITEM1102">#REF!</definedName>
    <definedName name="ITEM1103">#REF!</definedName>
    <definedName name="ITEM1104">#REF!</definedName>
    <definedName name="ITEM1105">#REF!</definedName>
    <definedName name="ITEM1106">#REF!</definedName>
    <definedName name="ITEM1107">#REF!</definedName>
    <definedName name="ITEM1108">#REF!</definedName>
    <definedName name="ITEM1109">#REF!</definedName>
    <definedName name="ITEM1110">#REF!</definedName>
    <definedName name="ITEM1111">#REF!</definedName>
    <definedName name="ITEM1112">#REF!</definedName>
    <definedName name="ITEM1113">#REF!</definedName>
    <definedName name="ITEM1114">#REF!</definedName>
    <definedName name="ITEM1115">#REF!</definedName>
    <definedName name="ITEM1116">#REF!</definedName>
    <definedName name="ITEM1117">#REF!</definedName>
    <definedName name="ITEM12">#REF!</definedName>
    <definedName name="ITEM12.2">#REF!</definedName>
    <definedName name="ITEM12.3">#REF!</definedName>
    <definedName name="ITEM12.4">#REF!</definedName>
    <definedName name="ITEM12.5">#REF!</definedName>
    <definedName name="ITEM12.6">#REF!</definedName>
    <definedName name="ITEM1201">#REF!</definedName>
    <definedName name="ITEM1202">#REF!</definedName>
    <definedName name="ITEM1203">#REF!</definedName>
    <definedName name="ITEM1204">#REF!</definedName>
    <definedName name="ITEM1205">#REF!</definedName>
    <definedName name="ITEM1206">#REF!</definedName>
    <definedName name="ITEM1207">#REF!</definedName>
    <definedName name="ITEM1208">#REF!</definedName>
    <definedName name="ITEM1209">#REF!</definedName>
    <definedName name="ITEM1210">#REF!</definedName>
    <definedName name="ITEM1211">#REF!</definedName>
    <definedName name="ITEM1212">#REF!</definedName>
    <definedName name="ITEM1213">#REF!</definedName>
    <definedName name="ITEM1214">#REF!</definedName>
    <definedName name="ITEM1215">#REF!</definedName>
    <definedName name="ITEM1216">#REF!</definedName>
    <definedName name="ITEM1217">#REF!</definedName>
    <definedName name="ITEM1218">#REF!</definedName>
    <definedName name="ITEM1219">#REF!</definedName>
    <definedName name="ITEM1220">#REF!</definedName>
    <definedName name="ITEM13">#REF!</definedName>
    <definedName name="ITEM13.10">#REF!</definedName>
    <definedName name="ITEM13.11">#REF!</definedName>
    <definedName name="ITEM13.12">#REF!</definedName>
    <definedName name="ITEM13.13">#REF!</definedName>
    <definedName name="ITEM13.14">#REF!</definedName>
    <definedName name="ITEM13.15">#REF!</definedName>
    <definedName name="ITEM13.16">#REF!</definedName>
    <definedName name="ITEM13.17">#REF!</definedName>
    <definedName name="ITEM13.18">#REF!</definedName>
    <definedName name="ITEM13.19">#REF!</definedName>
    <definedName name="ITEM13.20">#REF!</definedName>
    <definedName name="ITEM13.5">#REF!</definedName>
    <definedName name="ITEM13.6">#REF!</definedName>
    <definedName name="ITEM13.7">#REF!</definedName>
    <definedName name="ITEM13.8">#REF!</definedName>
    <definedName name="ITEM13.9">#REF!</definedName>
    <definedName name="ITEM1301">#REF!</definedName>
    <definedName name="ITEM1302">#REF!</definedName>
    <definedName name="ITEM1303">#REF!</definedName>
    <definedName name="ITEM1304">#REF!</definedName>
    <definedName name="ITEM1305">#REF!</definedName>
    <definedName name="ITEM1306">#REF!</definedName>
    <definedName name="ITEM1307">#REF!</definedName>
    <definedName name="ITEM1308">#REF!</definedName>
    <definedName name="ITEM1309">#REF!</definedName>
    <definedName name="ITEM1310">#REF!</definedName>
    <definedName name="ITEM1311">#REF!</definedName>
    <definedName name="ITEM1312">#REF!</definedName>
    <definedName name="ITEM1313">#REF!</definedName>
    <definedName name="ITEM1314">#REF!</definedName>
    <definedName name="ITEM1315">#REF!</definedName>
    <definedName name="ITEM1316">#REF!</definedName>
    <definedName name="ITEM1317">#REF!</definedName>
    <definedName name="ITEM1318">#REF!</definedName>
    <definedName name="ITEM1319">#REF!</definedName>
    <definedName name="ITEM1320">#REF!</definedName>
    <definedName name="ITEM1321">#REF!</definedName>
    <definedName name="ITEM1322">#REF!</definedName>
    <definedName name="ITEM1323">#REF!</definedName>
    <definedName name="ITEM1324">#REF!</definedName>
    <definedName name="ITEM1325">#REF!</definedName>
    <definedName name="ITEM1326">#REF!</definedName>
    <definedName name="ITEM1327">#REF!</definedName>
    <definedName name="ITEM1328">#REF!</definedName>
    <definedName name="ITEM1329">#REF!</definedName>
    <definedName name="ITEM1330">#REF!</definedName>
    <definedName name="ITEM1331">#REF!</definedName>
    <definedName name="ITEM1332">#REF!</definedName>
    <definedName name="ITEM1333">#REF!</definedName>
    <definedName name="ITEM1334">#REF!</definedName>
    <definedName name="ITEM1335">#REF!</definedName>
    <definedName name="ITEM14">#REF!</definedName>
    <definedName name="ITEM1401">#REF!</definedName>
    <definedName name="ITEM1402">#REF!</definedName>
    <definedName name="ITEM1403">#REF!</definedName>
    <definedName name="ITEM1404">#REF!</definedName>
    <definedName name="ITEM15">#REF!</definedName>
    <definedName name="ITEM1501">#REF!</definedName>
    <definedName name="ITEM1502">#REF!</definedName>
    <definedName name="ITEM1503">#REF!</definedName>
    <definedName name="ITEM1504">#REF!</definedName>
    <definedName name="ITEM1505">#REF!</definedName>
    <definedName name="ITEM1506">#REF!</definedName>
    <definedName name="ITEM1507">#REF!</definedName>
    <definedName name="ITEM1508">#REF!</definedName>
    <definedName name="ITEM1509">#REF!</definedName>
    <definedName name="ITEM16">#REF!</definedName>
    <definedName name="ITEM1601">#REF!</definedName>
    <definedName name="ITEM1602">#REF!</definedName>
    <definedName name="ITEM1603">#REF!</definedName>
    <definedName name="ITEM17">#REF!</definedName>
    <definedName name="ITEM1701">#REF!</definedName>
    <definedName name="ITEM18">#REF!</definedName>
    <definedName name="ITEM1801">#REF!</definedName>
    <definedName name="ITEM19">#REF!</definedName>
    <definedName name="ITEM1901">#REF!</definedName>
    <definedName name="ITEM1902">#REF!</definedName>
    <definedName name="ITEM1903">#REF!</definedName>
    <definedName name="ITEM1904">#REF!</definedName>
    <definedName name="ITEM1905">#REF!</definedName>
    <definedName name="ITEM1906">#REF!</definedName>
    <definedName name="ITEM1907">#REF!</definedName>
    <definedName name="ITEM1908">#REF!</definedName>
    <definedName name="ITEM1909">#REF!</definedName>
    <definedName name="ITEM1910">#REF!</definedName>
    <definedName name="ITEM1911">#REF!</definedName>
    <definedName name="ITEM1912">#REF!</definedName>
    <definedName name="ITEM1913">#REF!</definedName>
    <definedName name="ITEM1914">#REF!</definedName>
    <definedName name="ITEM1915">#REF!</definedName>
    <definedName name="ITEM1916">#REF!</definedName>
    <definedName name="ITEM1917">#REF!</definedName>
    <definedName name="ITEM1918">#REF!</definedName>
    <definedName name="ITEM2">#REF!</definedName>
    <definedName name="ITEM2.1">#REF!</definedName>
    <definedName name="ITEM2.10">[35]APU!$E$14843</definedName>
    <definedName name="ITEM2.11">[35]APU!$E$14904</definedName>
    <definedName name="ITEM2.12">[35]APU!$E$14965</definedName>
    <definedName name="ITEM2.2">#REF!</definedName>
    <definedName name="ITEM2.3">#REF!</definedName>
    <definedName name="ITEM2.4">#REF!</definedName>
    <definedName name="ITEM2.5">#REF!</definedName>
    <definedName name="ITEM2.6">#REF!</definedName>
    <definedName name="ITEM2.7">#REF!</definedName>
    <definedName name="ITEM2.8">#REF!</definedName>
    <definedName name="ITEM21">#REF!</definedName>
    <definedName name="item210.3">#REF!</definedName>
    <definedName name="ITEM22">#REF!</definedName>
    <definedName name="ITEM23">#REF!</definedName>
    <definedName name="item230.1">#REF!</definedName>
    <definedName name="ITEM24">#REF!</definedName>
    <definedName name="ITEM25">#REF!</definedName>
    <definedName name="ITEM26">#REF!</definedName>
    <definedName name="ITEM27">#REF!</definedName>
    <definedName name="ITEM28">#REF!</definedName>
    <definedName name="ITEM3">#REF!</definedName>
    <definedName name="ITEM3.1">#REF!</definedName>
    <definedName name="ITEM3.15">[35]APU!$E$8621</definedName>
    <definedName name="ITEM3.16">[35]APU!$E$8682</definedName>
    <definedName name="ITEM3.17">[35]APU!$E$8743</definedName>
    <definedName name="ITEM3.18">[35]APU!$E$8804</definedName>
    <definedName name="ITEM3.19">[35]APU!$E$8865</definedName>
    <definedName name="ITEM3.2">#REF!</definedName>
    <definedName name="ITEM3.20">[35]APU!$E$8926</definedName>
    <definedName name="ITEM3.21">[35]APU!$E$11915</definedName>
    <definedName name="ITEM3.22">[35]APU!$E$14477</definedName>
    <definedName name="ITEM3.23">[35]APU!$E$15087</definedName>
    <definedName name="ITEM3.3">#REF!</definedName>
    <definedName name="ITEM31">#REF!</definedName>
    <definedName name="item310">#REF!</definedName>
    <definedName name="ITEM311">#REF!</definedName>
    <definedName name="ITEM312">#REF!</definedName>
    <definedName name="ITEM313">#REF!</definedName>
    <definedName name="ITEM314">#REF!</definedName>
    <definedName name="ITEM315">#REF!</definedName>
    <definedName name="ITEM32">#REF!</definedName>
    <definedName name="item320.2">#REF!</definedName>
    <definedName name="ITEM33">#REF!</definedName>
    <definedName name="item330.1">#REF!</definedName>
    <definedName name="ITEM34">#REF!</definedName>
    <definedName name="ITEM35">#REF!</definedName>
    <definedName name="ITEM36">#REF!</definedName>
    <definedName name="ITEM37">#REF!</definedName>
    <definedName name="ITEM38">#REF!</definedName>
    <definedName name="ITEM39">#REF!</definedName>
    <definedName name="ITEM4.1">#REF!</definedName>
    <definedName name="ITEM4.10">#REF!</definedName>
    <definedName name="ITEM4.11">#REF!</definedName>
    <definedName name="ITEM4.12">#REF!</definedName>
    <definedName name="ITEM4.13">#REF!</definedName>
    <definedName name="ITEM4.2">#REF!</definedName>
    <definedName name="ITEM4.20">[35]APU!$E$9170</definedName>
    <definedName name="ITEM4.21">[35]APU!$E$9231</definedName>
    <definedName name="ITEM4.22">[35]APU!$E$9292</definedName>
    <definedName name="ITEM4.23">[35]APU!$E$9353</definedName>
    <definedName name="ITEM4.24">[35]APU!$E$9414</definedName>
    <definedName name="ITEM4.25">[35]APU!$E$9475</definedName>
    <definedName name="ITEM4.26">[35]APU!$E$9536</definedName>
    <definedName name="ITEM4.27">[35]APU!$E$9597</definedName>
    <definedName name="ITEM4.28">[35]APU!$E$9658</definedName>
    <definedName name="ITEM4.29">[35]APU!$E$9719</definedName>
    <definedName name="ITEM4.3">#REF!</definedName>
    <definedName name="ITEM4.30">[35]APU!$E$9780</definedName>
    <definedName name="ITEM4.31">[35]APU!$E$9841</definedName>
    <definedName name="ITEM4.32">[35]APU!$E$9902</definedName>
    <definedName name="ITEM4.33">[35]APU!$E$9963</definedName>
    <definedName name="ITEM4.34">[35]APU!$E$10024</definedName>
    <definedName name="ITEM4.35">[35]APU!$E$11549</definedName>
    <definedName name="ITEM4.36">[35]APU!$E$11610</definedName>
    <definedName name="ITEM4.37">[35]APU!$E$15941</definedName>
    <definedName name="ITEM4.38">[35]APU!$E$15148</definedName>
    <definedName name="ITEM4.39">[35]APU!$E$14233</definedName>
    <definedName name="ITEM4.4">#REF!</definedName>
    <definedName name="ITEM4.40">[35]APU!$E$14294</definedName>
    <definedName name="ITEM4.41">[35]APU!$E$14355</definedName>
    <definedName name="ITEM4.42">[35]APU!$E$14416</definedName>
    <definedName name="ITEM4.43">[35]APU!$E$14538</definedName>
    <definedName name="ITEM4.44">[35]APU!$E$16002</definedName>
    <definedName name="ITEM4.45">[35]APU!$E$16063</definedName>
    <definedName name="ITEM4.46">[35]APU!$E$14660</definedName>
    <definedName name="ITEM4.5">#REF!</definedName>
    <definedName name="ITEM4.6">#REF!</definedName>
    <definedName name="ITEM4.7">#REF!</definedName>
    <definedName name="ITEM4.8">#REF!</definedName>
    <definedName name="ITEM4.9">#REF!</definedName>
    <definedName name="ITEM401">#REF!</definedName>
    <definedName name="ITEM402">#REF!</definedName>
    <definedName name="ITEM403">#REF!</definedName>
    <definedName name="ITEM404">#REF!</definedName>
    <definedName name="ITEM405">#REF!</definedName>
    <definedName name="ITEM406">#REF!</definedName>
    <definedName name="ITEM407">#REF!</definedName>
    <definedName name="ITEM408">#REF!</definedName>
    <definedName name="ITEM409">#REF!</definedName>
    <definedName name="ITEM410">#REF!</definedName>
    <definedName name="ITEM411">#REF!</definedName>
    <definedName name="ITEM412">#REF!</definedName>
    <definedName name="ITEM413">#REF!</definedName>
    <definedName name="ITEM414">#REF!</definedName>
    <definedName name="ITEM415">#REF!</definedName>
    <definedName name="ITEM416">#REF!</definedName>
    <definedName name="ITEM417">#REF!</definedName>
    <definedName name="item420">#REF!</definedName>
    <definedName name="item450.2P">#REF!</definedName>
    <definedName name="ITEM5.1">#REF!</definedName>
    <definedName name="ITEM5.100">[35]APU!$E$12403</definedName>
    <definedName name="ITEM5.101">[35]APU!$E$12464</definedName>
    <definedName name="ITEM5.104">[35]APU!$E$12525</definedName>
    <definedName name="ITEM5.105">[35]APU!$E$12586</definedName>
    <definedName name="ITEM5.106">[35]APU!$E$12647</definedName>
    <definedName name="ITEM5.107">[35]APU!$E$12708</definedName>
    <definedName name="ITEM5.108">[35]APU!$E$12769</definedName>
    <definedName name="ITEM5.109">[35]APU!$E$12830</definedName>
    <definedName name="ITEM5.111">[35]APU!$E$12891</definedName>
    <definedName name="ITEM5.112">[35]APU!$E$12952</definedName>
    <definedName name="ITEM5.113">[35]APU!$E$14721</definedName>
    <definedName name="ITEM5.114">[35]APU!$E$14782</definedName>
    <definedName name="ITEM5.115">[35]APU!$E$15026</definedName>
    <definedName name="ITEM5.2">#REF!</definedName>
    <definedName name="ITEM5.53">[35]APU!$E$10085</definedName>
    <definedName name="ITEM5.54">[35]APU!$E$10146</definedName>
    <definedName name="ITEM5.55">[35]APU!$E$10207</definedName>
    <definedName name="ITEM5.56">[35]APU!$E$10268</definedName>
    <definedName name="ITEM5.57">[35]APU!$E$10329</definedName>
    <definedName name="ITEM5.58">[35]APU!$E$10390</definedName>
    <definedName name="ITEM5.59">[35]APU!$E$10451</definedName>
    <definedName name="ITEM5.60">[35]APU!$E$10512</definedName>
    <definedName name="ITEM5.61">[35]APU!$E$10573</definedName>
    <definedName name="ITEM5.62">[35]APU!$E$10634</definedName>
    <definedName name="ITEM5.63">[35]APU!$E$10695</definedName>
    <definedName name="ITEM5.64">[35]APU!$E$10756</definedName>
    <definedName name="ITEM5.65">[35]APU!$E$10817</definedName>
    <definedName name="ITEM5.66">[35]APU!$E$10878</definedName>
    <definedName name="ITEM5.67">[35]APU!$E$10939</definedName>
    <definedName name="ITEM5.68">[35]APU!$E$11000</definedName>
    <definedName name="ITEM5.69">[35]APU!$E$11061</definedName>
    <definedName name="ITEM5.70">[35]APU!$E$11122</definedName>
    <definedName name="ITEM5.71">[35]APU!$E$11183</definedName>
    <definedName name="ITEM5.72">[35]APU!$E$11976</definedName>
    <definedName name="ITEM5.73">[35]APU!$E$12037</definedName>
    <definedName name="ITEM5.74">[35]APU!$E$12098</definedName>
    <definedName name="ITEM5.77">[35]APU!$E$12159</definedName>
    <definedName name="ITEM5.78">[35]APU!$E$12281</definedName>
    <definedName name="ITEM5.79">[35]APU!$E$12342</definedName>
    <definedName name="ITEM5.80">[35]APU!$E$12220</definedName>
    <definedName name="ITEM5.82">[35]APU!$E$13989</definedName>
    <definedName name="ITEM5.83">[35]APU!$E$14050</definedName>
    <definedName name="ITEM5.84">[35]APU!$E$13318</definedName>
    <definedName name="ITEM5.85">[35]APU!$E$13379</definedName>
    <definedName name="ITEM5.86">[35]APU!$E$13440</definedName>
    <definedName name="ITEM5.87">[35]APU!$E$13501</definedName>
    <definedName name="ITEM5.88">[35]APU!$E$13562</definedName>
    <definedName name="ITEM5.89">[35]APU!$E$13623</definedName>
    <definedName name="ITEM5.90">[35]APU!$E$13684</definedName>
    <definedName name="ITEM5.91">[35]APU!$E$13745</definedName>
    <definedName name="ITEM5.92">[35]APU!$E$13806</definedName>
    <definedName name="ITEM5.93">[35]APU!$E$13867</definedName>
    <definedName name="ITEM5.94">[35]APU!$E$13928</definedName>
    <definedName name="ITEM5.95">[35]APU!$E$13013</definedName>
    <definedName name="ITEM5.96">[35]APU!$E$13074</definedName>
    <definedName name="ITEM5.97">[35]APU!$E$13135</definedName>
    <definedName name="ITEM5.98">[35]APU!$E$13196</definedName>
    <definedName name="ITEM5.99">[35]APU!$E$13257</definedName>
    <definedName name="ITEM51">#REF!</definedName>
    <definedName name="ITEM510">#REF!</definedName>
    <definedName name="ITEM511">#REF!</definedName>
    <definedName name="ITEM512">#REF!</definedName>
    <definedName name="ITEM513">#REF!</definedName>
    <definedName name="ITEM514">#REF!</definedName>
    <definedName name="ITEM515">#REF!</definedName>
    <definedName name="ITEM516">#REF!</definedName>
    <definedName name="ITEM517">#REF!</definedName>
    <definedName name="ITEM518">#REF!</definedName>
    <definedName name="ITEM519">#REF!</definedName>
    <definedName name="ITEM52">#REF!</definedName>
    <definedName name="ITEM520">#REF!</definedName>
    <definedName name="ITEM521">#REF!</definedName>
    <definedName name="ITEM522">#REF!</definedName>
    <definedName name="ITEM523">#REF!</definedName>
    <definedName name="ITEM524">#REF!</definedName>
    <definedName name="ITEM525">#REF!</definedName>
    <definedName name="ITEM526">#REF!</definedName>
    <definedName name="ITEM527">#REF!</definedName>
    <definedName name="ITEM528">#REF!</definedName>
    <definedName name="ITEM529">#REF!</definedName>
    <definedName name="ITEM53">#REF!</definedName>
    <definedName name="ITEM530">#REF!</definedName>
    <definedName name="ITEM531">#REF!</definedName>
    <definedName name="ITEM532">#REF!</definedName>
    <definedName name="ITEM533">#REF!</definedName>
    <definedName name="ITEM54">#REF!</definedName>
    <definedName name="ITEM55">#REF!</definedName>
    <definedName name="ITEM56">#REF!</definedName>
    <definedName name="ITEM57">#REF!</definedName>
    <definedName name="ITEM58">#REF!</definedName>
    <definedName name="ITEM59">#REF!</definedName>
    <definedName name="ITEM6.1">#REF!</definedName>
    <definedName name="ITEM6.3">#REF!</definedName>
    <definedName name="ITEM6.4">#REF!</definedName>
    <definedName name="ITEM6.5">#REF!</definedName>
    <definedName name="item600.1">#REF!</definedName>
    <definedName name="ITEM61">#REF!</definedName>
    <definedName name="ITEM610">#REF!</definedName>
    <definedName name="item610.1">#REF!</definedName>
    <definedName name="item610.2">#REF!</definedName>
    <definedName name="ITEM611">#REF!</definedName>
    <definedName name="ITEM612">#REF!</definedName>
    <definedName name="ITEM613">#REF!</definedName>
    <definedName name="ITEM614">#REF!</definedName>
    <definedName name="ITEM62">#REF!</definedName>
    <definedName name="ITEM63">#REF!</definedName>
    <definedName name="item630.4">#REF!</definedName>
    <definedName name="item630.6">#REF!</definedName>
    <definedName name="item630.7">#REF!</definedName>
    <definedName name="ITEM64">#REF!</definedName>
    <definedName name="item640.3">#REF!</definedName>
    <definedName name="ITEM65">#REF!</definedName>
    <definedName name="ITEM66">#REF!</definedName>
    <definedName name="item661">#REF!</definedName>
    <definedName name="ITEM67">#REF!</definedName>
    <definedName name="item671">#REF!</definedName>
    <definedName name="item673.1">#REF!</definedName>
    <definedName name="item673.3">#REF!</definedName>
    <definedName name="ITEM68">#REF!</definedName>
    <definedName name="item681">#REF!</definedName>
    <definedName name="ITEM69">#REF!</definedName>
    <definedName name="ITEM7.1">#REF!</definedName>
    <definedName name="ITEM7.10">[35]APU!$E$8138</definedName>
    <definedName name="ITEM7.11">[35]APU!$E$8199</definedName>
    <definedName name="ITEM7.12">[35]APU!$E$8259</definedName>
    <definedName name="ITEM7.13">[35]APU!$E$8320</definedName>
    <definedName name="ITEM7.14">[35]APU!$E$8381</definedName>
    <definedName name="ITEM7.15">[35]APU!$E$8442</definedName>
    <definedName name="ITEM7.16">[35]APU!$E$8560</definedName>
    <definedName name="ITEM7.17">[35]APU!$E$11244</definedName>
    <definedName name="ITEM7.18">[35]APU!$E$11305</definedName>
    <definedName name="ITEM7.19">[35]APU!$E$11366</definedName>
    <definedName name="ITEM7.2">#REF!</definedName>
    <definedName name="ITEM7.20">[35]APU!$E$11427</definedName>
    <definedName name="ITEM7.21">[35]APU!$E$11488</definedName>
    <definedName name="ITEM7.22">[35]APU!$E$11671</definedName>
    <definedName name="ITEM7.23">[35]APU!$E$11732</definedName>
    <definedName name="ITEM7.24">[35]APU!$E$14599</definedName>
    <definedName name="ITEM7.25">[35]APU!$E$15209</definedName>
    <definedName name="ITEM7.26">[35]APU!$E$15270</definedName>
    <definedName name="ITEM7.27">[35]APU!$E$15331</definedName>
    <definedName name="ITEM7.28">[35]APU!$E$15392</definedName>
    <definedName name="ITEM7.29">[35]APU!$E$15453</definedName>
    <definedName name="ITEM7.3">#REF!</definedName>
    <definedName name="ITEM7.30">[35]APU!$E$15514</definedName>
    <definedName name="ITEM7.31">[35]APU!$E$15575</definedName>
    <definedName name="ITEM7.32">[35]APU!$E$15636</definedName>
    <definedName name="ITEM7.33">[35]APU!$E$15697</definedName>
    <definedName name="ITEM7.34">[35]APU!$E$15758</definedName>
    <definedName name="ITEM7.35">[35]APU!$E$15819</definedName>
    <definedName name="ITEM7.4">#REF!</definedName>
    <definedName name="ITEM7.5">#REF!</definedName>
    <definedName name="ITEM7.6">[35]APU!$E$7894</definedName>
    <definedName name="ITEM7.7">[35]APU!$E$7955</definedName>
    <definedName name="ITEM7.8">[35]APU!$E$8016</definedName>
    <definedName name="ITEM7.9">[35]APU!$E$8077</definedName>
    <definedName name="item700.1">#REF!</definedName>
    <definedName name="ITEM71">#REF!</definedName>
    <definedName name="item710.1">#REF!</definedName>
    <definedName name="item710.2">#REF!</definedName>
    <definedName name="ITEM72">#REF!</definedName>
    <definedName name="ITEM73">#REF!</definedName>
    <definedName name="item730.1">#REF!</definedName>
    <definedName name="item730.2">#REF!</definedName>
    <definedName name="item730.2.4">#REF!</definedName>
    <definedName name="ITEM74">#REF!</definedName>
    <definedName name="ITEM75">#REF!</definedName>
    <definedName name="ITEM76">#REF!</definedName>
    <definedName name="ITEM77">#REF!</definedName>
    <definedName name="ITEM78">#REF!</definedName>
    <definedName name="ITEM8.10">#REF!</definedName>
    <definedName name="ITEM8.2">#REF!</definedName>
    <definedName name="ITEM8.3">#REF!</definedName>
    <definedName name="ITEM8.4">#REF!</definedName>
    <definedName name="ITEM8.5">#REF!</definedName>
    <definedName name="ITEM8.6">#REF!</definedName>
    <definedName name="ITEM8.7">#REF!</definedName>
    <definedName name="ITEM8.8">#REF!</definedName>
    <definedName name="ITEM8.9">#REF!</definedName>
    <definedName name="ITEM81">#REF!</definedName>
    <definedName name="ITEM810">#REF!</definedName>
    <definedName name="ITEM811">#REF!</definedName>
    <definedName name="ITEM812">#REF!</definedName>
    <definedName name="ITEM813">#REF!</definedName>
    <definedName name="ITEM814">#REF!</definedName>
    <definedName name="ITEM82">#REF!</definedName>
    <definedName name="ITEM83">#REF!</definedName>
    <definedName name="ITEM84">#REF!</definedName>
    <definedName name="ITEM85">#REF!</definedName>
    <definedName name="ITEM86">#REF!</definedName>
    <definedName name="ITEM87">#REF!</definedName>
    <definedName name="ITEM88">#REF!</definedName>
    <definedName name="ITEM89">#REF!</definedName>
    <definedName name="ITEM9.1">#REF!</definedName>
    <definedName name="ITEM9.2">#REF!</definedName>
    <definedName name="ITEM9.3">#REF!</definedName>
    <definedName name="item900.2">#REF!</definedName>
    <definedName name="ITEM901">#REF!</definedName>
    <definedName name="ITEM902">#REF!</definedName>
    <definedName name="ITEM903">#REF!</definedName>
    <definedName name="ITEM904">#REF!</definedName>
    <definedName name="ITEM905">#REF!</definedName>
    <definedName name="ITEM906">#REF!</definedName>
    <definedName name="ITEM907">#REF!</definedName>
    <definedName name="ITEM908">#REF!</definedName>
    <definedName name="ITEM909">#REF!</definedName>
    <definedName name="ITEM910">#REF!</definedName>
    <definedName name="ITEM911">#REF!</definedName>
    <definedName name="ITEM912">#REF!</definedName>
    <definedName name="ITEM913">#REF!</definedName>
    <definedName name="ITEM914">#REF!</definedName>
    <definedName name="ITEM915">#REF!</definedName>
    <definedName name="ITEM916">#REF!</definedName>
    <definedName name="ITEMS">#REF!</definedName>
    <definedName name="IU">#REF!</definedName>
    <definedName name="IUI" hidden="1">{"TAB1",#N/A,TRUE,"GENERAL";"TAB2",#N/A,TRUE,"GENERAL";"TAB3",#N/A,TRUE,"GENERAL";"TAB4",#N/A,TRUE,"GENERAL";"TAB5",#N/A,TRUE,"GENERAL"}</definedName>
    <definedName name="iuit7" hidden="1">{"TAB1",#N/A,TRUE,"GENERAL";"TAB2",#N/A,TRUE,"GENERAL";"TAB3",#N/A,TRUE,"GENERAL";"TAB4",#N/A,TRUE,"GENERAL";"TAB5",#N/A,TRUE,"GENERAL"}</definedName>
    <definedName name="iul" hidden="1">{"via1",#N/A,TRUE,"general";"via2",#N/A,TRUE,"general";"via3",#N/A,TRUE,"general"}</definedName>
    <definedName name="iuouio" hidden="1">{"via1",#N/A,TRUE,"general";"via2",#N/A,TRUE,"general";"via3",#N/A,TRUE,"general"}</definedName>
    <definedName name="iuyi9" hidden="1">{"TAB1",#N/A,TRUE,"GENERAL";"TAB2",#N/A,TRUE,"GENERAL";"TAB3",#N/A,TRUE,"GENERAL";"TAB4",#N/A,TRUE,"GENERAL";"TAB5",#N/A,TRUE,"GENERAL"}</definedName>
    <definedName name="IVA">16%</definedName>
    <definedName name="IVA_UTIL">[13]DATOS!$D$11</definedName>
    <definedName name="IVAConsultoria">#REF!</definedName>
    <definedName name="IVASobreUtilidad">#REF!</definedName>
    <definedName name="IvaSUtl">[21]PRESUPUESTO!$F$178</definedName>
    <definedName name="iyuiuyi" hidden="1">{"via1",#N/A,TRUE,"general";"via2",#N/A,TRUE,"general";"via3",#N/A,TRUE,"general"}</definedName>
    <definedName name="j" hidden="1">'[52]Datos-Gráfica'!#REF!</definedName>
    <definedName name="jdh" hidden="1">{"TAB1",#N/A,TRUE,"GENERAL";"TAB2",#N/A,TRUE,"GENERAL";"TAB3",#N/A,TRUE,"GENERAL";"TAB4",#N/A,TRUE,"GENERAL";"TAB5",#N/A,TRUE,"GENERAL"}</definedName>
    <definedName name="jeytj" hidden="1">{"TAB1",#N/A,TRUE,"GENERAL";"TAB2",#N/A,TRUE,"GENERAL";"TAB3",#N/A,TRUE,"GENERAL";"TAB4",#N/A,TRUE,"GENERAL";"TAB5",#N/A,TRUE,"GENERAL"}</definedName>
    <definedName name="jfhjfrt" hidden="1">{"TAB1",#N/A,TRUE,"GENERAL";"TAB2",#N/A,TRUE,"GENERAL";"TAB3",#N/A,TRUE,"GENERAL";"TAB4",#N/A,TRUE,"GENERAL";"TAB5",#N/A,TRUE,"GENERAL"}</definedName>
    <definedName name="jgfj" hidden="1">{"via1",#N/A,TRUE,"general";"via2",#N/A,TRUE,"general";"via3",#N/A,TRUE,"general"}</definedName>
    <definedName name="jghj" hidden="1">{"TAB1",#N/A,TRUE,"GENERAL";"TAB2",#N/A,TRUE,"GENERAL";"TAB3",#N/A,TRUE,"GENERAL";"TAB4",#N/A,TRUE,"GENERAL";"TAB5",#N/A,TRUE,"GENERAL"}</definedName>
    <definedName name="jgj" hidden="1">{"TAB1",#N/A,TRUE,"GENERAL";"TAB2",#N/A,TRUE,"GENERAL";"TAB3",#N/A,TRUE,"GENERAL";"TAB4",#N/A,TRUE,"GENERAL";"TAB5",#N/A,TRUE,"GENERAL"}</definedName>
    <definedName name="jhg" hidden="1">{"TAB1",#N/A,TRUE,"GENERAL";"TAB2",#N/A,TRUE,"GENERAL";"TAB3",#N/A,TRUE,"GENERAL";"TAB4",#N/A,TRUE,"GENERAL";"TAB5",#N/A,TRUE,"GENERAL"}</definedName>
    <definedName name="jhjyj" hidden="1">{"via1",#N/A,TRUE,"general";"via2",#N/A,TRUE,"general";"via3",#N/A,TRUE,"general"}</definedName>
    <definedName name="JHK" hidden="1">{"TAB1",#N/A,TRUE,"GENERAL";"TAB2",#N/A,TRUE,"GENERAL";"TAB3",#N/A,TRUE,"GENERAL";"TAB4",#N/A,TRUE,"GENERAL";"TAB5",#N/A,TRUE,"GENERAL"}</definedName>
    <definedName name="jhkgjkvf" hidden="1">{"TAB1",#N/A,TRUE,"GENERAL";"TAB2",#N/A,TRUE,"GENERAL";"TAB3",#N/A,TRUE,"GENERAL";"TAB4",#N/A,TRUE,"GENERAL";"TAB5",#N/A,TRUE,"GENERAL"}</definedName>
    <definedName name="jjfq" hidden="1">{"via1",#N/A,TRUE,"general";"via2",#N/A,TRUE,"general";"via3",#N/A,TRUE,"general"}</definedName>
    <definedName name="jjjhjddfg" hidden="1">{"via1",#N/A,TRUE,"general";"via2",#N/A,TRUE,"general";"via3",#N/A,TRUE,"general"}</definedName>
    <definedName name="jjjjju" hidden="1">{"via1",#N/A,TRUE,"general";"via2",#N/A,TRUE,"general";"via3",#N/A,TRUE,"general"}</definedName>
    <definedName name="jjujujty" hidden="1">{"TAB1",#N/A,TRUE,"GENERAL";"TAB2",#N/A,TRUE,"GENERAL";"TAB3",#N/A,TRUE,"GENERAL";"TAB4",#N/A,TRUE,"GENERAL";"TAB5",#N/A,TRUE,"GENERAL"}</definedName>
    <definedName name="jjyjy" hidden="1">{"via1",#N/A,TRUE,"general";"via2",#N/A,TRUE,"general";"via3",#N/A,TRUE,"general"}</definedName>
    <definedName name="jkk" hidden="1">{"TAB1",#N/A,TRUE,"GENERAL";"TAB2",#N/A,TRUE,"GENERAL";"TAB3",#N/A,TRUE,"GENERAL";"TAB4",#N/A,TRUE,"GENERAL";"TAB5",#N/A,TRUE,"GENERAL"}</definedName>
    <definedName name="jkl" hidden="1">{"TAB1",#N/A,TRUE,"GENERAL";"TAB2",#N/A,TRUE,"GENERAL";"TAB3",#N/A,TRUE,"GENERAL";"TAB4",#N/A,TRUE,"GENERAL";"TAB5",#N/A,TRUE,"GENERAL"}</definedName>
    <definedName name="jklj" hidden="1">#REF!</definedName>
    <definedName name="JORGE">[4]!absc</definedName>
    <definedName name="Jornal">[14]Jornal!$A$12:$I$31</definedName>
    <definedName name="JPR">#REF!</definedName>
    <definedName name="JRYJ" hidden="1">{"via1",#N/A,TRUE,"general";"via2",#N/A,TRUE,"general";"via3",#N/A,TRUE,"general"}</definedName>
    <definedName name="jtyj" hidden="1">{"TAB1",#N/A,TRUE,"GENERAL";"TAB2",#N/A,TRUE,"GENERAL";"TAB3",#N/A,TRUE,"GENERAL";"TAB4",#N/A,TRUE,"GENERAL";"TAB5",#N/A,TRUE,"GENERAL"}</definedName>
    <definedName name="jtyry" hidden="1">{"TAB1",#N/A,TRUE,"GENERAL";"TAB2",#N/A,TRUE,"GENERAL";"TAB3",#N/A,TRUE,"GENERAL";"TAB4",#N/A,TRUE,"GENERAL";"TAB5",#N/A,TRUE,"GENERAL"}</definedName>
    <definedName name="juj" hidden="1">{"via1",#N/A,TRUE,"general";"via2",#N/A,TRUE,"general";"via3",#N/A,TRUE,"general"}</definedName>
    <definedName name="jujcx" hidden="1">{"via1",#N/A,TRUE,"general";"via2",#N/A,TRUE,"general";"via3",#N/A,TRUE,"general"}</definedName>
    <definedName name="jujuj" hidden="1">{"via1",#N/A,TRUE,"general";"via2",#N/A,TRUE,"general";"via3",#N/A,TRUE,"general"}</definedName>
    <definedName name="jujujuju" hidden="1">{"TAB1",#N/A,TRUE,"GENERAL";"TAB2",#N/A,TRUE,"GENERAL";"TAB3",#N/A,TRUE,"GENERAL";"TAB4",#N/A,TRUE,"GENERAL";"TAB5",#N/A,TRUE,"GENERAL"}</definedName>
    <definedName name="JUL">#REF!</definedName>
    <definedName name="JUN">#REF!</definedName>
    <definedName name="juuuhb" hidden="1">{"TAB1",#N/A,TRUE,"GENERAL";"TAB2",#N/A,TRUE,"GENERAL";"TAB3",#N/A,TRUE,"GENERAL";"TAB4",#N/A,TRUE,"GENERAL";"TAB5",#N/A,TRUE,"GENERAL"}</definedName>
    <definedName name="jyjt7" hidden="1">{"via1",#N/A,TRUE,"general";"via2",#N/A,TRUE,"general";"via3",#N/A,TRUE,"general"}</definedName>
    <definedName name="jyt" hidden="1">{"via1",#N/A,TRUE,"general";"via2",#N/A,TRUE,"general";"via3",#N/A,TRUE,"general"}</definedName>
    <definedName name="jytj" hidden="1">{"via1",#N/A,TRUE,"general";"via2",#N/A,TRUE,"general";"via3",#N/A,TRUE,"general"}</definedName>
    <definedName name="jyuju" hidden="1">{"via1",#N/A,TRUE,"general";"via2",#N/A,TRUE,"general";"via3",#N/A,TRUE,"general"}</definedName>
    <definedName name="jyujyuj" hidden="1">{"via1",#N/A,TRUE,"general";"via2",#N/A,TRUE,"general";"via3",#N/A,TRUE,"general"}</definedName>
    <definedName name="K0F1">#REF!</definedName>
    <definedName name="K0F2">#REF!</definedName>
    <definedName name="K10ALO">#REF!</definedName>
    <definedName name="K11ALO">#REF!</definedName>
    <definedName name="K1F1">#REF!</definedName>
    <definedName name="K1F2">#REF!</definedName>
    <definedName name="K2F1">#REF!</definedName>
    <definedName name="K2F2">#REF!</definedName>
    <definedName name="K3F1">#REF!</definedName>
    <definedName name="K3F2">#REF!</definedName>
    <definedName name="K4F1">#REF!</definedName>
    <definedName name="K4F2">#REF!</definedName>
    <definedName name="K5F1">#REF!</definedName>
    <definedName name="K5F2">#REF!</definedName>
    <definedName name="K6F1">#REF!</definedName>
    <definedName name="K6F2">#REF!</definedName>
    <definedName name="K7F1">#REF!</definedName>
    <definedName name="K7F2">#REF!</definedName>
    <definedName name="K8ALO">#REF!</definedName>
    <definedName name="K8F1">#REF!</definedName>
    <definedName name="K8F2">#REF!</definedName>
    <definedName name="K9ALO">#REF!</definedName>
    <definedName name="KHGGH" hidden="1">{"via1",#N/A,TRUE,"general";"via2",#N/A,TRUE,"general";"via3",#N/A,TRUE,"general"}</definedName>
    <definedName name="khjk7" hidden="1">{"TAB1",#N/A,TRUE,"GENERAL";"TAB2",#N/A,TRUE,"GENERAL";"TAB3",#N/A,TRUE,"GENERAL";"TAB4",#N/A,TRUE,"GENERAL";"TAB5",#N/A,TRUE,"GENERAL"}</definedName>
    <definedName name="kikik" hidden="1">{"via1",#N/A,TRUE,"general";"via2",#N/A,TRUE,"general";"via3",#N/A,TRUE,"general"}</definedName>
    <definedName name="kjhkd" hidden="1">{"via1",#N/A,TRUE,"general";"via2",#N/A,TRUE,"general";"via3",#N/A,TRUE,"general"}</definedName>
    <definedName name="kjk" hidden="1">{"via1",#N/A,TRUE,"general";"via2",#N/A,TRUE,"general";"via3",#N/A,TRUE,"general"}</definedName>
    <definedName name="kjtrkjr" hidden="1">{"via1",#N/A,TRUE,"general";"via2",#N/A,TRUE,"general";"via3",#N/A,TRUE,"general"}</definedName>
    <definedName name="KK">#REF!</definedName>
    <definedName name="kkkki" hidden="1">{"via1",#N/A,TRUE,"general";"via2",#N/A,TRUE,"general";"via3",#N/A,TRUE,"general"}</definedName>
    <definedName name="kkkkkki" hidden="1">{"TAB1",#N/A,TRUE,"GENERAL";"TAB2",#N/A,TRUE,"GENERAL";"TAB3",#N/A,TRUE,"GENERAL";"TAB4",#N/A,TRUE,"GENERAL";"TAB5",#N/A,TRUE,"GENERAL"}</definedName>
    <definedName name="ko">#REF!</definedName>
    <definedName name="krtrk" hidden="1">{"via1",#N/A,TRUE,"general";"via2",#N/A,TRUE,"general";"via3",#N/A,TRUE,"general"}</definedName>
    <definedName name="kt">#REF!</definedName>
    <definedName name="kyr" hidden="1">{"TAB1",#N/A,TRUE,"GENERAL";"TAB2",#N/A,TRUE,"GENERAL";"TAB3",#N/A,TRUE,"GENERAL";"TAB4",#N/A,TRUE,"GENERAL";"TAB5",#N/A,TRUE,"GENERAL"}</definedName>
    <definedName name="l" comment="Codigo Insumo">[53]Insumos!$A$4:$A$1761</definedName>
    <definedName name="LACA">#REF!</definedName>
    <definedName name="Left_Header" hidden="1">#REF!</definedName>
    <definedName name="LIBANO">#REF!</definedName>
    <definedName name="LICITACION">#REF!</definedName>
    <definedName name="lides">#REF!</definedName>
    <definedName name="limcount" hidden="1">1</definedName>
    <definedName name="LISBASE1">'[54]Lista Base'!$A$4:$C$2691</definedName>
    <definedName name="LISBASE2">'[55]Lista Base'!$A$4:$D$1999</definedName>
    <definedName name="List_cuadrillas">[31]Salarios!$D$8:$P$8</definedName>
    <definedName name="lista">#REF!</definedName>
    <definedName name="LISTAACT">[11]aactividad!$A$3:$A$52</definedName>
    <definedName name="LISTADOEQUIPOS">[10]Equipo!$A$16:$A$80</definedName>
    <definedName name="LISTADOMATERIALES">[10]Material!$A$11:$A$1009</definedName>
    <definedName name="LISTADOMO">[10]M.Obra!$A$21:$A$50</definedName>
    <definedName name="LISTADOTRANSPORTES">[10]Transp.!$A$16:$A$50</definedName>
    <definedName name="LISTAPR">#REF!</definedName>
    <definedName name="liuoo" hidden="1">{"TAB1",#N/A,TRUE,"GENERAL";"TAB2",#N/A,TRUE,"GENERAL";"TAB3",#N/A,TRUE,"GENERAL";"TAB4",#N/A,TRUE,"GENERAL";"TAB5",#N/A,TRUE,"GENERAL"}</definedName>
    <definedName name="lkj" hidden="1">{"via1",#N/A,TRUE,"general";"via2",#N/A,TRUE,"general";"via3",#N/A,TRUE,"general"}</definedName>
    <definedName name="LKJLJK" hidden="1">{"TAB1",#N/A,TRUE,"GENERAL";"TAB2",#N/A,TRUE,"GENERAL";"TAB3",#N/A,TRUE,"GENERAL";"TAB4",#N/A,TRUE,"GENERAL";"TAB5",#N/A,TRUE,"GENERAL"}</definedName>
    <definedName name="ll">[31]PRESUPUESTO!#REF!</definedName>
    <definedName name="LLC_north_perc">50</definedName>
    <definedName name="LLC_south_perc">100</definedName>
    <definedName name="lllllh" hidden="1">{"via1",#N/A,TRUE,"general";"via2",#N/A,TRUE,"general";"via3",#N/A,TRUE,"general"}</definedName>
    <definedName name="lllllllo" hidden="1">{"via1",#N/A,TRUE,"general";"via2",#N/A,TRUE,"general";"via3",#N/A,TRUE,"general"}</definedName>
    <definedName name="LOCA">[4]!absc</definedName>
    <definedName name="LOCA1">[4]!absc</definedName>
    <definedName name="LOCALIZACION">#REF!</definedName>
    <definedName name="lolol" hidden="1">{"TAB1",#N/A,TRUE,"GENERAL";"TAB2",#N/A,TRUE,"GENERAL";"TAB3",#N/A,TRUE,"GENERAL";"TAB4",#N/A,TRUE,"GENERAL";"TAB5",#N/A,TRUE,"GENERAL"}</definedName>
    <definedName name="Longitud">#REF!</definedName>
    <definedName name="Longitud1">#REF!</definedName>
    <definedName name="Longitud2">#REF!</definedName>
    <definedName name="LP">'[20]CIRCUITOS CODENSA'!#REF!</definedName>
    <definedName name="lplpl" hidden="1">{"via1",#N/A,TRUE,"general";"via2",#N/A,TRUE,"general";"via3",#N/A,TRUE,"general"}</definedName>
    <definedName name="LUBR">#REF!</definedName>
    <definedName name="M.O" comment="Mano de obra">[22]M.Obra!$B$35:$B$42</definedName>
    <definedName name="MA">#REF!</definedName>
    <definedName name="mac">#REF!</definedName>
    <definedName name="MADERAS">#REF!</definedName>
    <definedName name="mafdsf" hidden="1">{"via1",#N/A,TRUE,"general";"via2",#N/A,TRUE,"general";"via3",#N/A,TRUE,"general"}</definedName>
    <definedName name="MALO">'[56]ESTADO VÍA-CRIT.TECNICO'!#REF!&lt;2.5</definedName>
    <definedName name="MALO_1">'[57]ESTADO VÍA-CRIT.TECNICO'!#REF!&lt;2.5</definedName>
    <definedName name="mama" hidden="1">'[58]Datos-Gráfica-Apartada'!#REF!</definedName>
    <definedName name="MANO">#REF!</definedName>
    <definedName name="MANODEOBRA">[10]M.Obra!$A$21:$I$50</definedName>
    <definedName name="mantenimiento">'[59]COSTOS OFICINA'!#REF!</definedName>
    <definedName name="mao" hidden="1">{"TAB1",#N/A,TRUE,"GENERAL";"TAB2",#N/A,TRUE,"GENERAL";"TAB3",#N/A,TRUE,"GENERAL";"TAB4",#N/A,TRUE,"GENERAL";"TAB5",#N/A,TRUE,"GENERAL"}</definedName>
    <definedName name="maow" hidden="1">{"via1",#N/A,TRUE,"general";"via2",#N/A,TRUE,"general";"via3",#N/A,TRUE,"general"}</definedName>
    <definedName name="MAR">#REF!</definedName>
    <definedName name="marcolegal">[12]Listado!$T$2:$T$12</definedName>
    <definedName name="MARIA">#REF!</definedName>
    <definedName name="masor" hidden="1">{"via1",#N/A,TRUE,"general";"via2",#N/A,TRUE,"general";"via3",#N/A,TRUE,"general"}</definedName>
    <definedName name="MAT">#REF!</definedName>
    <definedName name="MATER">[37]MATERIAL!$B$3:$B$580</definedName>
    <definedName name="materiales">[38]materiales!$A$7:$A$1317</definedName>
    <definedName name="matriz">#REF!,#REF!</definedName>
    <definedName name="MAY">#REF!</definedName>
    <definedName name="mdd" hidden="1">{"via1",#N/A,TRUE,"general";"via2",#N/A,TRUE,"general";"via3",#N/A,TRUE,"general"}</definedName>
    <definedName name="meg" hidden="1">{"TAB1",#N/A,TRUE,"GENERAL";"TAB2",#N/A,TRUE,"GENERAL";"TAB3",#N/A,TRUE,"GENERAL";"TAB4",#N/A,TRUE,"GENERAL";"TAB5",#N/A,TRUE,"GENERAL"}</definedName>
    <definedName name="MEJORA">#REF!</definedName>
    <definedName name="meses">#REF!</definedName>
    <definedName name="met_dep">[12]Listado!$AA$2:$AA$2</definedName>
    <definedName name="METALICA">#REF!</definedName>
    <definedName name="METROAGUA">#REF!</definedName>
    <definedName name="mfgjrdt" hidden="1">{"TAB1",#N/A,TRUE,"GENERAL";"TAB2",#N/A,TRUE,"GENERAL";"TAB3",#N/A,TRUE,"GENERAL";"TAB4",#N/A,TRUE,"GENERAL";"TAB5",#N/A,TRUE,"GENERAL"}</definedName>
    <definedName name="mghm" hidden="1">{"via1",#N/A,TRUE,"general";"via2",#N/A,TRUE,"general";"via3",#N/A,TRUE,"general"}</definedName>
    <definedName name="Mínimo">#REF!</definedName>
    <definedName name="mjmj" hidden="1">{"via1",#N/A,TRUE,"general";"via2",#N/A,TRUE,"general";"via3",#N/A,TRUE,"general"}</definedName>
    <definedName name="mjmjmn" hidden="1">{"via1",#N/A,TRUE,"general";"via2",#N/A,TRUE,"general";"via3",#N/A,TRUE,"general"}</definedName>
    <definedName name="mjnhgkio" hidden="1">{"via1",#N/A,TRUE,"general";"via2",#N/A,TRUE,"general";"via3",#N/A,TRUE,"general"}</definedName>
    <definedName name="mmjmjh" hidden="1">{"TAB1",#N/A,TRUE,"GENERAL";"TAB2",#N/A,TRUE,"GENERAL";"TAB3",#N/A,TRUE,"GENERAL";"TAB4",#N/A,TRUE,"GENERAL";"TAB5",#N/A,TRUE,"GENERAL"}</definedName>
    <definedName name="mmmh" hidden="1">{"via1",#N/A,TRUE,"general";"via2",#N/A,TRUE,"general";"via3",#N/A,TRUE,"general"}</definedName>
    <definedName name="mmmmmjyt" hidden="1">{"TAB1",#N/A,TRUE,"GENERAL";"TAB2",#N/A,TRUE,"GENERAL";"TAB3",#N/A,TRUE,"GENERAL";"TAB4",#N/A,TRUE,"GENERAL";"TAB5",#N/A,TRUE,"GENERAL"}</definedName>
    <definedName name="mmmmmmg" hidden="1">{"via1",#N/A,TRUE,"general";"via2",#N/A,TRUE,"general";"via3",#N/A,TRUE,"general"}</definedName>
    <definedName name="MN" hidden="1">{"via1",#N/A,TRUE,"general";"via2",#N/A,TRUE,"general";"via3",#N/A,TRUE,"general"}</definedName>
    <definedName name="MO">#REF!</definedName>
    <definedName name="MORT13">#REF!</definedName>
    <definedName name="MORTE12">#REF!</definedName>
    <definedName name="MORTE12IMP">#REF!</definedName>
    <definedName name="MORTE13">#REF!</definedName>
    <definedName name="MORTE13IMP">#REF!</definedName>
    <definedName name="MORTE14">#REF!</definedName>
    <definedName name="MORTE15">#REF!</definedName>
    <definedName name="MU">'[20]CIRCUITOS CODENSA'!#REF!</definedName>
    <definedName name="municipios1">[24]Hoja1!$B$2:$B$1120</definedName>
    <definedName name="MURO_EN_4">#REF!</definedName>
    <definedName name="MZ">'[20]CIRCUITOS CODENSA'!#REF!</definedName>
    <definedName name="N">#REF!</definedName>
    <definedName name="nada">#REF!</definedName>
    <definedName name="nana">#REF!</definedName>
    <definedName name="nbvnv" hidden="1">{"via1",#N/A,TRUE,"general";"via2",#N/A,TRUE,"general";"via3",#N/A,TRUE,"general"}</definedName>
    <definedName name="NDHS" hidden="1">{"TAB1",#N/A,TRUE,"GENERAL";"TAB2",#N/A,TRUE,"GENERAL";"TAB3",#N/A,TRUE,"GENERAL";"TAB4",#N/A,TRUE,"GENERAL";"TAB5",#N/A,TRUE,"GENERAL"}</definedName>
    <definedName name="nf" hidden="1">{"TAB1",#N/A,TRUE,"GENERAL";"TAB2",#N/A,TRUE,"GENERAL";"TAB3",#N/A,TRUE,"GENERAL";"TAB4",#N/A,TRUE,"GENERAL";"TAB5",#N/A,TRUE,"GENERAL"}</definedName>
    <definedName name="nfg" hidden="1">{"via1",#N/A,TRUE,"general";"via2",#N/A,TRUE,"general";"via3",#N/A,TRUE,"general"}</definedName>
    <definedName name="nfgn" hidden="1">{"via1",#N/A,TRUE,"general";"via2",#N/A,TRUE,"general";"via3",#N/A,TRUE,"general"}</definedName>
    <definedName name="ngdn" hidden="1">{"TAB1",#N/A,TRUE,"GENERAL";"TAB2",#N/A,TRUE,"GENERAL";"TAB3",#N/A,TRUE,"GENERAL";"TAB4",#N/A,TRUE,"GENERAL";"TAB5",#N/A,TRUE,"GENERAL"}</definedName>
    <definedName name="ngfh" hidden="1">{"via1",#N/A,TRUE,"general";"via2",#N/A,TRUE,"general";"via3",#N/A,TRUE,"general"}</definedName>
    <definedName name="nhn" hidden="1">{"via1",#N/A,TRUE,"general";"via2",#N/A,TRUE,"general";"via3",#N/A,TRUE,"general"}</definedName>
    <definedName name="nhncfgn" hidden="1">{"TAB1",#N/A,TRUE,"GENERAL";"TAB2",#N/A,TRUE,"GENERAL";"TAB3",#N/A,TRUE,"GENERAL";"TAB4",#N/A,TRUE,"GENERAL";"TAB5",#N/A,TRUE,"GENERAL"}</definedName>
    <definedName name="nhndr" hidden="1">{"via1",#N/A,TRUE,"general";"via2",#N/A,TRUE,"general";"via3",#N/A,TRUE,"general"}</definedName>
    <definedName name="ninguno">#REF!</definedName>
    <definedName name="NITEM">#REF!</definedName>
    <definedName name="nmmmm" hidden="1">{"via1",#N/A,TRUE,"general";"via2",#N/A,TRUE,"general";"via3",#N/A,TRUE,"general"}</definedName>
    <definedName name="NN" hidden="1">{"TAB1",#N/A,TRUE,"GENERAL";"TAB2",#N/A,TRUE,"GENERAL";"TAB3",#N/A,TRUE,"GENERAL";"TAB4",#N/A,TRUE,"GENERAL";"TAB5",#N/A,TRUE,"GENERAL"}</definedName>
    <definedName name="nndng" hidden="1">{"TAB1",#N/A,TRUE,"GENERAL";"TAB2",#N/A,TRUE,"GENERAL";"TAB3",#N/A,TRUE,"GENERAL";"TAB4",#N/A,TRUE,"GENERAL";"TAB5",#N/A,TRUE,"GENERAL"}</definedName>
    <definedName name="NNN">[4]!absc</definedName>
    <definedName name="nnnhd" hidden="1">{"via1",#N/A,TRUE,"general";"via2",#N/A,TRUE,"general";"via3",#N/A,TRUE,"general"}</definedName>
    <definedName name="nnnnn" hidden="1">{"via1",#N/A,TRUE,"general";"via2",#N/A,TRUE,"general";"via3",#N/A,TRUE,"general"}</definedName>
    <definedName name="nnnnnd" hidden="1">{"TAB1",#N/A,TRUE,"GENERAL";"TAB2",#N/A,TRUE,"GENERAL";"TAB3",#N/A,TRUE,"GENERAL";"TAB4",#N/A,TRUE,"GENERAL";"TAB5",#N/A,TRUE,"GENERAL"}</definedName>
    <definedName name="nnnnnf" hidden="1">{"TAB1",#N/A,TRUE,"GENERAL";"TAB2",#N/A,TRUE,"GENERAL";"TAB3",#N/A,TRUE,"GENERAL";"TAB4",#N/A,TRUE,"GENERAL";"TAB5",#N/A,TRUE,"GENERAL"}</definedName>
    <definedName name="nnnnnh" hidden="1">{"via1",#N/A,TRUE,"general";"via2",#N/A,TRUE,"general";"via3",#N/A,TRUE,"general"}</definedName>
    <definedName name="NoFacturable">#REF!</definedName>
    <definedName name="NOMB5">#REF!</definedName>
    <definedName name="NOMBRE">#REF!</definedName>
    <definedName name="NOMBRES">#REF!</definedName>
    <definedName name="NOTARIA">#REF!</definedName>
    <definedName name="NOTAS">#REF!</definedName>
    <definedName name="NOV">#REF!</definedName>
    <definedName name="nuevo"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Number_of_Payments">MATCH(0.01,[0]!End_Bal,-1)+1</definedName>
    <definedName name="NUNI">#REF!</definedName>
    <definedName name="NVOCD">[21]INSUMOS!$P$6</definedName>
    <definedName name="nxn" hidden="1">{"via1",#N/A,TRUE,"general";"via2",#N/A,TRUE,"general";"via3",#N/A,TRUE,"general"}</definedName>
    <definedName name="ñpñpñ" hidden="1">{"via1",#N/A,TRUE,"general";"via2",#N/A,TRUE,"general";"via3",#N/A,TRUE,"general"}</definedName>
    <definedName name="o9o9" hidden="1">{"via1",#N/A,TRUE,"general";"via2",#N/A,TRUE,"general";"via3",#N/A,TRUE,"general"}</definedName>
    <definedName name="objetivospolítica">'[40]Objetivos de Política'!$B$2:$B$214</definedName>
    <definedName name="OBJETO">[16]retropliegos!$B$4</definedName>
    <definedName name="Obra">[28]Datos!$B$1</definedName>
    <definedName name="OBS_Data_Col" hidden="1">#REF!</definedName>
    <definedName name="OCT">#REF!</definedName>
    <definedName name="OficialHR">[21]F.Prestacional!$G$11</definedName>
    <definedName name="Oficina">#REF!</definedName>
    <definedName name="oiret" hidden="1">{"TAB1",#N/A,TRUE,"GENERAL";"TAB2",#N/A,TRUE,"GENERAL";"TAB3",#N/A,TRUE,"GENERAL";"TAB4",#N/A,TRUE,"GENERAL";"TAB5",#N/A,TRUE,"GENERAL"}</definedName>
    <definedName name="oirgrth" hidden="1">{"TAB1",#N/A,TRUE,"GENERAL";"TAB2",#N/A,TRUE,"GENERAL";"TAB3",#N/A,TRUE,"GENERAL";"TAB4",#N/A,TRUE,"GENERAL";"TAB5",#N/A,TRUE,"GENERAL"}</definedName>
    <definedName name="OIUOIU" hidden="1">{"via1",#N/A,TRUE,"general";"via2",#N/A,TRUE,"general";"via3",#N/A,TRUE,"general"}</definedName>
    <definedName name="OJO">#REF!</definedName>
    <definedName name="OK">#REF!</definedName>
    <definedName name="OO">#REF!</definedName>
    <definedName name="ooo">#REF!</definedName>
    <definedName name="ooooiii" hidden="1">{"TAB1",#N/A,TRUE,"GENERAL";"TAB2",#N/A,TRUE,"GENERAL";"TAB3",#N/A,TRUE,"GENERAL";"TAB4",#N/A,TRUE,"GENERAL";"TAB5",#N/A,TRUE,"GENERAL"}</definedName>
    <definedName name="oooos" hidden="1">{"via1",#N/A,TRUE,"general";"via2",#N/A,TRUE,"general";"via3",#N/A,TRUE,"general"}</definedName>
    <definedName name="Openingpb" hidden="1">#REF!</definedName>
    <definedName name="OrigenConsultoria">#REF!</definedName>
    <definedName name="OrigenObra">#REF!</definedName>
    <definedName name="ORO">#REF!</definedName>
    <definedName name="otros">[38]otros!$A$6:$A$1235</definedName>
    <definedName name="OWNER" hidden="1">#REF!</definedName>
    <definedName name="p.BS" hidden="1">#REF!</definedName>
    <definedName name="p.BSAssumptions" hidden="1">#REF!</definedName>
    <definedName name="p.CapStructure" hidden="1">#REF!</definedName>
    <definedName name="p.CashFlow" hidden="1">#REF!</definedName>
    <definedName name="p.Cover" hidden="1">#REF!</definedName>
    <definedName name="p.Depreciation" hidden="1">#REF!</definedName>
    <definedName name="p.Executive" hidden="1">#REF!</definedName>
    <definedName name="p.FactSheet" hidden="1">#REF!</definedName>
    <definedName name="p.IS" hidden="1">#REF!</definedName>
    <definedName name="p.ISAssumptions" hidden="1">#REF!</definedName>
    <definedName name="p.OpeningBS" hidden="1">#REF!</definedName>
    <definedName name="p.TaxCalculation" hidden="1">#REF!</definedName>
    <definedName name="P_CONTADOR">'[60]ANALISIS HIDRO'!#REF!</definedName>
    <definedName name="p0p0" hidden="1">{"via1",#N/A,TRUE,"general";"via2",#N/A,TRUE,"general";"via3",#N/A,TRUE,"general"}</definedName>
    <definedName name="PA">[31]PRESUPUESTO!#REF!</definedName>
    <definedName name="PARAMETROS">#REF!</definedName>
    <definedName name="pasamanos">#REF!</definedName>
    <definedName name="PASO" hidden="1">{#N/A,#N/A,TRUE,"INGENIERIA";#N/A,#N/A,TRUE,"COMPRAS";#N/A,#N/A,TRUE,"DIRECCION";#N/A,#N/A,TRUE,"RESUMEN"}</definedName>
    <definedName name="PASO_1" hidden="1">{#N/A,#N/A,TRUE,"INGENIERIA";#N/A,#N/A,TRUE,"COMPRAS";#N/A,#N/A,TRUE,"DIRECCION";#N/A,#N/A,TRUE,"RESUMEN"}</definedName>
    <definedName name="PASS" hidden="1">{#N/A,#N/A,TRUE,"INGENIERIA";#N/A,#N/A,TRUE,"COMPRAS";#N/A,#N/A,TRUE,"DIRECCION";#N/A,#N/A,TRUE,"RESUMEN"}</definedName>
    <definedName name="PASS_1" hidden="1">{#N/A,#N/A,TRUE,"INGENIERIA";#N/A,#N/A,TRUE,"COMPRAS";#N/A,#N/A,TRUE,"DIRECCION";#N/A,#N/A,TRUE,"RESUMEN"}</definedName>
    <definedName name="Payment_Date">DATE(YEAR([0]!Loan_Start),MONTH([0]!Loan_Start)+Payment_Number,DAY([0]!Loan_Start))</definedName>
    <definedName name="PB">[31]PRESUPUESTO!#REF!</definedName>
    <definedName name="PC">[31]PRESUPUESTO!#REF!</definedName>
    <definedName name="PE">[31]PRESUPUESTO!#REF!</definedName>
    <definedName name="PERFIL_DEL_TRAMO">#REF!</definedName>
    <definedName name="personal">#REF!</definedName>
    <definedName name="PersonalProfesional">#REF!</definedName>
    <definedName name="PersonalTecnico">#REF!</definedName>
    <definedName name="PESO14.2">#REF!</definedName>
    <definedName name="PESO14.3">#REF!</definedName>
    <definedName name="PESO14.4">#REF!</definedName>
    <definedName name="PIEDRAS">#REF!</definedName>
    <definedName name="PINTURA">#REF!</definedName>
    <definedName name="PKHK" hidden="1">{"TAB1",#N/A,TRUE,"GENERAL";"TAB2",#N/A,TRUE,"GENERAL";"TAB3",#N/A,TRUE,"GENERAL";"TAB4",#N/A,TRUE,"GENERAL";"TAB5",#N/A,TRUE,"GENERAL"}</definedName>
    <definedName name="pkj" hidden="1">{"TAB1",#N/A,TRUE,"GENERAL";"TAB2",#N/A,TRUE,"GENERAL";"TAB3",#N/A,TRUE,"GENERAL";"TAB4",#N/A,TRUE,"GENERAL";"TAB5",#N/A,TRUE,"GENERAL"}</definedName>
    <definedName name="PL">[31]PRESUPUESTO!#REF!</definedName>
    <definedName name="PLAD" hidden="1">{"TAB1",#N/A,TRUE,"GENERAL";"TAB2",#N/A,TRUE,"GENERAL";"TAB3",#N/A,TRUE,"GENERAL";"TAB4",#N/A,TRUE,"GENERAL";"TAB5",#N/A,TRUE,"GENERAL"}</definedName>
    <definedName name="PlazoEnMeses">#REF!</definedName>
    <definedName name="Plegable">#REF!</definedName>
    <definedName name="PLPLUNN" hidden="1">{"TAB1",#N/A,TRUE,"GENERAL";"TAB2",#N/A,TRUE,"GENERAL";"TAB3",#N/A,TRUE,"GENERAL";"TAB4",#N/A,TRUE,"GENERAL";"TAB5",#N/A,TRUE,"GENERAL"}</definedName>
    <definedName name="PLUG" hidden="1">#REF!</definedName>
    <definedName name="PMT">#REF!</definedName>
    <definedName name="poblado">#REF!</definedName>
    <definedName name="POBRE">#REF!</definedName>
    <definedName name="POIUP" hidden="1">{"via1",#N/A,TRUE,"general";"via2",#N/A,TRUE,"general";"via3",#N/A,TRUE,"general"}</definedName>
    <definedName name="popop" hidden="1">{"via1",#N/A,TRUE,"general";"via2",#N/A,TRUE,"general";"via3",#N/A,TRUE,"general"}</definedName>
    <definedName name="popp" hidden="1">{"via1",#N/A,TRUE,"general";"via2",#N/A,TRUE,"general";"via3",#N/A,TRUE,"general"}</definedName>
    <definedName name="popvds" hidden="1">{"TAB1",#N/A,TRUE,"GENERAL";"TAB2",#N/A,TRUE,"GENERAL";"TAB3",#N/A,TRUE,"GENERAL";"TAB4",#N/A,TRUE,"GENERAL";"TAB5",#N/A,TRUE,"GENERAL"}</definedName>
    <definedName name="pouig" hidden="1">{"via1",#N/A,TRUE,"general";"via2",#N/A,TRUE,"general";"via3",#N/A,TRUE,"general"}</definedName>
    <definedName name="ppppp9" hidden="1">{"via1",#N/A,TRUE,"general";"via2",#N/A,TRUE,"general";"via3",#N/A,TRUE,"general"}</definedName>
    <definedName name="pppppd" hidden="1">{"TAB1",#N/A,TRUE,"GENERAL";"TAB2",#N/A,TRUE,"GENERAL";"TAB3",#N/A,TRUE,"GENERAL";"TAB4",#N/A,TRUE,"GENERAL";"TAB5",#N/A,TRUE,"GENERAL"}</definedName>
    <definedName name="pqroj" hidden="1">{"via1",#N/A,TRUE,"general";"via2",#N/A,TRUE,"general";"via3",#N/A,TRUE,"general"}</definedName>
    <definedName name="PRE">#REF!</definedName>
    <definedName name="PRECIO">[61]PRECIOS!$A$5:$M$143</definedName>
    <definedName name="predios">'[62]K5+900 A K7+500'!$A$3:$W$38</definedName>
    <definedName name="PREFABRICADOS">#REF!</definedName>
    <definedName name="PrestacionesSeguridadOtros">#REF!</definedName>
    <definedName name="PRESUPUESTADO">#REF!</definedName>
    <definedName name="PRIMER" hidden="1">{"via1",#N/A,TRUE,"general";"via2",#N/A,TRUE,"general";"via3",#N/A,TRUE,"general"}</definedName>
    <definedName name="PRIMET" hidden="1">{"TAB1",#N/A,TRUE,"GENERAL";"TAB2",#N/A,TRUE,"GENERAL";"TAB3",#N/A,TRUE,"GENERAL";"TAB4",#N/A,TRUE,"GENERAL";"TAB5",#N/A,TRUE,"GENERAL"}</definedName>
    <definedName name="Print_Area_MI">#REF!</definedName>
    <definedName name="Print_Area_Reset">OFFSET([0]!Full_Print,0,0,[0]!Last_Row)</definedName>
    <definedName name="PRINT_TITLES_MI">#N/A</definedName>
    <definedName name="Print_Titles2">#N/A</definedName>
    <definedName name="PrintEnd" hidden="1">#REF!</definedName>
    <definedName name="PrintStart" hidden="1">#REF!</definedName>
    <definedName name="proceso">[40]procesos!$A$2:$A$74</definedName>
    <definedName name="producto">'[24]Indicadores de Producto'!$B$2:$B$770</definedName>
    <definedName name="Profesional">#REF!</definedName>
    <definedName name="programas">'[40]Programa Presupuestal'!$B$2:$B$26</definedName>
    <definedName name="PROP">[13]DATOS!$D$7</definedName>
    <definedName name="Prov">#REF!</definedName>
    <definedName name="Proy_01">#REF!</definedName>
    <definedName name="Proy_02">#REF!</definedName>
    <definedName name="Proy_03">#REF!</definedName>
    <definedName name="Proy_04">#REF!</definedName>
    <definedName name="Proy_05">#REF!</definedName>
    <definedName name="Proy_06">#REF!</definedName>
    <definedName name="Proy_07">#REF!</definedName>
    <definedName name="Proy_08">#REF!</definedName>
    <definedName name="Proy_09">#REF!</definedName>
    <definedName name="Proy_10">#REF!</definedName>
    <definedName name="Proy_11">#REF!</definedName>
    <definedName name="Proy_12">#REF!</definedName>
    <definedName name="Proy_13">#REF!</definedName>
    <definedName name="Proy_14">#REF!</definedName>
    <definedName name="Proy_15">#REF!</definedName>
    <definedName name="Proy_16">#REF!</definedName>
    <definedName name="Proy_17">#REF!</definedName>
    <definedName name="Proy_18">#REF!</definedName>
    <definedName name="Proy_19">#REF!</definedName>
    <definedName name="Proy_20">#REF!</definedName>
    <definedName name="Proy_21">#REF!</definedName>
    <definedName name="Proy_22">#REF!</definedName>
    <definedName name="Proy_23">#REF!</definedName>
    <definedName name="Proy_24">#REF!</definedName>
    <definedName name="Proy_25">#REF!</definedName>
    <definedName name="Proy_26">#REF!</definedName>
    <definedName name="Proy_27">#REF!</definedName>
    <definedName name="Proy_28">#REF!</definedName>
    <definedName name="Proy_29">#REF!</definedName>
    <definedName name="Proy_30">#REF!</definedName>
    <definedName name="Proy_31">#REF!</definedName>
    <definedName name="Proy_32">#REF!</definedName>
    <definedName name="Proy_33">#REF!</definedName>
    <definedName name="Proy_34">#REF!</definedName>
    <definedName name="Proy_35">#REF!</definedName>
    <definedName name="Proy_36">#REF!</definedName>
    <definedName name="Proy_37">#REF!</definedName>
    <definedName name="Proy_38">#REF!</definedName>
    <definedName name="Proy_39">#REF!</definedName>
    <definedName name="Proy_40">#REF!</definedName>
    <definedName name="Proy_41">#REF!</definedName>
    <definedName name="Proy_42">#REF!</definedName>
    <definedName name="Proy_43">#REF!</definedName>
    <definedName name="Proy_44">#REF!</definedName>
    <definedName name="Proy_45">#REF!</definedName>
    <definedName name="Proy_46">#REF!</definedName>
    <definedName name="Proy_47">#REF!</definedName>
    <definedName name="Proy_48">#REF!</definedName>
    <definedName name="Proy_49">#REF!</definedName>
    <definedName name="Proy_50">#REF!</definedName>
    <definedName name="proyecto">[12]Listado!$B$11:$B$17</definedName>
    <definedName name="prueba">[63]CODCONST!#REF!</definedName>
    <definedName name="PRUEBA2">#REF!</definedName>
    <definedName name="ptope" hidden="1">{"TAB1",#N/A,TRUE,"GENERAL";"TAB2",#N/A,TRUE,"GENERAL";"TAB3",#N/A,TRUE,"GENERAL";"TAB4",#N/A,TRUE,"GENERAL";"TAB5",#N/A,TRUE,"GENERAL"}</definedName>
    <definedName name="ptopes" hidden="1">{"via1",#N/A,TRUE,"general";"via2",#N/A,TRUE,"general";"via3",#N/A,TRUE,"general"}</definedName>
    <definedName name="PTTTT" hidden="1">{#N/A,#N/A,TRUE,"INGENIERIA";#N/A,#N/A,TRUE,"COMPRAS";#N/A,#N/A,TRUE,"DIRECCION";#N/A,#N/A,TRUE,"RESUMEN"}</definedName>
    <definedName name="PTTTT_1" hidden="1">{#N/A,#N/A,TRUE,"INGENIERIA";#N/A,#N/A,TRUE,"COMPRAS";#N/A,#N/A,TRUE,"DIRECCION";#N/A,#N/A,TRUE,"RESUMEN"}</definedName>
    <definedName name="PUERTAS_LAMINAS">#REF!</definedName>
    <definedName name="Q">#REF!</definedName>
    <definedName name="q1q1q" hidden="1">{"via1",#N/A,TRUE,"general";"via2",#N/A,TRUE,"general";"via3",#N/A,TRUE,"general"}</definedName>
    <definedName name="qaedtguj" hidden="1">{"via1",#N/A,TRUE,"general";"via2",#N/A,TRUE,"general";"via3",#N/A,TRUE,"general"}</definedName>
    <definedName name="QAQSWS" hidden="1">{"via1",#N/A,TRUE,"general";"via2",#N/A,TRUE,"general";"via3",#N/A,TRUE,"general"}</definedName>
    <definedName name="qaqwwxcr" hidden="1">{"via1",#N/A,TRUE,"general";"via2",#N/A,TRUE,"general";"via3",#N/A,TRUE,"general"}</definedName>
    <definedName name="qedcd" hidden="1">{"via1",#N/A,TRUE,"general";"via2",#N/A,TRUE,"general";"via3",#N/A,TRUE,"general"}</definedName>
    <definedName name="qeqewe" hidden="1">{"TAB1",#N/A,TRUE,"GENERAL";"TAB2",#N/A,TRUE,"GENERAL";"TAB3",#N/A,TRUE,"GENERAL";"TAB4",#N/A,TRUE,"GENERAL";"TAB5",#N/A,TRUE,"GENERAL"}</definedName>
    <definedName name="qewj" hidden="1">{"via1",#N/A,TRUE,"general";"via2",#N/A,TRUE,"general";"via3",#N/A,TRUE,"general"}</definedName>
    <definedName name="qqq">#REF!</definedName>
    <definedName name="qqqqqw" hidden="1">{"via1",#N/A,TRUE,"general";"via2",#N/A,TRUE,"general";"via3",#N/A,TRUE,"general"}</definedName>
    <definedName name="qwdas2" hidden="1">{"via1",#N/A,TRUE,"general";"via2",#N/A,TRUE,"general";"via3",#N/A,TRUE,"general"}</definedName>
    <definedName name="QWE" hidden="1">'[6]ETAPA 50 SMMLV'!#REF!</definedName>
    <definedName name="qweqe" hidden="1">{"TAB1",#N/A,TRUE,"GENERAL";"TAB2",#N/A,TRUE,"GENERAL";"TAB3",#N/A,TRUE,"GENERAL";"TAB4",#N/A,TRUE,"GENERAL";"TAB5",#N/A,TRUE,"GENERAL"}</definedName>
    <definedName name="qwqwqwj" hidden="1">{"TAB1",#N/A,TRUE,"GENERAL";"TAB2",#N/A,TRUE,"GENERAL";"TAB3",#N/A,TRUE,"GENERAL";"TAB4",#N/A,TRUE,"GENERAL";"TAB5",#N/A,TRUE,"GENERAL"}</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ango">#REF!</definedName>
    <definedName name="recursos_general">[24]tipo_recurso!$A$1:$A$8</definedName>
    <definedName name="rege" hidden="1">{"TAB1",#N/A,TRUE,"GENERAL";"TAB2",#N/A,TRUE,"GENERAL";"TAB3",#N/A,TRUE,"GENERAL";"TAB4",#N/A,TRUE,"GENERAL";"TAB5",#N/A,TRUE,"GENERAL"}</definedName>
    <definedName name="Regional">#REF!</definedName>
    <definedName name="regiones">#REF!</definedName>
    <definedName name="REGISTRO">#REF!</definedName>
    <definedName name="REGRESA">#REF!</definedName>
    <definedName name="regresd" hidden="1">{"TAB1",#N/A,TRUE,"GENERAL";"TAB2",#N/A,TRUE,"GENERAL";"TAB3",#N/A,TRUE,"GENERAL";"TAB4",#N/A,TRUE,"GENERAL";"TAB5",#N/A,TRUE,"GENERAL"}</definedName>
    <definedName name="regthio" hidden="1">{"TAB1",#N/A,TRUE,"GENERAL";"TAB2",#N/A,TRUE,"GENERAL";"TAB3",#N/A,TRUE,"GENERAL";"TAB4",#N/A,TRUE,"GENERAL";"TAB5",#N/A,TRUE,"GENERAL"}</definedName>
    <definedName name="REGULAR">'[56]ESTADO VÍA-CRIT.TECNICO'!XFC1&gt;2.5</definedName>
    <definedName name="REJHE" hidden="1">{"via1",#N/A,TRUE,"general";"via2",#N/A,TRUE,"general";"via3",#N/A,TRUE,"general"}</definedName>
    <definedName name="RELACION_SUB">#REF!</definedName>
    <definedName name="RELACUION">#REF!</definedName>
    <definedName name="rell">#REF!</definedName>
    <definedName name="RELSUBB3">#REF!</definedName>
    <definedName name="rer" hidden="1">{"via1",#N/A,TRUE,"general";"via2",#N/A,TRUE,"general";"via3",#N/A,TRUE,"general"}</definedName>
    <definedName name="rererw" hidden="1">{"TAB1",#N/A,TRUE,"GENERAL";"TAB2",#N/A,TRUE,"GENERAL";"TAB3",#N/A,TRUE,"GENERAL";"TAB4",#N/A,TRUE,"GENERAL";"TAB5",#N/A,TRUE,"GENERAL"}</definedName>
    <definedName name="rerg" hidden="1">{"TAB1",#N/A,TRUE,"GENERAL";"TAB2",#N/A,TRUE,"GENERAL";"TAB3",#N/A,TRUE,"GENERAL";"TAB4",#N/A,TRUE,"GENERAL";"TAB5",#N/A,TRUE,"GENERAL"}</definedName>
    <definedName name="rerrrrw" hidden="1">{"TAB1",#N/A,TRUE,"GENERAL";"TAB2",#N/A,TRUE,"GENERAL";"TAB3",#N/A,TRUE,"GENERAL";"TAB4",#N/A,TRUE,"GENERAL";"TAB5",#N/A,TRUE,"GENERAL"}</definedName>
    <definedName name="RES">#REF!</definedName>
    <definedName name="Resistenciaconductor">[30]Modelo!#REF!</definedName>
    <definedName name="RET">#REF!</definedName>
    <definedName name="retr">#REF!</definedName>
    <definedName name="RETRO">[64]PROBLEMA!$H$20:$H$21</definedName>
    <definedName name="RETTRE" hidden="1">{"via1",#N/A,TRUE,"general";"via2",#N/A,TRUE,"general";"via3",#N/A,TRUE,"general"}</definedName>
    <definedName name="rety" hidden="1">{"TAB1",#N/A,TRUE,"GENERAL";"TAB2",#N/A,TRUE,"GENERAL";"TAB3",#N/A,TRUE,"GENERAL";"TAB4",#N/A,TRUE,"GENERAL";"TAB5",#N/A,TRUE,"GENERAL"}</definedName>
    <definedName name="rewfreg" hidden="1">{"via1",#N/A,TRUE,"general";"via2",#N/A,TRUE,"general";"via3",#N/A,TRUE,"general"}</definedName>
    <definedName name="REWQ">#REF!</definedName>
    <definedName name="rewr" hidden="1">{"via1",#N/A,TRUE,"general";"via2",#N/A,TRUE,"general";"via3",#N/A,TRUE,"general"}</definedName>
    <definedName name="REWWER" hidden="1">{"TAB1",#N/A,TRUE,"GENERAL";"TAB2",#N/A,TRUE,"GENERAL";"TAB3",#N/A,TRUE,"GENERAL";"TAB4",#N/A,TRUE,"GENERAL";"TAB5",#N/A,TRUE,"GENERAL"}</definedName>
    <definedName name="rey">#REF!</definedName>
    <definedName name="reyepoi" hidden="1">{"TAB1",#N/A,TRUE,"GENERAL";"TAB2",#N/A,TRUE,"GENERAL";"TAB3",#N/A,TRUE,"GENERAL";"TAB4",#N/A,TRUE,"GENERAL";"TAB5",#N/A,TRUE,"GENERAL"}</definedName>
    <definedName name="reyety" hidden="1">{"via1",#N/A,TRUE,"general";"via2",#N/A,TRUE,"general";"via3",#N/A,TRUE,"general"}</definedName>
    <definedName name="reyty" hidden="1">{"via1",#N/A,TRUE,"general";"via2",#N/A,TRUE,"general";"via3",#N/A,TRUE,"general"}</definedName>
    <definedName name="reyyt" hidden="1">{"via1",#N/A,TRUE,"general";"via2",#N/A,TRUE,"general";"via3",#N/A,TRUE,"general"}</definedName>
    <definedName name="rfhnhjyu" hidden="1">{"TAB1",#N/A,TRUE,"GENERAL";"TAB2",#N/A,TRUE,"GENERAL";"TAB3",#N/A,TRUE,"GENERAL";"TAB4",#N/A,TRUE,"GENERAL";"TAB5",#N/A,TRUE,"GENERAL"}</definedName>
    <definedName name="rfref">#REF!</definedName>
    <definedName name="rfrf" hidden="1">{"via1",#N/A,TRUE,"general";"via2",#N/A,TRUE,"general";"via3",#N/A,TRUE,"general"}</definedName>
    <definedName name="rge" hidden="1">{"via1",#N/A,TRUE,"general";"via2",#N/A,TRUE,"general";"via3",#N/A,TRUE,"general"}</definedName>
    <definedName name="rgegg" hidden="1">{"via1",#N/A,TRUE,"general";"via2",#N/A,TRUE,"general";"via3",#N/A,TRUE,"general"}</definedName>
    <definedName name="rhh" hidden="1">{"TAB1",#N/A,TRUE,"GENERAL";"TAB2",#N/A,TRUE,"GENERAL";"TAB3",#N/A,TRUE,"GENERAL";"TAB4",#N/A,TRUE,"GENERAL";"TAB5",#N/A,TRUE,"GENERAL"}</definedName>
    <definedName name="rhrtd" hidden="1">{"TAB1",#N/A,TRUE,"GENERAL";"TAB2",#N/A,TRUE,"GENERAL";"TAB3",#N/A,TRUE,"GENERAL";"TAB4",#N/A,TRUE,"GENERAL";"TAB5",#N/A,TRUE,"GENERAL"}</definedName>
    <definedName name="rhtry" hidden="1">{"TAB1",#N/A,TRUE,"GENERAL";"TAB2",#N/A,TRUE,"GENERAL";"TAB3",#N/A,TRUE,"GENERAL";"TAB4",#N/A,TRUE,"GENERAL";"TAB5",#N/A,TRUE,"GENERAL"}</definedName>
    <definedName name="rj" hidden="1">{"TAB1",#N/A,TRUE,"GENERAL";"TAB2",#N/A,TRUE,"GENERAL";"TAB3",#N/A,TRUE,"GENERAL";"TAB4",#N/A,TRUE,"GENERAL";"TAB5",#N/A,TRUE,"GENERAL"}</definedName>
    <definedName name="rjjth" hidden="1">{"TAB1",#N/A,TRUE,"GENERAL";"TAB2",#N/A,TRUE,"GENERAL";"TAB3",#N/A,TRUE,"GENERAL";"TAB4",#N/A,TRUE,"GENERAL";"TAB5",#N/A,TRUE,"GENERAL"}</definedName>
    <definedName name="rjy" hidden="1">{"via1",#N/A,TRUE,"general";"via2",#N/A,TRUE,"general";"via3",#N/A,TRUE,"general"}</definedName>
    <definedName name="rkjyk" hidden="1">{"TAB1",#N/A,TRUE,"GENERAL";"TAB2",#N/A,TRUE,"GENERAL";"TAB3",#N/A,TRUE,"GENERAL";"TAB4",#N/A,TRUE,"GENERAL";"TAB5",#N/A,TRUE,"GENERAL"}</definedName>
    <definedName name="rkru" hidden="1">{"via1",#N/A,TRUE,"general";"via2",#N/A,TRUE,"general";"via3",#N/A,TRUE,"general"}</definedName>
    <definedName name="rky" hidden="1">{"TAB1",#N/A,TRUE,"GENERAL";"TAB2",#N/A,TRUE,"GENERAL";"TAB3",#N/A,TRUE,"GENERAL";"TAB4",#N/A,TRUE,"GENERAL";"TAB5",#N/A,TRUE,"GENERAL"}</definedName>
    <definedName name="ROCIO">#REF!</definedName>
    <definedName name="Rows2Unhide" hidden="1">#REF!</definedName>
    <definedName name="rrr" hidden="1">{"via1",#N/A,TRUE,"general";"via2",#N/A,TRUE,"general";"via3",#N/A,TRUE,"general"}</definedName>
    <definedName name="rrrr">#REF!</definedName>
    <definedName name="rrrrrb" hidden="1">{"via1",#N/A,TRUE,"general";"via2",#N/A,TRUE,"general";"via3",#N/A,TRUE,"general"}</definedName>
    <definedName name="rrrrrrre" hidden="1">{"TAB1",#N/A,TRUE,"GENERAL";"TAB2",#N/A,TRUE,"GENERAL";"TAB3",#N/A,TRUE,"GENERAL";"TAB4",#N/A,TRUE,"GENERAL";"TAB5",#N/A,TRUE,"GENERAL"}</definedName>
    <definedName name="rrrrt" hidden="1">{"via1",#N/A,TRUE,"general";"via2",#N/A,TRUE,"general";"via3",#N/A,TRUE,"general"}</definedName>
    <definedName name="rsadf">#REF!</definedName>
    <definedName name="rsdgsd5" hidden="1">{"TAB1",#N/A,TRUE,"GENERAL";"TAB2",#N/A,TRUE,"GENERAL";"TAB3",#N/A,TRUE,"GENERAL";"TAB4",#N/A,TRUE,"GENERAL";"TAB5",#N/A,TRUE,"GENERAL"}</definedName>
    <definedName name="RSUBB">#REF!</definedName>
    <definedName name="rteg" hidden="1">{"via1",#N/A,TRUE,"general";"via2",#N/A,TRUE,"general";"via3",#N/A,TRUE,"general"}</definedName>
    <definedName name="rtert" hidden="1">{"TAB1",#N/A,TRUE,"GENERAL";"TAB2",#N/A,TRUE,"GENERAL";"TAB3",#N/A,TRUE,"GENERAL";"TAB4",#N/A,TRUE,"GENERAL";"TAB5",#N/A,TRUE,"GENERAL"}</definedName>
    <definedName name="rtes" hidden="1">{"via1",#N/A,TRUE,"general";"via2",#N/A,TRUE,"general";"via3",#N/A,TRUE,"general"}</definedName>
    <definedName name="rtewth" hidden="1">{"TAB1",#N/A,TRUE,"GENERAL";"TAB2",#N/A,TRUE,"GENERAL";"TAB3",#N/A,TRUE,"GENERAL";"TAB4",#N/A,TRUE,"GENERAL";"TAB5",#N/A,TRUE,"GENERAL"}</definedName>
    <definedName name="RTF">#REF!</definedName>
    <definedName name="rthjtj" hidden="1">{"TAB1",#N/A,TRUE,"GENERAL";"TAB2",#N/A,TRUE,"GENERAL";"TAB3",#N/A,TRUE,"GENERAL";"TAB4",#N/A,TRUE,"GENERAL";"TAB5",#N/A,TRUE,"GENERAL"}</definedName>
    <definedName name="rthrthg" hidden="1">{"via1",#N/A,TRUE,"general";"via2",#N/A,TRUE,"general";"via3",#N/A,TRUE,"general"}</definedName>
    <definedName name="rthtrh" hidden="1">{"via1",#N/A,TRUE,"general";"via2",#N/A,TRUE,"general";"via3",#N/A,TRUE,"general"}</definedName>
    <definedName name="rtkk" hidden="1">{"via1",#N/A,TRUE,"general";"via2",#N/A,TRUE,"general";"via3",#N/A,TRUE,"general"}</definedName>
    <definedName name="rttthy" hidden="1">{"via1",#N/A,TRUE,"general";"via2",#N/A,TRUE,"general";"via3",#N/A,TRUE,"general"}</definedName>
    <definedName name="rtu" hidden="1">{"via1",#N/A,TRUE,"general";"via2",#N/A,TRUE,"general";"via3",#N/A,TRUE,"general"}</definedName>
    <definedName name="rtug" hidden="1">{"TAB1",#N/A,TRUE,"GENERAL";"TAB2",#N/A,TRUE,"GENERAL";"TAB3",#N/A,TRUE,"GENERAL";"TAB4",#N/A,TRUE,"GENERAL";"TAB5",#N/A,TRUE,"GENERAL"}</definedName>
    <definedName name="rtugsd" hidden="1">{"TAB1",#N/A,TRUE,"GENERAL";"TAB2",#N/A,TRUE,"GENERAL";"TAB3",#N/A,TRUE,"GENERAL";"TAB4",#N/A,TRUE,"GENERAL";"TAB5",#N/A,TRUE,"GENERAL"}</definedName>
    <definedName name="rturtu" hidden="1">{"via1",#N/A,TRUE,"general";"via2",#N/A,TRUE,"general";"via3",#N/A,TRUE,"general"}</definedName>
    <definedName name="rturu" hidden="1">{"via1",#N/A,TRUE,"general";"via2",#N/A,TRUE,"general";"via3",#N/A,TRUE,"general"}</definedName>
    <definedName name="rtut" hidden="1">{"via1",#N/A,TRUE,"general";"via2",#N/A,TRUE,"general";"via3",#N/A,TRUE,"general"}</definedName>
    <definedName name="rtutru" hidden="1">{"via1",#N/A,TRUE,"general";"via2",#N/A,TRUE,"general";"via3",#N/A,TRUE,"general"}</definedName>
    <definedName name="rtuy" hidden="1">{"via1",#N/A,TRUE,"general";"via2",#N/A,TRUE,"general";"via3",#N/A,TRUE,"general"}</definedName>
    <definedName name="rtyhr" hidden="1">{"TAB1",#N/A,TRUE,"GENERAL";"TAB2",#N/A,TRUE,"GENERAL";"TAB3",#N/A,TRUE,"GENERAL";"TAB4",#N/A,TRUE,"GENERAL";"TAB5",#N/A,TRUE,"GENERAL"}</definedName>
    <definedName name="rtym" hidden="1">{"via1",#N/A,TRUE,"general";"via2",#N/A,TRUE,"general";"via3",#N/A,TRUE,"general"}</definedName>
    <definedName name="rtyrey" hidden="1">{"TAB1",#N/A,TRUE,"GENERAL";"TAB2",#N/A,TRUE,"GENERAL";"TAB3",#N/A,TRUE,"GENERAL";"TAB4",#N/A,TRUE,"GENERAL";"TAB5",#N/A,TRUE,"GENERAL"}</definedName>
    <definedName name="rtyrh" hidden="1">{"via1",#N/A,TRUE,"general";"via2",#N/A,TRUE,"general";"via3",#N/A,TRUE,"general"}</definedName>
    <definedName name="RTYRTY" hidden="1">{"via1",#N/A,TRUE,"general";"via2",#N/A,TRUE,"general";"via3",#N/A,TRUE,"general"}</definedName>
    <definedName name="rtyt" hidden="1">{"TAB1",#N/A,TRUE,"GENERAL";"TAB2",#N/A,TRUE,"GENERAL";"TAB3",#N/A,TRUE,"GENERAL";"TAB4",#N/A,TRUE,"GENERAL";"TAB5",#N/A,TRUE,"GENERAL"}</definedName>
    <definedName name="rtytry" hidden="1">{"via1",#N/A,TRUE,"general";"via2",#N/A,TRUE,"general";"via3",#N/A,TRUE,"general"}</definedName>
    <definedName name="ruru" hidden="1">{"TAB1",#N/A,TRUE,"GENERAL";"TAB2",#N/A,TRUE,"GENERAL";"TAB3",#N/A,TRUE,"GENERAL";"TAB4",#N/A,TRUE,"GENERAL";"TAB5",#N/A,TRUE,"GENERAL"}</definedName>
    <definedName name="rutu" hidden="1">{"via1",#N/A,TRUE,"general";"via2",#N/A,TRUE,"general";"via3",#N/A,TRUE,"general"}</definedName>
    <definedName name="rwt" hidden="1">{"via1",#N/A,TRUE,"general";"via2",#N/A,TRUE,"general";"via3",#N/A,TRUE,"general"}</definedName>
    <definedName name="ryeryb" hidden="1">{"TAB1",#N/A,TRUE,"GENERAL";"TAB2",#N/A,TRUE,"GENERAL";"TAB3",#N/A,TRUE,"GENERAL";"TAB4",#N/A,TRUE,"GENERAL";"TAB5",#N/A,TRUE,"GENERAL"}</definedName>
    <definedName name="rytrsdg" hidden="1">{"via1",#N/A,TRUE,"general";"via2",#N/A,TRUE,"general";"via3",#N/A,TRUE,"general"}</definedName>
    <definedName name="s">#REF!</definedName>
    <definedName name="SA">[31]PRESUPUESTO!#REF!</definedName>
    <definedName name="saa" hidden="1">{"via1",#N/A,TRUE,"general";"via2",#N/A,TRUE,"general";"via3",#N/A,TRUE,"general"}</definedName>
    <definedName name="SAD" hidden="1">{"via1",#N/A,TRUE,"general";"via2",#N/A,TRUE,"general";"via3",#N/A,TRUE,"general"}</definedName>
    <definedName name="SADF" hidden="1">{"via1",#N/A,TRUE,"general";"via2",#N/A,TRUE,"general";"via3",#N/A,TRUE,"general"}</definedName>
    <definedName name="sadff" hidden="1">{"TAB1",#N/A,TRUE,"GENERAL";"TAB2",#N/A,TRUE,"GENERAL";"TAB3",#N/A,TRUE,"GENERAL";"TAB4",#N/A,TRUE,"GENERAL";"TAB5",#N/A,TRUE,"GENERAL"}</definedName>
    <definedName name="sadfo" hidden="1">{"via1",#N/A,TRUE,"general";"via2",#N/A,TRUE,"general";"via3",#N/A,TRUE,"general"}</definedName>
    <definedName name="safdp" hidden="1">{"TAB1",#N/A,TRUE,"GENERAL";"TAB2",#N/A,TRUE,"GENERAL";"TAB3",#N/A,TRUE,"GENERAL";"TAB4",#N/A,TRUE,"GENERAL";"TAB5",#N/A,TRUE,"GENERAL"}</definedName>
    <definedName name="Salarios">#REF!</definedName>
    <definedName name="SANITARIA">#REF!</definedName>
    <definedName name="SB">#REF!</definedName>
    <definedName name="sbgfbgdr" hidden="1">{"via1",#N/A,TRUE,"general";"via2",#N/A,TRUE,"general";"via3",#N/A,TRUE,"general"}</definedName>
    <definedName name="SC">[31]PRESUPUESTO!#REF!</definedName>
    <definedName name="sdaf" hidden="1">{"via1",#N/A,TRUE,"general";"via2",#N/A,TRUE,"general";"via3",#N/A,TRUE,"general"}</definedName>
    <definedName name="sdas" hidden="1">{"via1",#N/A,TRUE,"general";"via2",#N/A,TRUE,"general";"via3",#N/A,TRUE,"general"}</definedName>
    <definedName name="sdasdf" hidden="1">{"via1",#N/A,TRUE,"general";"via2",#N/A,TRUE,"general";"via3",#N/A,TRUE,"general"}</definedName>
    <definedName name="SDCDSCT" hidden="1">{"TAB1",#N/A,TRUE,"GENERAL";"TAB2",#N/A,TRUE,"GENERAL";"TAB3",#N/A,TRUE,"GENERAL";"TAB4",#N/A,TRUE,"GENERAL";"TAB5",#N/A,TRUE,"GENERAL"}</definedName>
    <definedName name="sdf">#REF!</definedName>
    <definedName name="SDFCE" hidden="1">{"TAB1",#N/A,TRUE,"GENERAL";"TAB2",#N/A,TRUE,"GENERAL";"TAB3",#N/A,TRUE,"GENERAL";"TAB4",#N/A,TRUE,"GENERAL";"TAB5",#N/A,TRUE,"GENERAL"}</definedName>
    <definedName name="sdfd" hidden="1">{"via1",#N/A,TRUE,"general";"via2",#N/A,TRUE,"general";"via3",#N/A,TRUE,"general"}</definedName>
    <definedName name="sdfds" hidden="1">{"via1",#N/A,TRUE,"general";"via2",#N/A,TRUE,"general";"via3",#N/A,TRUE,"general"}</definedName>
    <definedName name="SDFDSO" hidden="1">{"via1",#N/A,TRUE,"general";"via2",#N/A,TRUE,"general";"via3",#N/A,TRUE,"general"}</definedName>
    <definedName name="sdfdstp" hidden="1">{"TAB1",#N/A,TRUE,"GENERAL";"TAB2",#N/A,TRUE,"GENERAL";"TAB3",#N/A,TRUE,"GENERAL";"TAB4",#N/A,TRUE,"GENERAL";"TAB5",#N/A,TRUE,"GENERAL"}</definedName>
    <definedName name="SDFEO" hidden="1">{"via1",#N/A,TRUE,"general";"via2",#N/A,TRUE,"general";"via3",#N/A,TRUE,"general"}</definedName>
    <definedName name="sdfg" hidden="1">{"TAB1",#N/A,TRUE,"GENERAL";"TAB2",#N/A,TRUE,"GENERAL";"TAB3",#N/A,TRUE,"GENERAL";"TAB4",#N/A,TRUE,"GENERAL";"TAB5",#N/A,TRUE,"GENERAL"}</definedName>
    <definedName name="sdfgdsfk" hidden="1">{"via1",#N/A,TRUE,"general";"via2",#N/A,TRUE,"general";"via3",#N/A,TRUE,"general"}</definedName>
    <definedName name="sdfgsg" hidden="1">{"via1",#N/A,TRUE,"general";"via2",#N/A,TRUE,"general";"via3",#N/A,TRUE,"general"}</definedName>
    <definedName name="SDFLJK" hidden="1">{"TAB1",#N/A,TRUE,"GENERAL";"TAB2",#N/A,TRUE,"GENERAL";"TAB3",#N/A,TRUE,"GENERAL";"TAB4",#N/A,TRUE,"GENERAL";"TAB5",#N/A,TRUE,"GENERAL"}</definedName>
    <definedName name="sdfsd4" hidden="1">{"via1",#N/A,TRUE,"general";"via2",#N/A,TRUE,"general";"via3",#N/A,TRUE,"general"}</definedName>
    <definedName name="SDFSDF" hidden="1">{"TAB1",#N/A,TRUE,"GENERAL";"TAB2",#N/A,TRUE,"GENERAL";"TAB3",#N/A,TRUE,"GENERAL";"TAB4",#N/A,TRUE,"GENERAL";"TAB5",#N/A,TRUE,"GENERAL"}</definedName>
    <definedName name="sdfsdfb" hidden="1">{"via1",#N/A,TRUE,"general";"via2",#N/A,TRUE,"general";"via3",#N/A,TRUE,"general"}</definedName>
    <definedName name="SDFSF" hidden="1">{"TAB1",#N/A,TRUE,"GENERAL";"TAB2",#N/A,TRUE,"GENERAL";"TAB3",#N/A,TRUE,"GENERAL";"TAB4",#N/A,TRUE,"GENERAL";"TAB5",#N/A,TRUE,"GENERAL"}</definedName>
    <definedName name="sdfsv" hidden="1">{"TAB1",#N/A,TRUE,"GENERAL";"TAB2",#N/A,TRUE,"GENERAL";"TAB3",#N/A,TRUE,"GENERAL";"TAB4",#N/A,TRUE,"GENERAL";"TAB5",#N/A,TRUE,"GENERAL"}</definedName>
    <definedName name="sdgfd" hidden="1">{"TAB1",#N/A,TRUE,"GENERAL";"TAB2",#N/A,TRUE,"GENERAL";"TAB3",#N/A,TRUE,"GENERAL";"TAB4",#N/A,TRUE,"GENERAL";"TAB5",#N/A,TRUE,"GENERAL"}</definedName>
    <definedName name="sdgfgp" hidden="1">{"via1",#N/A,TRUE,"general";"via2",#N/A,TRUE,"general";"via3",#N/A,TRUE,"general"}</definedName>
    <definedName name="sdgfiu" hidden="1">{"via1",#N/A,TRUE,"general";"via2",#N/A,TRUE,"general";"via3",#N/A,TRUE,"general"}</definedName>
    <definedName name="sdgsd" hidden="1">{"TAB1",#N/A,TRUE,"GENERAL";"TAB2",#N/A,TRUE,"GENERAL";"TAB3",#N/A,TRUE,"GENERAL";"TAB4",#N/A,TRUE,"GENERAL";"TAB5",#N/A,TRUE,"GENERAL"}</definedName>
    <definedName name="sdgsg" hidden="1">{"via1",#N/A,TRUE,"general";"via2",#N/A,TRUE,"general";"via3",#N/A,TRUE,"general"}</definedName>
    <definedName name="SDIKOM" hidden="1">{"TAB1",#N/A,TRUE,"GENERAL";"TAB2",#N/A,TRUE,"GENERAL";"TAB3",#N/A,TRUE,"GENERAL";"TAB4",#N/A,TRUE,"GENERAL";"TAB5",#N/A,TRUE,"GENERAL"}</definedName>
    <definedName name="sdsdfh" hidden="1">{"via1",#N/A,TRUE,"general";"via2",#N/A,TRUE,"general";"via3",#N/A,TRUE,"general"}</definedName>
    <definedName name="SE">[31]PRESUPUESTO!#REF!</definedName>
    <definedName name="selalternativas">#REF!</definedName>
    <definedName name="sencount" hidden="1">1</definedName>
    <definedName name="SEP">#REF!</definedName>
    <definedName name="setrj" hidden="1">{"via1",#N/A,TRUE,"general";"via2",#N/A,TRUE,"general";"via3",#N/A,TRUE,"general"}</definedName>
    <definedName name="sett" hidden="1">{"via1",#N/A,TRUE,"general";"via2",#N/A,TRUE,"general";"via3",#N/A,TRUE,"general"}</definedName>
    <definedName name="SF">'[20]CIRCUITOS CODENSA'!#REF!</definedName>
    <definedName name="sfasf" hidden="1">{"TAB1",#N/A,TRUE,"GENERAL";"TAB2",#N/A,TRUE,"GENERAL";"TAB3",#N/A,TRUE,"GENERAL";"TAB4",#N/A,TRUE,"GENERAL";"TAB5",#N/A,TRUE,"GENERAL"}</definedName>
    <definedName name="SFHSGFH" hidden="1">{"TAB1",#N/A,TRUE,"GENERAL";"TAB2",#N/A,TRUE,"GENERAL";"TAB3",#N/A,TRUE,"GENERAL";"TAB4",#N/A,TRUE,"GENERAL";"TAB5",#N/A,TRUE,"GENERAL"}</definedName>
    <definedName name="sfsd" hidden="1">{"via1",#N/A,TRUE,"general";"via2",#N/A,TRUE,"general";"via3",#N/A,TRUE,"general"}</definedName>
    <definedName name="sfsdf" hidden="1">{"TAB1",#N/A,TRUE,"GENERAL";"TAB2",#N/A,TRUE,"GENERAL";"TAB3",#N/A,TRUE,"GENERAL";"TAB4",#N/A,TRUE,"GENERAL";"TAB5",#N/A,TRUE,"GENERAL"}</definedName>
    <definedName name="sfsdferg" hidden="1">{"TAB1",#N/A,TRUE,"GENERAL";"TAB2",#N/A,TRUE,"GENERAL";"TAB3",#N/A,TRUE,"GENERAL";"TAB4",#N/A,TRUE,"GENERAL";"TAB5",#N/A,TRUE,"GENERAL"}</definedName>
    <definedName name="sfsdfs" hidden="1">{"TAB1",#N/A,TRUE,"GENERAL";"TAB2",#N/A,TRUE,"GENERAL";"TAB3",#N/A,TRUE,"GENERAL";"TAB4",#N/A,TRUE,"GENERAL";"TAB5",#N/A,TRUE,"GENERAL"}</definedName>
    <definedName name="SGI_V_INDICES_CIRCUITO_CAUSA">#REF!</definedName>
    <definedName name="SJ">'[20]CIRCUITOS CODENSA'!#REF!</definedName>
    <definedName name="SL">[31]PRESUPUESTO!#REF!</definedName>
    <definedName name="SM">'[20]CIRCUITOS CODENSA'!#REF!</definedName>
    <definedName name="soad">#REF!</definedName>
    <definedName name="SOCIAL">#REF!</definedName>
    <definedName name="SOLADO">#REF!</definedName>
    <definedName name="solo">#REF!</definedName>
    <definedName name="SOSO" hidden="1">'[6]ETAPA 50 SMMLV'!#REF!</definedName>
    <definedName name="srwrwr" hidden="1">{"TAB1",#N/A,TRUE,"GENERAL";"TAB2",#N/A,TRUE,"GENERAL";"TAB3",#N/A,TRUE,"GENERAL";"TAB4",#N/A,TRUE,"GENERAL";"TAB5",#N/A,TRUE,"GENERAL"}</definedName>
    <definedName name="ssss">#REF!</definedName>
    <definedName name="sssss7" hidden="1">{"via1",#N/A,TRUE,"general";"via2",#N/A,TRUE,"general";"via3",#N/A,TRUE,"general"}</definedName>
    <definedName name="sssssa" hidden="1">{"TAB1",#N/A,TRUE,"GENERAL";"TAB2",#N/A,TRUE,"GENERAL";"TAB3",#N/A,TRUE,"GENERAL";"TAB4",#N/A,TRUE,"GENERAL";"TAB5",#N/A,TRUE,"GENERAL"}</definedName>
    <definedName name="sssssy" hidden="1">{"via1",#N/A,TRUE,"general";"via2",#N/A,TRUE,"general";"via3",#N/A,TRUE,"general"}</definedName>
    <definedName name="st">#REF!</definedName>
    <definedName name="stt" hidden="1">{"via1",#N/A,TRUE,"general";"via2",#N/A,TRUE,"general";"via3",#N/A,TRUE,"general"}</definedName>
    <definedName name="Stub" hidden="1">#REF!</definedName>
    <definedName name="Stub_Header1" hidden="1">#REF!</definedName>
    <definedName name="Stub_Header2" hidden="1">#REF!</definedName>
    <definedName name="Stub_Header3" hidden="1">#REF!</definedName>
    <definedName name="SU">'[20]CIRCUITOS CODENSA'!#REF!</definedName>
    <definedName name="Subbase2">#REF!</definedName>
    <definedName name="SUBESTACIONES">'[65]OBRAS SES'!#REF!</definedName>
    <definedName name="SUBPRODUCTOS">#REF!</definedName>
    <definedName name="subprograma">[40]Subprograma!$B$2:$B$87</definedName>
    <definedName name="subregiones">[24]Listado!$B$4:$B$9</definedName>
    <definedName name="SUBTOTAL">#REF!</definedName>
    <definedName name="SUBTOTALMAT">'[31]2,2,6,1 Pilotes 0,30'!$I$19</definedName>
    <definedName name="SUMINISTRO">#REF!</definedName>
    <definedName name="suministros">#REF!</definedName>
    <definedName name="Supervía" hidden="1">{#N/A,#N/A,TRUE,"0001";#N/A,#N/A,TRUE,"0002";#N/A,#N/A,TRUE,"0003";#N/A,#N/A,TRUE,"0004";#N/A,#N/A,TRUE,"0005";#N/A,#N/A,TRUE,"0006";#N/A,#N/A,TRUE,"0007";#N/A,#N/A,TRUE,"0008";#N/A,#N/A,TRUE,"0009";#N/A,#N/A,TRUE,"0010"}</definedName>
    <definedName name="swsw" hidden="1">{"via1",#N/A,TRUE,"general";"via2",#N/A,TRUE,"general";"via3",#N/A,TRUE,"general"}</definedName>
    <definedName name="swsw3" hidden="1">{"TAB1",#N/A,TRUE,"GENERAL";"TAB2",#N/A,TRUE,"GENERAL";"TAB3",#N/A,TRUE,"GENERAL";"TAB4",#N/A,TRUE,"GENERAL";"TAB5",#N/A,TRUE,"GENERAL"}</definedName>
    <definedName name="t">[4]!absc</definedName>
    <definedName name="t5t5" hidden="1">{"TAB1",#N/A,TRUE,"GENERAL";"TAB2",#N/A,TRUE,"GENERAL";"TAB3",#N/A,TRUE,"GENERAL";"TAB4",#N/A,TRUE,"GENERAL";"TAB5",#N/A,TRUE,"GENERAL"}</definedName>
    <definedName name="TA">[31]PRESUPUESTO!#REF!</definedName>
    <definedName name="TAB">#REF!</definedName>
    <definedName name="TABE">#REF!</definedName>
    <definedName name="TABLA">#REF!</definedName>
    <definedName name="TABLA1.2.2">'[66]A.P.U'!#REF!</definedName>
    <definedName name="tabla2">#REF!</definedName>
    <definedName name="TABM">#REF!</definedName>
    <definedName name="TARIFAS">[67]TARIFAS!$A$1:$F$52</definedName>
    <definedName name="Taxpb" hidden="1">#REF!</definedName>
    <definedName name="TB">[31]PRESUPUESTO!#REF!</definedName>
    <definedName name="TC">[31]PRESUPUESTO!#REF!</definedName>
    <definedName name="tdy" hidden="1">{"TAB1",#N/A,TRUE,"GENERAL";"TAB2",#N/A,TRUE,"GENERAL";"TAB3",#N/A,TRUE,"GENERAL";"TAB4",#N/A,TRUE,"GENERAL";"TAB5",#N/A,TRUE,"GENERAL"}</definedName>
    <definedName name="te">#REF!</definedName>
    <definedName name="Tecnico">#REF!</definedName>
    <definedName name="TEQUIP">#REF!</definedName>
    <definedName name="tequipo">#REF!</definedName>
    <definedName name="TERRAPLEN2">#REF!</definedName>
    <definedName name="tewst" hidden="1">{"TAB1",#N/A,TRUE,"GENERAL";"TAB2",#N/A,TRUE,"GENERAL";"TAB3",#N/A,TRUE,"GENERAL";"TAB4",#N/A,TRUE,"GENERAL";"TAB5",#N/A,TRUE,"GENERAL"}</definedName>
    <definedName name="teytrh" hidden="1">{"via1",#N/A,TRUE,"general";"via2",#N/A,TRUE,"general";"via3",#N/A,TRUE,"general"}</definedName>
    <definedName name="thdh" hidden="1">{"TAB1",#N/A,TRUE,"GENERAL";"TAB2",#N/A,TRUE,"GENERAL";"TAB3",#N/A,TRUE,"GENERAL";"TAB4",#N/A,TRUE,"GENERAL";"TAB5",#N/A,TRUE,"GENERAL"}</definedName>
    <definedName name="thtj" hidden="1">{"via1",#N/A,TRUE,"general";"via2",#N/A,TRUE,"general";"via3",#N/A,TRUE,"general"}</definedName>
    <definedName name="TIPO">[11]aguia!$A$3:$A$15</definedName>
    <definedName name="TipoCosteo">#REF!</definedName>
    <definedName name="TipoCosteoNivelRiesgo">#REF!</definedName>
    <definedName name="tipos_entidad">[24]tipos_entidad!$A$1:$A$5</definedName>
    <definedName name="TiposCampamentos">#REF!</definedName>
    <definedName name="TiposEnsayos">#REF!</definedName>
    <definedName name="TiposEquipos">#REF!</definedName>
    <definedName name="TiposOficina">#REF!</definedName>
    <definedName name="TiposPersonalProfesional">#REF!</definedName>
    <definedName name="TiposPersonalTecnico">#REF!</definedName>
    <definedName name="TIT">#REF!</definedName>
    <definedName name="Titlepb" hidden="1">#REF!</definedName>
    <definedName name="TITULO">#REF!</definedName>
    <definedName name="_xlnm.Print_Titles">#N/A</definedName>
    <definedName name="TL">[31]PRESUPUESTO!#REF!</definedName>
    <definedName name="TMAT">#REF!</definedName>
    <definedName name="To">#REF!</definedName>
    <definedName name="tortas" hidden="1">{"TAB1",#N/A,TRUE,"GENERAL";"TAB2",#N/A,TRUE,"GENERAL";"TAB3",#N/A,TRUE,"GENERAL";"TAB4",#N/A,TRUE,"GENERAL";"TAB5",#N/A,TRUE,"GENERAL"}</definedName>
    <definedName name="tortas2" hidden="1">{"via1",#N/A,TRUE,"general";"via2",#N/A,TRUE,"general";"via3",#N/A,TRUE,"general"}</definedName>
    <definedName name="TOTAL">#REF!</definedName>
    <definedName name="Total_Kilometro_típico_aereo_11.4_kV">'[68]c2.5y2.6'!#REF!</definedName>
    <definedName name="Total_Kilometro_típico_aereo_34.5_kV">'[68]c2.5y2.6'!#REF!</definedName>
    <definedName name="Total_Kilometro_típico_aereo_rural_11.4kV">'[68]c2.5y2.6'!#REF!</definedName>
    <definedName name="Total_Kilometro_típico_aereo_rural_34.5kV">'[68]c2.5y2.6'!#REF!</definedName>
    <definedName name="Total_Kilometro_típico_subterraneo_11.4_kV">'[68]c2.5y2.6'!#REF!</definedName>
    <definedName name="Total_Kilometro_típico_subterraneo_34.5_kV">'[68]c2.5y2.6'!#REF!</definedName>
    <definedName name="TotalAIU">[21]PRESUPUESTO!$F$177</definedName>
    <definedName name="TotalCalidad">#REF!</definedName>
    <definedName name="TotalCam">#REF!</definedName>
    <definedName name="TotalContratoConIva">'[29]COSTEO TOTAL OBRA'!$D$37</definedName>
    <definedName name="TotalContratoSinIVA">'[29]COSTEO TOTAL OBRA'!$D$33</definedName>
    <definedName name="TotalEns">#REF!</definedName>
    <definedName name="TotalEqu">#REF!</definedName>
    <definedName name="TotalImpuestosObra">#REF!</definedName>
    <definedName name="TOTALITEM1.1">'[66]A.P.U'!#REF!</definedName>
    <definedName name="TOTALITEM1.1.1">'[66]A.P.U'!#REF!</definedName>
    <definedName name="TOTALITEM1.1.2">'[66]A.P.U'!#REF!</definedName>
    <definedName name="TOTALITEM1.1.3">'[66]A.P.U'!#REF!</definedName>
    <definedName name="TOTALITEM1.1.4">'[66]A.P.U'!#REF!</definedName>
    <definedName name="TOTALITEM1.2.1">'[66]A.P.U'!#REF!</definedName>
    <definedName name="TOTALITEM1.2.2">'[66]A.P.U'!#REF!</definedName>
    <definedName name="TOTALITEM1.2.3">'[66]A.P.U'!#REF!</definedName>
    <definedName name="TOTALITEM1.2.4">'[66]A.P.U'!#REF!</definedName>
    <definedName name="TOTALITEM1.2.5">'[66]A.P.U'!#REF!</definedName>
    <definedName name="TOTALITEM1.2.6">'[66]A.P.U'!#REF!</definedName>
    <definedName name="TOTALITEM1.3.1">'[66]A.P.U'!#REF!</definedName>
    <definedName name="TOTALITEM1.4">'[66]A.P.U'!#REF!</definedName>
    <definedName name="TOTALITEM1.5">'[66]A.P.U'!#REF!</definedName>
    <definedName name="TOTALITEM1.6">'[66]A.P.U'!#REF!</definedName>
    <definedName name="TOTALITEM1.7">'[66]A.P.U'!#REF!</definedName>
    <definedName name="TOTALITEM1.8">'[66]A.P.U'!#REF!</definedName>
    <definedName name="TOTALITEM10.1">'[66]A.P.U'!#REF!</definedName>
    <definedName name="TOTALITEM11.1">'[66]A.P.U'!#REF!</definedName>
    <definedName name="TOTALITEM11.2">'[66]A.P.U'!#REF!</definedName>
    <definedName name="TOTALITEM11.3">'[66]A.P.U'!#REF!</definedName>
    <definedName name="TOTALITEM11.4">'[66]A.P.U'!#REF!</definedName>
    <definedName name="TOTALITEM11.5">'[66]A.P.U'!#REF!</definedName>
    <definedName name="TOTALITEM11.6">'[66]A.P.U'!#REF!</definedName>
    <definedName name="TOTALITEM12.1">'[66]A.P.U'!#REF!</definedName>
    <definedName name="TOTALITEM12.10">'[66]A.P.U'!#REF!</definedName>
    <definedName name="TOTALITEM12.2">'[66]A.P.U'!#REF!</definedName>
    <definedName name="TOTALITEM12.3">'[66]A.P.U'!#REF!</definedName>
    <definedName name="TOTALITEM12.4">'[66]A.P.U'!#REF!</definedName>
    <definedName name="TOTALITEM12.5">'[66]A.P.U'!#REF!</definedName>
    <definedName name="TOTALITEM12.6">'[66]A.P.U'!#REF!</definedName>
    <definedName name="TOTALITEM12.7">'[66]A.P.U'!#REF!</definedName>
    <definedName name="TOTALITEM12.8">'[66]A.P.U'!#REF!</definedName>
    <definedName name="TOTALITEM12.9">'[66]A.P.U'!#REF!</definedName>
    <definedName name="TOTALITEM13.1.1">'[66]A.P.U'!#REF!</definedName>
    <definedName name="TOTALITEM13.1.2">'[66]A.P.U'!#REF!</definedName>
    <definedName name="TOTALITEM13.1.3">'[66]A.P.U'!#REF!</definedName>
    <definedName name="TOTALITEM13.2.2">'[66]A.P.U'!#REF!</definedName>
    <definedName name="TOTALITEM14.2">'[66]A.P.U'!#REF!</definedName>
    <definedName name="TOTALITEM14.3">'[66]A.P.U'!#REF!</definedName>
    <definedName name="TOTALITEM14.4">'[66]A.P.U'!#REF!</definedName>
    <definedName name="TOTALITEM14.5">'[66]A.P.U'!#REF!</definedName>
    <definedName name="TOTALITEM14.6">'[66]A.P.U'!#REF!</definedName>
    <definedName name="TOTALITEM15">'[66]A.P.U'!#REF!</definedName>
    <definedName name="TOTALITEM16">'[66]A.P.U'!#REF!</definedName>
    <definedName name="TOTALITEM2.1">'[66]A.P.U'!#REF!</definedName>
    <definedName name="TOTALITEM2.10">'[66]A.P.U'!#REF!</definedName>
    <definedName name="TOTALITEM2.11.1">'[66]A.P.U'!#REF!</definedName>
    <definedName name="TOTALITEM2.11.2">'[66]A.P.U'!#REF!</definedName>
    <definedName name="TOTALITEM2.12.1">'[66]A.P.U'!#REF!</definedName>
    <definedName name="TOTALITEM2.2">'[66]A.P.U'!#REF!</definedName>
    <definedName name="TOTALITEM2.3">'[66]A.P.U'!#REF!</definedName>
    <definedName name="TOTALITEM2.4">'[66]A.P.U'!#REF!</definedName>
    <definedName name="TOTALITEM2.5">'[66]A.P.U'!#REF!</definedName>
    <definedName name="TOTALITEM2.6">'[66]A.P.U'!#REF!</definedName>
    <definedName name="TOTALITEM2.7">'[66]A.P.U'!#REF!</definedName>
    <definedName name="TOTALITEM3.1.1">'[66]A.P.U'!#REF!</definedName>
    <definedName name="TOTALITEM3.1.2">'[66]A.P.U'!#REF!</definedName>
    <definedName name="TOTALITEM3.2">'[66]A.P.U'!#REF!</definedName>
    <definedName name="TOTALITEM3.3">'[66]A.P.U'!#REF!</definedName>
    <definedName name="TOTALITEM3.4.1">'[66]A.P.U'!#REF!</definedName>
    <definedName name="TOTALITEM3.4.2">'[66]A.P.U'!#REF!</definedName>
    <definedName name="TOTALITEM3.4.3">'[66]A.P.U'!#REF!</definedName>
    <definedName name="TOTALITEM3.5.1">'[66]A.P.U'!#REF!</definedName>
    <definedName name="TOTALITEM3.5.2">'[66]A.P.U'!#REF!</definedName>
    <definedName name="TOTALITEM3.5.3">'[66]A.P.U'!#REF!</definedName>
    <definedName name="TOTALITEM4.1.2">'[66]A.P.U'!#REF!</definedName>
    <definedName name="TOTALITEM4.1.3">'[66]A.P.U'!#REF!</definedName>
    <definedName name="TOTALITEM4.1.4">'[66]A.P.U'!#REF!</definedName>
    <definedName name="TOTALITEM4.2">'[66]A.P.U'!#REF!</definedName>
    <definedName name="TOTALITEM4.3">'[66]A.P.U'!#REF!</definedName>
    <definedName name="TOTALITEM4.4">'[66]A.P.U'!#REF!</definedName>
    <definedName name="TOTALITEM4.5">'[66]A.P.U'!#REF!</definedName>
    <definedName name="TOTALITEM4.6">'[66]A.P.U'!#REF!</definedName>
    <definedName name="TOTALITEM5.1">'[66]A.P.U'!#REF!</definedName>
    <definedName name="TOTALITEM5.2">'[66]A.P.U'!#REF!</definedName>
    <definedName name="TOTALITEM5.3">'[66]A.P.U'!#REF!</definedName>
    <definedName name="TOTALITEM5.4">'[66]A.P.U'!#REF!</definedName>
    <definedName name="TOTALITEM6.1">'[66]A.P.U'!#REF!</definedName>
    <definedName name="TOTALITEM6.2">'[66]A.P.U'!#REF!</definedName>
    <definedName name="TOTALITEM6.3">'[66]A.P.U'!#REF!</definedName>
    <definedName name="TOTALITEM7.1">'[66]A.P.U'!#REF!</definedName>
    <definedName name="TOTALITEM7.2">'[66]A.P.U'!#REF!</definedName>
    <definedName name="TOTALITEM7.3">'[66]A.P.U'!#REF!</definedName>
    <definedName name="TOTALITEM7.4">'[66]A.P.U'!#REF!</definedName>
    <definedName name="TOTALITEM7.5">'[66]A.P.U'!#REF!</definedName>
    <definedName name="TOTALITEM8.1">'[66]A.P.U'!#REF!</definedName>
    <definedName name="TOTALITEM8.2">'[66]A.P.U'!#REF!</definedName>
    <definedName name="TOTALITEM8.3">'[66]A.P.U'!#REF!</definedName>
    <definedName name="TOTALITEM8.4">'[66]A.P.U'!#REF!</definedName>
    <definedName name="TOTALITEM8.5">'[66]A.P.U'!#REF!</definedName>
    <definedName name="TOTALITEM8.6">'[66]A.P.U'!#REF!</definedName>
    <definedName name="TOTALITEM8.7">'[66]A.P.U'!#REF!</definedName>
    <definedName name="TOTALITEM8.8">'[66]A.P.U'!#REF!</definedName>
    <definedName name="TOTALITEM9.1">'[66]A.P.U'!#REF!</definedName>
    <definedName name="TOTALITEM9.2">'[66]A.P.U'!#REF!</definedName>
    <definedName name="TOTALITEM9.3">'[66]A.P.U'!#REF!</definedName>
    <definedName name="TOTALITEM9.4">'[66]A.P.U'!#REF!</definedName>
    <definedName name="TOTALITEM9.5">'[66]A.P.U'!#REF!</definedName>
    <definedName name="TOTALITEM9.6">'[66]A.P.U'!#REF!</definedName>
    <definedName name="TOTALITEM9.7">'[66]A.P.U'!#REF!</definedName>
    <definedName name="TOTALITEM9.8">'[66]A.P.U'!#REF!</definedName>
    <definedName name="TOTALITEN1.2.4">'[66]A.P.U'!#REF!</definedName>
    <definedName name="TotalNoFacturable">#REF!</definedName>
    <definedName name="TotalOfi">#REF!</definedName>
    <definedName name="TotalPaginaPersonal">#REF!</definedName>
    <definedName name="TotalPro">#REF!</definedName>
    <definedName name="TotalTec">#REF!</definedName>
    <definedName name="TotalTram">#REF!</definedName>
    <definedName name="TotalVia">#REF!</definedName>
    <definedName name="TPER">#REF!</definedName>
    <definedName name="Tramite">#REF!</definedName>
    <definedName name="TRANSPORI" hidden="1">{#N/A,#N/A,TRUE,"INGENIERIA";#N/A,#N/A,TRUE,"COMPRAS";#N/A,#N/A,TRUE,"DIRECCION";#N/A,#N/A,TRUE,"RESUMEN"}</definedName>
    <definedName name="TRANSPORI_1" hidden="1">{#N/A,#N/A,TRUE,"INGENIERIA";#N/A,#N/A,TRUE,"COMPRAS";#N/A,#N/A,TRUE,"DIRECCION";#N/A,#N/A,TRUE,"RESUMEN"}</definedName>
    <definedName name="TRANSPORTE" hidden="1">{#N/A,#N/A,TRUE,"INGENIERIA";#N/A,#N/A,TRUE,"COMPRAS";#N/A,#N/A,TRUE,"DIRECCION";#N/A,#N/A,TRUE,"RESUMEN"}</definedName>
    <definedName name="TRANSPORTE_1" hidden="1">{#N/A,#N/A,TRUE,"INGENIERIA";#N/A,#N/A,TRUE,"COMPRAS";#N/A,#N/A,TRUE,"DIRECCION";#N/A,#N/A,TRUE,"RESUMEN"}</definedName>
    <definedName name="TRAT">[69]desmonte!$E$48</definedName>
    <definedName name="trest" hidden="1">{"TAB1",#N/A,TRUE,"GENERAL";"TAB2",#N/A,TRUE,"GENERAL";"TAB3",#N/A,TRUE,"GENERAL";"TAB4",#N/A,TRUE,"GENERAL";"TAB5",#N/A,TRUE,"GENERAL"}</definedName>
    <definedName name="tret" hidden="1">{"TAB1",#N/A,TRUE,"GENERAL";"TAB2",#N/A,TRUE,"GENERAL";"TAB3",#N/A,TRUE,"GENERAL";"TAB4",#N/A,TRUE,"GENERAL";"TAB5",#N/A,TRUE,"GENERAL"}</definedName>
    <definedName name="trh" hidden="1">{"via1",#N/A,TRUE,"general";"via2",#N/A,TRUE,"general";"via3",#N/A,TRUE,"general"}</definedName>
    <definedName name="trhfh" hidden="1">{"via1",#N/A,TRUE,"general";"via2",#N/A,TRUE,"general";"via3",#N/A,TRUE,"general"}</definedName>
    <definedName name="trjfgjh" hidden="1">{"via1",#N/A,TRUE,"general";"via2",#N/A,TRUE,"general";"via3",#N/A,TRUE,"general"}</definedName>
    <definedName name="tru" hidden="1">{"via1",#N/A,TRUE,"general";"via2",#N/A,TRUE,"general";"via3",#N/A,TRUE,"general"}</definedName>
    <definedName name="truds" hidden="1">{"via1",#N/A,TRUE,"general";"via2",#N/A,TRUE,"general";"via3",#N/A,TRUE,"general"}</definedName>
    <definedName name="trutu" hidden="1">{"via1",#N/A,TRUE,"general";"via2",#N/A,TRUE,"general";"via3",#N/A,TRUE,"general"}</definedName>
    <definedName name="trydfg" hidden="1">{"via1",#N/A,TRUE,"general";"via2",#N/A,TRUE,"general";"via3",#N/A,TRUE,"general"}</definedName>
    <definedName name="trydtrygf" hidden="1">{"via1",#N/A,TRUE,"general";"via2",#N/A,TRUE,"general";"via3",#N/A,TRUE,"general"}</definedName>
    <definedName name="tryery" hidden="1">{"TAB1",#N/A,TRUE,"GENERAL";"TAB2",#N/A,TRUE,"GENERAL";"TAB3",#N/A,TRUE,"GENERAL";"TAB4",#N/A,TRUE,"GENERAL";"TAB5",#N/A,TRUE,"GENERAL"}</definedName>
    <definedName name="tryi6" hidden="1">{"TAB1",#N/A,TRUE,"GENERAL";"TAB2",#N/A,TRUE,"GENERAL";"TAB3",#N/A,TRUE,"GENERAL";"TAB4",#N/A,TRUE,"GENERAL";"TAB5",#N/A,TRUE,"GENERAL"}</definedName>
    <definedName name="tryrth" hidden="1">{"via1",#N/A,TRUE,"general";"via2",#N/A,TRUE,"general";"via3",#N/A,TRUE,"general"}</definedName>
    <definedName name="tsert" hidden="1">{"TAB1",#N/A,TRUE,"GENERAL";"TAB2",#N/A,TRUE,"GENERAL";"TAB3",#N/A,TRUE,"GENERAL";"TAB4",#N/A,TRUE,"GENERAL";"TAB5",#N/A,TRUE,"GENERAL"}</definedName>
    <definedName name="TTA">[31]PRESUPUESTO!#REF!</definedName>
    <definedName name="TTB">[31]PRESUPUESTO!#REF!</definedName>
    <definedName name="TTC">[31]PRESUPUESTO!#REF!</definedName>
    <definedName name="TTE">[31]PRESUPUESTO!#REF!</definedName>
    <definedName name="TTL">[31]PRESUPUESTO!#REF!</definedName>
    <definedName name="TtlCD">[21]PRESUPUESTO!$G$173</definedName>
    <definedName name="TtlCDCronog">[21]CRONOGRAMA!$G$21</definedName>
    <definedName name="TTR" hidden="1">{"via1",#N/A,TRUE,"general";"via2",#N/A,TRUE,"general";"via3",#N/A,TRUE,"general"}</definedName>
    <definedName name="ttrff" hidden="1">{"via1",#N/A,TRUE,"general";"via2",#N/A,TRUE,"general";"via3",#N/A,TRUE,"general"}</definedName>
    <definedName name="ttt" hidden="1">{"TAB1",#N/A,TRUE,"GENERAL";"TAB2",#N/A,TRUE,"GENERAL";"TAB3",#N/A,TRUE,"GENERAL";"TAB4",#N/A,TRUE,"GENERAL";"TAB5",#N/A,TRUE,"GENERAL"}</definedName>
    <definedName name="tttt7" hidden="1">{"via1",#N/A,TRUE,"general";"via2",#N/A,TRUE,"general";"via3",#N/A,TRUE,"general"}</definedName>
    <definedName name="tttthy" hidden="1">{"TAB1",#N/A,TRUE,"GENERAL";"TAB2",#N/A,TRUE,"GENERAL";"TAB3",#N/A,TRUE,"GENERAL";"TAB4",#N/A,TRUE,"GENERAL";"TAB5",#N/A,TRUE,"GENERAL"}</definedName>
    <definedName name="ttttr" hidden="1">{"via1",#N/A,TRUE,"general";"via2",#N/A,TRUE,"general";"via3",#N/A,TRUE,"general"}</definedName>
    <definedName name="TU">'[20]CIRCUITOS CODENSA'!#REF!</definedName>
    <definedName name="tur" hidden="1">{"TAB1",#N/A,TRUE,"GENERAL";"TAB2",#N/A,TRUE,"GENERAL";"TAB3",#N/A,TRUE,"GENERAL";"TAB4",#N/A,TRUE,"GENERAL";"TAB5",#N/A,TRUE,"GENERAL"}</definedName>
    <definedName name="turu" hidden="1">{"TAB1",#N/A,TRUE,"GENERAL";"TAB2",#N/A,TRUE,"GENERAL";"TAB3",#N/A,TRUE,"GENERAL";"TAB4",#N/A,TRUE,"GENERAL";"TAB5",#N/A,TRUE,"GENERAL"}</definedName>
    <definedName name="twer" hidden="1">{"TAB1",#N/A,TRUE,"GENERAL";"TAB2",#N/A,TRUE,"GENERAL";"TAB3",#N/A,TRUE,"GENERAL";"TAB4",#N/A,TRUE,"GENERAL";"TAB5",#N/A,TRUE,"GENERAL"}</definedName>
    <definedName name="twet" hidden="1">{"TAB1",#N/A,TRUE,"GENERAL";"TAB2",#N/A,TRUE,"GENERAL";"TAB3",#N/A,TRUE,"GENERAL";"TAB4",#N/A,TRUE,"GENERAL";"TAB5",#N/A,TRUE,"GENERAL"}</definedName>
    <definedName name="TY">#REF!</definedName>
    <definedName name="tyery" hidden="1">{"via1",#N/A,TRUE,"general";"via2",#N/A,TRUE,"general";"via3",#N/A,TRUE,"general"}</definedName>
    <definedName name="tyj" hidden="1">{"TAB1",#N/A,TRUE,"GENERAL";"TAB2",#N/A,TRUE,"GENERAL";"TAB3",#N/A,TRUE,"GENERAL";"TAB4",#N/A,TRUE,"GENERAL";"TAB5",#N/A,TRUE,"GENERAL"}</definedName>
    <definedName name="tyjtyj" hidden="1">{"TAB1",#N/A,TRUE,"GENERAL";"TAB2",#N/A,TRUE,"GENERAL";"TAB3",#N/A,TRUE,"GENERAL";"TAB4",#N/A,TRUE,"GENERAL";"TAB5",#N/A,TRUE,"GENERAL"}</definedName>
    <definedName name="tyjytjuyjuy" hidden="1">{"TAB1",#N/A,TRUE,"GENERAL";"TAB2",#N/A,TRUE,"GENERAL";"TAB3",#N/A,TRUE,"GENERAL";"TAB4",#N/A,TRUE,"GENERAL";"TAB5",#N/A,TRUE,"GENERAL"}</definedName>
    <definedName name="tyk" hidden="1">{"via1",#N/A,TRUE,"general";"via2",#N/A,TRUE,"general";"via3",#N/A,TRUE,"general"}</definedName>
    <definedName name="tym" hidden="1">{"via1",#N/A,TRUE,"general";"via2",#N/A,TRUE,"general";"via3",#N/A,TRUE,"general"}</definedName>
    <definedName name="tyr" hidden="1">{"via1",#N/A,TRUE,"general";"via2",#N/A,TRUE,"general";"via3",#N/A,TRUE,"general"}</definedName>
    <definedName name="tytgfhgfh" hidden="1">{"TAB1",#N/A,TRUE,"GENERAL";"TAB2",#N/A,TRUE,"GENERAL";"TAB3",#N/A,TRUE,"GENERAL";"TAB4",#N/A,TRUE,"GENERAL";"TAB5",#N/A,TRUE,"GENERAL"}</definedName>
    <definedName name="tyty" hidden="1">{"TAB1",#N/A,TRUE,"GENERAL";"TAB2",#N/A,TRUE,"GENERAL";"TAB3",#N/A,TRUE,"GENERAL";"TAB4",#N/A,TRUE,"GENERAL";"TAB5",#N/A,TRUE,"GENERAL"}</definedName>
    <definedName name="TYUIYI" hidden="1">{"TAB1",#N/A,TRUE,"GENERAL";"TAB2",#N/A,TRUE,"GENERAL";"TAB3",#N/A,TRUE,"GENERAL";"TAB4",#N/A,TRUE,"GENERAL";"TAB5",#N/A,TRUE,"GENERAL"}</definedName>
    <definedName name="tyujh" hidden="1">{"TAB1",#N/A,TRUE,"GENERAL";"TAB2",#N/A,TRUE,"GENERAL";"TAB3",#N/A,TRUE,"GENERAL";"TAB4",#N/A,TRUE,"GENERAL";"TAB5",#N/A,TRUE,"GENERAL"}</definedName>
    <definedName name="tyuty" hidden="1">{"TAB1",#N/A,TRUE,"GENERAL";"TAB2",#N/A,TRUE,"GENERAL";"TAB3",#N/A,TRUE,"GENERAL";"TAB4",#N/A,TRUE,"GENERAL";"TAB5",#N/A,TRUE,"GENERAL"}</definedName>
    <definedName name="tyutyu" hidden="1">{"via1",#N/A,TRUE,"general";"via2",#N/A,TRUE,"general";"via3",#N/A,TRUE,"general"}</definedName>
    <definedName name="tyxg" hidden="1">{"via1",#N/A,TRUE,"general";"via2",#N/A,TRUE,"general";"via3",#N/A,TRUE,"general"}</definedName>
    <definedName name="u">#REF!</definedName>
    <definedName name="u3u" hidden="1">{"TAB1",#N/A,TRUE,"GENERAL";"TAB2",#N/A,TRUE,"GENERAL";"TAB3",#N/A,TRUE,"GENERAL";"TAB4",#N/A,TRUE,"GENERAL";"TAB5",#N/A,TRUE,"GENERAL"}</definedName>
    <definedName name="u7u7" hidden="1">{"TAB1",#N/A,TRUE,"GENERAL";"TAB2",#N/A,TRUE,"GENERAL";"TAB3",#N/A,TRUE,"GENERAL";"TAB4",#N/A,TRUE,"GENERAL";"TAB5",#N/A,TRUE,"GENERAL"}</definedName>
    <definedName name="ubicacion">[70]AUXILIAR!$A$2:$A$4</definedName>
    <definedName name="uequipo">#REF!</definedName>
    <definedName name="uijhj" hidden="1">{"via1",#N/A,TRUE,"general";"via2",#N/A,TRUE,"general";"via3",#N/A,TRUE,"general"}</definedName>
    <definedName name="uio" hidden="1">{"TAB1",#N/A,TRUE,"GENERAL";"TAB2",#N/A,TRUE,"GENERAL";"TAB3",#N/A,TRUE,"GENERAL";"TAB4",#N/A,TRUE,"GENERAL";"TAB5",#N/A,TRUE,"GENERAL"}</definedName>
    <definedName name="uiou" hidden="1">{"TAB1",#N/A,TRUE,"GENERAL";"TAB2",#N/A,TRUE,"GENERAL";"TAB3",#N/A,TRUE,"GENERAL";"TAB4",#N/A,TRUE,"GENERAL";"TAB5",#N/A,TRUE,"GENERAL"}</definedName>
    <definedName name="uir" hidden="1">{"via1",#N/A,TRUE,"general";"via2",#N/A,TRUE,"general";"via3",#N/A,TRUE,"general"}</definedName>
    <definedName name="uituii" hidden="1">{"TAB1",#N/A,TRUE,"GENERAL";"TAB2",#N/A,TRUE,"GENERAL";"TAB3",#N/A,TRUE,"GENERAL";"TAB4",#N/A,TRUE,"GENERAL";"TAB5",#N/A,TRUE,"GENERAL"}</definedName>
    <definedName name="uityjj" hidden="1">{"via1",#N/A,TRUE,"general";"via2",#N/A,TRUE,"general";"via3",#N/A,TRUE,"general"}</definedName>
    <definedName name="uiufgj" hidden="1">{"TAB1",#N/A,TRUE,"GENERAL";"TAB2",#N/A,TRUE,"GENERAL";"TAB3",#N/A,TRUE,"GENERAL";"TAB4",#N/A,TRUE,"GENERAL";"TAB5",#N/A,TRUE,"GENERAL"}</definedName>
    <definedName name="UIUYI" hidden="1">{"TAB1",#N/A,TRUE,"GENERAL";"TAB2",#N/A,TRUE,"GENERAL";"TAB3",#N/A,TRUE,"GENERAL";"TAB4",#N/A,TRUE,"GENERAL";"TAB5",#N/A,TRUE,"GENERAL"}</definedName>
    <definedName name="UM">'[20]CIRCUITOS CODENSA'!#REF!</definedName>
    <definedName name="UN">#REF!</definedName>
    <definedName name="Unidad">[24]Unidades!$A$1:$A$84</definedName>
    <definedName name="UNIDAD1">[33]ITEMS!$C$2</definedName>
    <definedName name="UNIDAD521">[34]ITEMS!$C$522</definedName>
    <definedName name="unidades">[12]Listado!$AI$2:$AI$85</definedName>
    <definedName name="UNISUR">#REF!</definedName>
    <definedName name="Unit" hidden="1">#REF!</definedName>
    <definedName name="UOUIV" hidden="1">{"TAB1",#N/A,TRUE,"GENERAL";"TAB2",#N/A,TRUE,"GENERAL";"TAB3",#N/A,TRUE,"GENERAL";"TAB4",#N/A,TRUE,"GENERAL";"TAB5",#N/A,TRUE,"GENERAL"}</definedName>
    <definedName name="uryur" hidden="1">{"TAB1",#N/A,TRUE,"GENERAL";"TAB2",#N/A,TRUE,"GENERAL";"TAB3",#N/A,TRUE,"GENERAL";"TAB4",#N/A,TRUE,"GENERAL";"TAB5",#N/A,TRUE,"GENERAL"}</definedName>
    <definedName name="US">'[20]CIRCUITOS CODENSA'!#REF!</definedName>
    <definedName name="UTIL">8%</definedName>
    <definedName name="Utilidad">[21]PRESUPUESTO!$F$176</definedName>
    <definedName name="UtilidadObra">#REF!</definedName>
    <definedName name="uuu" hidden="1">{"TAB1",#N/A,TRUE,"GENERAL";"TAB2",#N/A,TRUE,"GENERAL";"TAB3",#N/A,TRUE,"GENERAL";"TAB4",#N/A,TRUE,"GENERAL";"TAB5",#N/A,TRUE,"GENERAL"}</definedName>
    <definedName name="UUUU">#REF!</definedName>
    <definedName name="uuuuo" hidden="1">{"TAB1",#N/A,TRUE,"GENERAL";"TAB2",#N/A,TRUE,"GENERAL";"TAB3",#N/A,TRUE,"GENERAL";"TAB4",#N/A,TRUE,"GENERAL";"TAB5",#N/A,TRUE,"GENERAL"}</definedName>
    <definedName name="uuuuuj" hidden="1">{"via1",#N/A,TRUE,"general";"via2",#N/A,TRUE,"general";"via3",#N/A,TRUE,"general"}</definedName>
    <definedName name="uwkap" hidden="1">{"TAB1",#N/A,TRUE,"GENERAL";"TAB2",#N/A,TRUE,"GENERAL";"TAB3",#N/A,TRUE,"GENERAL";"TAB4",#N/A,TRUE,"GENERAL";"TAB5",#N/A,TRUE,"GENERAL"}</definedName>
    <definedName name="uyiyiy" hidden="1">{"TAB1",#N/A,TRUE,"GENERAL";"TAB2",#N/A,TRUE,"GENERAL";"TAB3",#N/A,TRUE,"GENERAL";"TAB4",#N/A,TRUE,"GENERAL";"TAB5",#N/A,TRUE,"GENERAL"}</definedName>
    <definedName name="uytu" hidden="1">{"TAB1",#N/A,TRUE,"GENERAL";"TAB2",#N/A,TRUE,"GENERAL";"TAB3",#N/A,TRUE,"GENERAL";"TAB4",#N/A,TRUE,"GENERAL";"TAB5",#N/A,TRUE,"GENERAL"}</definedName>
    <definedName name="UYU">#REF!</definedName>
    <definedName name="uyur" hidden="1">{"via1",#N/A,TRUE,"general";"via2",#N/A,TRUE,"general";"via3",#N/A,TRUE,"general"}</definedName>
    <definedName name="v" hidden="1">{"TAB1",#N/A,TRUE,"GENERAL";"TAB2",#N/A,TRUE,"GENERAL";"TAB3",#N/A,TRUE,"GENERAL";"TAB4",#N/A,TRUE,"GENERAL";"TAB5",#N/A,TRUE,"GENERAL"}</definedName>
    <definedName name="VALDES">#REF!</definedName>
    <definedName name="valor1">#REF!</definedName>
    <definedName name="valor2">#REF!</definedName>
    <definedName name="VALOR3">#REF!</definedName>
    <definedName name="Valoracion">#REF!</definedName>
    <definedName name="VALORACIÓN">#REF!</definedName>
    <definedName name="ValorTotConsultoria">#REF!</definedName>
    <definedName name="Values_Entered">IF([0]!Loan_Amount*[0]!Interest_Rate*[0]!Loan_Years*[0]!Loan_Start&gt;0,1,0)</definedName>
    <definedName name="variacion">[14]Datos!$B$8</definedName>
    <definedName name="VARIOS">#REF!</definedName>
    <definedName name="vbvbvbvb" hidden="1">{"TAB1",#N/A,TRUE,"GENERAL";"TAB2",#N/A,TRUE,"GENERAL";"TAB3",#N/A,TRUE,"GENERAL";"TAB4",#N/A,TRUE,"GENERAL";"TAB5",#N/A,TRUE,"GENERAL"}</definedName>
    <definedName name="vdfvuio" hidden="1">{"via1",#N/A,TRUE,"general";"via2",#N/A,TRUE,"general";"via3",#N/A,TRUE,"general"}</definedName>
    <definedName name="vdsvnj" hidden="1">{"via1",#N/A,TRUE,"general";"via2",#N/A,TRUE,"general";"via3",#N/A,TRUE,"general"}</definedName>
    <definedName name="VE">'[20]CIRCUITOS CODENSA'!#REF!</definedName>
    <definedName name="vfbgnhyt" hidden="1">{"via1",#N/A,TRUE,"general";"via2",#N/A,TRUE,"general";"via3",#N/A,TRUE,"general"}</definedName>
    <definedName name="vfvdv" hidden="1">{"TAB1",#N/A,TRUE,"GENERAL";"TAB2",#N/A,TRUE,"GENERAL";"TAB3",#N/A,TRUE,"GENERAL";"TAB4",#N/A,TRUE,"GENERAL";"TAB5",#N/A,TRUE,"GENERAL"}</definedName>
    <definedName name="vfvf" hidden="1">{"TAB1",#N/A,TRUE,"GENERAL";"TAB2",#N/A,TRUE,"GENERAL";"TAB3",#N/A,TRUE,"GENERAL";"TAB4",#N/A,TRUE,"GENERAL";"TAB5",#N/A,TRUE,"GENERAL"}</definedName>
    <definedName name="VI">'[20]CIRCUITOS CODENSA'!#REF!</definedName>
    <definedName name="via" hidden="1">{"via1",#N/A,TRUE,"general";"via2",#N/A,TRUE,"general";"via3",#N/A,TRUE,"general"}</definedName>
    <definedName name="Viajes">#REF!</definedName>
    <definedName name="vjkgvif">OFFSET([0]!Full_Print,0,0,[0]!Last_Row)</definedName>
    <definedName name="vk" hidden="1">{"via1",#N/A,TRUE,"general";"via2",#N/A,TRUE,"general";"via3",#N/A,TRUE,"general"}</definedName>
    <definedName name="vnbvxb" hidden="1">{"via1",#N/A,TRUE,"general";"via2",#N/A,TRUE,"general";"via3",#N/A,TRUE,"general"}</definedName>
    <definedName name="VNVBN" hidden="1">{"TAB1",#N/A,TRUE,"GENERAL";"TAB2",#N/A,TRUE,"GENERAL";"TAB3",#N/A,TRUE,"GENERAL";"TAB4",#N/A,TRUE,"GENERAL";"TAB5",#N/A,TRUE,"GENERAL"}</definedName>
    <definedName name="vodijvoe">#REF!</definedName>
    <definedName name="VRTTLPPTO">[21]PRESUPUESTO!$G$179</definedName>
    <definedName name="VRTTLUNDS">[21]PRESUPUESTO!#REF!</definedName>
    <definedName name="vsdfj" hidden="1">{"via1",#N/A,TRUE,"general";"via2",#N/A,TRUE,"general";"via3",#N/A,TRUE,"general"}</definedName>
    <definedName name="vt" hidden="1">{"via1",#N/A,TRUE,"general";"via2",#N/A,TRUE,"general";"via3",#N/A,TRUE,"general"}</definedName>
    <definedName name="vvcxv" hidden="1">{"TAB1",#N/A,TRUE,"GENERAL";"TAB2",#N/A,TRUE,"GENERAL";"TAB3",#N/A,TRUE,"GENERAL";"TAB4",#N/A,TRUE,"GENERAL";"TAB5",#N/A,TRUE,"GENERAL"}</definedName>
    <definedName name="VVV">#REF!</definedName>
    <definedName name="vvvvt" hidden="1">{"via1",#N/A,TRUE,"general";"via2",#N/A,TRUE,"general";"via3",#N/A,TRUE,"general"}</definedName>
    <definedName name="vvvvvvf" hidden="1">{"via1",#N/A,TRUE,"general";"via2",#N/A,TRUE,"general";"via3",#N/A,TRUE,"general"}</definedName>
    <definedName name="vy" hidden="1">{"TAB1",#N/A,TRUE,"GENERAL";"TAB2",#N/A,TRUE,"GENERAL";"TAB3",#N/A,TRUE,"GENERAL";"TAB4",#N/A,TRUE,"GENERAL";"TAB5",#N/A,TRUE,"GENERAL"}</definedName>
    <definedName name="w2w2w" hidden="1">{"via1",#N/A,TRUE,"general";"via2",#N/A,TRUE,"general";"via3",#N/A,TRUE,"general"}</definedName>
    <definedName name="WER">'[17]Res-Accide-10'!$S$2:$S$7</definedName>
    <definedName name="werew" hidden="1">{"TAB1",#N/A,TRUE,"GENERAL";"TAB2",#N/A,TRUE,"GENERAL";"TAB3",#N/A,TRUE,"GENERAL";"TAB4",#N/A,TRUE,"GENERAL";"TAB5",#N/A,TRUE,"GENERAL"}</definedName>
    <definedName name="WEREWR" hidden="1">{"via1",#N/A,TRUE,"general";"via2",#N/A,TRUE,"general";"via3",#N/A,TRUE,"general"}</definedName>
    <definedName name="werfdsf" hidden="1">{"TAB1",#N/A,TRUE,"GENERAL";"TAB2",#N/A,TRUE,"GENERAL";"TAB3",#N/A,TRUE,"GENERAL";"TAB4",#N/A,TRUE,"GENERAL";"TAB5",#N/A,TRUE,"GENERAL"}</definedName>
    <definedName name="werh" hidden="1">{"via1",#N/A,TRUE,"general";"via2",#N/A,TRUE,"general";"via3",#N/A,TRUE,"general"}</definedName>
    <definedName name="wersfdfrguyo" hidden="1">{"via1",#N/A,TRUE,"general";"via2",#N/A,TRUE,"general";"via3",#N/A,TRUE,"general"}</definedName>
    <definedName name="werwr" hidden="1">{"via1",#N/A,TRUE,"general";"via2",#N/A,TRUE,"general";"via3",#N/A,TRUE,"general"}</definedName>
    <definedName name="WERWVN" hidden="1">{"TAB1",#N/A,TRUE,"GENERAL";"TAB2",#N/A,TRUE,"GENERAL";"TAB3",#N/A,TRUE,"GENERAL";"TAB4",#N/A,TRUE,"GENERAL";"TAB5",#N/A,TRUE,"GENERAL"}</definedName>
    <definedName name="wetrew" hidden="1">{"via1",#N/A,TRUE,"general";"via2",#N/A,TRUE,"general";"via3",#N/A,TRUE,"general"}</definedName>
    <definedName name="wettt" hidden="1">{"via1",#N/A,TRUE,"general";"via2",#N/A,TRUE,"general";"via3",#N/A,TRUE,"general"}</definedName>
    <definedName name="wetwretd" hidden="1">{"via1",#N/A,TRUE,"general";"via2",#N/A,TRUE,"general";"via3",#N/A,TRUE,"general"}</definedName>
    <definedName name="wew" hidden="1">{"via1",#N/A,TRUE,"general";"via2",#N/A,TRUE,"general";"via3",#N/A,TRUE,"general"}</definedName>
    <definedName name="wffag" hidden="1">{"via1",#N/A,TRUE,"general";"via2",#N/A,TRUE,"general";"via3",#N/A,TRUE,"general"}</definedName>
    <definedName name="WILSON">'[17]Res-Accide-10'!#REF!</definedName>
    <definedName name="WQEEWQ" hidden="1">{"TAB1",#N/A,TRUE,"GENERAL";"TAB2",#N/A,TRUE,"GENERAL";"TAB3",#N/A,TRUE,"GENERAL";"TAB4",#N/A,TRUE,"GENERAL";"TAB5",#N/A,TRUE,"GENERAL"}</definedName>
    <definedName name="wqw" hidden="1">#REF!</definedName>
    <definedName name="wrn.ar." hidden="1">{#N/A,#N/A,TRUE,"CODIGO DEPENDENCIA"}</definedName>
    <definedName name="wrn.Financial._.Statements." hidden="1">{#N/A,#N/A,TRUE,"Consolidated FS";#N/A,#N/A,TRUE,"Consolidating BS";#N/A,#N/A,TRUE,"Core Bus";#N/A,#N/A,TRUE,"News &amp; Consumer";#N/A,#N/A,TRUE,"Mags &amp; Catalogues";#N/A,#N/A,TRUE,"Select";#N/A,#N/A,TRUE,"Spain Bus";#N/A,#N/A,TRUE,"Spain";#N/A,#N/A,TRUE,"Non Core Bus";#N/A,#N/A,TRUE,"Packaging";#N/A,#N/A,TRUE,"Scientifica";#N/A,#N/A,TRUE,"Hungary Bus";#N/A,#N/A,TRUE,"Hungary";#N/A,#N/A,TRUE,"Group Cost Bus";#N/A,#N/A,TRUE,"Group Costs"}</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ATOS._1"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Ull._.Model." hidden="1">{#N/A,#N/A,TRUE,"Assump";#N/A,#N/A,TRUE,"Transaction Summary";#N/A,#N/A,TRUE,"Restructuring Sensitivities";#N/A,#N/A,TRUE,"DCF";#N/A,#N/A,TRUE,"IRR";#N/A,#N/A,TRUE,"Debt Capacity";#N/A,#N/A,TRUE,"Consolidated FS";#N/A,#N/A,TRUE,"Consolidating BS";#N/A,#N/A,TRUE,"Core Bus";#N/A,#N/A,TRUE,"News &amp; Consumer";#N/A,#N/A,TRUE,"Mags &amp; Catalogues";#N/A,#N/A,TRUE,"Select";#N/A,#N/A,TRUE,"Spain Bus";#N/A,#N/A,TRUE,"Spain";#N/A,#N/A,TRUE,"Non Core Bus";#N/A,#N/A,TRUE,"Packaging";#N/A,#N/A,TRUE,"Scientifica";#N/A,#N/A,TRUE,"Hungary Bus";#N/A,#N/A,TRUE,"Hungary";#N/A,#N/A,TRUE,"Group Cost Bus";#N/A,#N/A,TRUE,"Group Costs"}</definedName>
    <definedName name="wrn.GENERAL." hidden="1">{"TAB1",#N/A,TRUE,"GENERAL";"TAB2",#N/A,TRUE,"GENERAL";"TAB3",#N/A,TRUE,"GENERAL";"TAB4",#N/A,TRUE,"GENERAL";"TAB5",#N/A,TRUE,"GENERAL"}</definedName>
    <definedName name="wrn.GERENCIA." hidden="1">{#N/A,#N/A,TRUE,"INGENIERIA";#N/A,#N/A,TRUE,"COMPRAS";#N/A,#N/A,TRUE,"DIRECCION";#N/A,#N/A,TRUE,"RESUMEN"}</definedName>
    <definedName name="wrn.GERENCIA._1" hidden="1">{#N/A,#N/A,TRUE,"INGENIERIA";#N/A,#N/A,TRUE,"COMPRAS";#N/A,#N/A,TRUE,"DIRECCION";#N/A,#N/A,TRUE,"RESUMEN"}</definedName>
    <definedName name="wrn.Restructuring._.Summaries." hidden="1">{#N/A,#N/A,TRUE,"Transaction Summary";#N/A,#N/A,TRUE,"Restructuring Sensitivities";#N/A,#N/A,TRUE,"DCF";#N/A,#N/A,TRUE,"IRR";#N/A,#N/A,TRUE,"Debt Capacity"}</definedName>
    <definedName name="wrn.via." hidden="1">{"via1",#N/A,TRUE,"general";"via2",#N/A,TRUE,"general";"via3",#N/A,TRUE,"general"}</definedName>
    <definedName name="WSERWEER">'[71]COSTOS OFICINA'!#REF!</definedName>
    <definedName name="wsnhed" hidden="1">{"via1",#N/A,TRUE,"general";"via2",#N/A,TRUE,"general";"via3",#N/A,TRUE,"general"}</definedName>
    <definedName name="wswswsqa" hidden="1">{"via1",#N/A,TRUE,"general";"via2",#N/A,TRUE,"general";"via3",#N/A,TRUE,"general"}</definedName>
    <definedName name="wtt" hidden="1">{"TAB1",#N/A,TRUE,"GENERAL";"TAB2",#N/A,TRUE,"GENERAL";"TAB3",#N/A,TRUE,"GENERAL";"TAB4",#N/A,TRUE,"GENERAL";"TAB5",#N/A,TRUE,"GENERAL"}</definedName>
    <definedName name="wwded3" hidden="1">{"via1",#N/A,TRUE,"general";"via2",#N/A,TRUE,"general";"via3",#N/A,TRUE,"general"}</definedName>
    <definedName name="www">#REF!</definedName>
    <definedName name="wwwwe" hidden="1">{"TAB1",#N/A,TRUE,"GENERAL";"TAB2",#N/A,TRUE,"GENERAL";"TAB3",#N/A,TRUE,"GENERAL";"TAB4",#N/A,TRUE,"GENERAL";"TAB5",#N/A,TRUE,"GENERAL"}</definedName>
    <definedName name="wyty" hidden="1">{"via1",#N/A,TRUE,"general";"via2",#N/A,TRUE,"general";"via3",#N/A,TRUE,"general"}</definedName>
    <definedName name="x">#REF!</definedName>
    <definedName name="xcbvbs" hidden="1">{"TAB1",#N/A,TRUE,"GENERAL";"TAB2",#N/A,TRUE,"GENERAL";"TAB3",#N/A,TRUE,"GENERAL";"TAB4",#N/A,TRUE,"GENERAL";"TAB5",#N/A,TRUE,"GENERAL"}</definedName>
    <definedName name="XMesCalidades">#REF!</definedName>
    <definedName name="XMesNoFacturables">#REF!</definedName>
    <definedName name="XMesPersonalPromedio">#REF!</definedName>
    <definedName name="XMesProfesionales">#REF!</definedName>
    <definedName name="XMesTecnicos">#REF!</definedName>
    <definedName name="xsxs" hidden="1">{"TAB1",#N/A,TRUE,"GENERAL";"TAB2",#N/A,TRUE,"GENERAL";"TAB3",#N/A,TRUE,"GENERAL";"TAB4",#N/A,TRUE,"GENERAL";"TAB5",#N/A,TRUE,"GENERAL"}</definedName>
    <definedName name="xx">[72]PERSONAL!$D$10</definedName>
    <definedName name="xxfg" hidden="1">{"via1",#N/A,TRUE,"general";"via2",#N/A,TRUE,"general";"via3",#N/A,TRUE,"general"}</definedName>
    <definedName name="xxx">#REF!</definedName>
    <definedName name="XXXXX"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XXXXX_1"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xxxxxds" hidden="1">{"via1",#N/A,TRUE,"general";"via2",#N/A,TRUE,"general";"via3",#N/A,TRUE,"general"}</definedName>
    <definedName name="XXXXXX" hidden="1">{#N/A,#N/A,TRUE,"INGENIERIA";#N/A,#N/A,TRUE,"COMPRAS";#N/A,#N/A,TRUE,"DIRECCION";#N/A,#N/A,TRUE,"RESUMEN"}</definedName>
    <definedName name="XXXXXX_1" hidden="1">{#N/A,#N/A,TRUE,"INGENIERIA";#N/A,#N/A,TRUE,"COMPRAS";#N/A,#N/A,TRUE,"DIRECCION";#N/A,#N/A,TRUE,"RESUMEN"}</definedName>
    <definedName name="XXXXXXXXXX">#REF!</definedName>
    <definedName name="xxxxxxxxxx29" hidden="1">{"via1",#N/A,TRUE,"general";"via2",#N/A,TRUE,"general";"via3",#N/A,TRUE,"general"}</definedName>
    <definedName name="XXXXXXXXXXXX">#REF!</definedName>
    <definedName name="xyz" hidden="1">#REF!</definedName>
    <definedName name="XZXZV" hidden="1">{"via1",#N/A,TRUE,"general";"via2",#N/A,TRUE,"general";"via3",#N/A,TRUE,"general"}</definedName>
    <definedName name="y">#REF!</definedName>
    <definedName name="y6y6" hidden="1">{"via1",#N/A,TRUE,"general";"via2",#N/A,TRUE,"general";"via3",#N/A,TRUE,"general"}</definedName>
    <definedName name="yery" hidden="1">{"via1",#N/A,TRUE,"general";"via2",#N/A,TRUE,"general";"via3",#N/A,TRUE,"general"}</definedName>
    <definedName name="yhy" hidden="1">{"TAB1",#N/A,TRUE,"GENERAL";"TAB2",#N/A,TRUE,"GENERAL";"TAB3",#N/A,TRUE,"GENERAL";"TAB4",#N/A,TRUE,"GENERAL";"TAB5",#N/A,TRUE,"GENERAL"}</definedName>
    <definedName name="yjyj" hidden="1">{"TAB1",#N/A,TRUE,"GENERAL";"TAB2",#N/A,TRUE,"GENERAL";"TAB3",#N/A,TRUE,"GENERAL";"TAB4",#N/A,TRUE,"GENERAL";"TAB5",#N/A,TRUE,"GENERAL"}</definedName>
    <definedName name="yorlanys">#REF!</definedName>
    <definedName name="yrey" hidden="1">{"via1",#N/A,TRUE,"general";"via2",#N/A,TRUE,"general";"via3",#N/A,TRUE,"general"}</definedName>
    <definedName name="yry" hidden="1">{"via1",#N/A,TRUE,"general";"via2",#N/A,TRUE,"general";"via3",#N/A,TRUE,"general"}</definedName>
    <definedName name="ytj" hidden="1">{"TAB1",#N/A,TRUE,"GENERAL";"TAB2",#N/A,TRUE,"GENERAL";"TAB3",#N/A,TRUE,"GENERAL";"TAB4",#N/A,TRUE,"GENERAL";"TAB5",#N/A,TRUE,"GENERAL"}</definedName>
    <definedName name="ytjt6" hidden="1">{"via1",#N/A,TRUE,"general";"via2",#N/A,TRUE,"general";"via3",#N/A,TRUE,"general"}</definedName>
    <definedName name="ytrwyr" hidden="1">{"TAB1",#N/A,TRUE,"GENERAL";"TAB2",#N/A,TRUE,"GENERAL";"TAB3",#N/A,TRUE,"GENERAL";"TAB4",#N/A,TRUE,"GENERAL";"TAB5",#N/A,TRUE,"GENERAL"}</definedName>
    <definedName name="ytry" hidden="1">{"via1",#N/A,TRUE,"general";"via2",#N/A,TRUE,"general";"via3",#N/A,TRUE,"general"}</definedName>
    <definedName name="ytryrty" hidden="1">{"via1",#N/A,TRUE,"general";"via2",#N/A,TRUE,"general";"via3",#N/A,TRUE,"general"}</definedName>
    <definedName name="YTRYUYT" hidden="1">{"TAB1",#N/A,TRUE,"GENERAL";"TAB2",#N/A,TRUE,"GENERAL";"TAB3",#N/A,TRUE,"GENERAL";"TAB4",#N/A,TRUE,"GENERAL";"TAB5",#N/A,TRUE,"GENERAL"}</definedName>
    <definedName name="ytudfgd" hidden="1">{"TAB1",#N/A,TRUE,"GENERAL";"TAB2",#N/A,TRUE,"GENERAL";"TAB3",#N/A,TRUE,"GENERAL";"TAB4",#N/A,TRUE,"GENERAL";"TAB5",#N/A,TRUE,"GENERAL"}</definedName>
    <definedName name="yturtu7" hidden="1">{"TAB1",#N/A,TRUE,"GENERAL";"TAB2",#N/A,TRUE,"GENERAL";"TAB3",#N/A,TRUE,"GENERAL";"TAB4",#N/A,TRUE,"GENERAL";"TAB5",#N/A,TRUE,"GENERAL"}</definedName>
    <definedName name="yturu" hidden="1">{"TAB1",#N/A,TRUE,"GENERAL";"TAB2",#N/A,TRUE,"GENERAL";"TAB3",#N/A,TRUE,"GENERAL";"TAB4",#N/A,TRUE,"GENERAL";"TAB5",#N/A,TRUE,"GENERAL"}</definedName>
    <definedName name="ytuytfgh" hidden="1">{"via1",#N/A,TRUE,"general";"via2",#N/A,TRUE,"general";"via3",#N/A,TRUE,"general"}</definedName>
    <definedName name="yty" hidden="1">{"TAB1",#N/A,TRUE,"GENERAL";"TAB2",#N/A,TRUE,"GENERAL";"TAB3",#N/A,TRUE,"GENERAL";"TAB4",#N/A,TRUE,"GENERAL";"TAB5",#N/A,TRUE,"GENERAL"}</definedName>
    <definedName name="ytyyh" hidden="1">{"via1",#N/A,TRUE,"general";"via2",#N/A,TRUE,"general";"via3",#N/A,TRUE,"general"}</definedName>
    <definedName name="ytzacdfg" hidden="1">{"TAB1",#N/A,TRUE,"GENERAL";"TAB2",#N/A,TRUE,"GENERAL";"TAB3",#N/A,TRUE,"GENERAL";"TAB4",#N/A,TRUE,"GENERAL";"TAB5",#N/A,TRUE,"GENERAL"}</definedName>
    <definedName name="yudre54" hidden="1">{"TAB1",#N/A,TRUE,"GENERAL";"TAB2",#N/A,TRUE,"GENERAL";"TAB3",#N/A,TRUE,"GENERAL";"TAB4",#N/A,TRUE,"GENERAL";"TAB5",#N/A,TRUE,"GENERAL"}</definedName>
    <definedName name="yuhgh" hidden="1">{"TAB1",#N/A,TRUE,"GENERAL";"TAB2",#N/A,TRUE,"GENERAL";"TAB3",#N/A,TRUE,"GENERAL";"TAB4",#N/A,TRUE,"GENERAL";"TAB5",#N/A,TRUE,"GENERAL"}</definedName>
    <definedName name="yutu" hidden="1">{"via1",#N/A,TRUE,"general";"via2",#N/A,TRUE,"general";"via3",#N/A,TRUE,"general"}</definedName>
    <definedName name="yuuiiy" hidden="1">{"via1",#N/A,TRUE,"general";"via2",#N/A,TRUE,"general";"via3",#N/A,TRUE,"general"}</definedName>
    <definedName name="yuuuuuu" hidden="1">{"via1",#N/A,TRUE,"general";"via2",#N/A,TRUE,"general";"via3",#N/A,TRUE,"general"}</definedName>
    <definedName name="yyyuh" hidden="1">{"TAB1",#N/A,TRUE,"GENERAL";"TAB2",#N/A,TRUE,"GENERAL";"TAB3",#N/A,TRUE,"GENERAL";"TAB4",#N/A,TRUE,"GENERAL";"TAB5",#N/A,TRUE,"GENERAL"}</definedName>
    <definedName name="yyyyhhh" hidden="1">{"TAB1",#N/A,TRUE,"GENERAL";"TAB2",#N/A,TRUE,"GENERAL";"TAB3",#N/A,TRUE,"GENERAL";"TAB4",#N/A,TRUE,"GENERAL";"TAB5",#N/A,TRUE,"GENERAL"}</definedName>
    <definedName name="yyyyyf" hidden="1">{"via1",#N/A,TRUE,"general";"via2",#N/A,TRUE,"general";"via3",#N/A,TRUE,"general"}</definedName>
    <definedName name="yyyyyy" hidden="1">[19]MI!#REF!</definedName>
    <definedName name="z">#REF!</definedName>
    <definedName name="zdervr" hidden="1">{"via1",#N/A,TRUE,"general";"via2",#N/A,TRUE,"general";"via3",#N/A,TRUE,"general"}</definedName>
    <definedName name="zorra" hidden="1">{"'Parámetros'!$A$3:$C$3"}</definedName>
    <definedName name="zxczds" hidden="1">{"TAB1",#N/A,TRUE,"GENERAL";"TAB2",#N/A,TRUE,"GENERAL";"TAB3",#N/A,TRUE,"GENERAL";"TAB4",#N/A,TRUE,"GENERAL";"TAB5",#N/A,TRUE,"GENERAL"}</definedName>
    <definedName name="zxsdftyu" hidden="1">{"via1",#N/A,TRUE,"general";"via2",#N/A,TRUE,"general";"via3",#N/A,TRUE,"general"}</definedName>
    <definedName name="zxvxczv" hidden="1">{"via1",#N/A,TRUE,"general";"via2",#N/A,TRUE,"general";"via3",#N/A,TRUE,"general"}</definedName>
    <definedName name="ZZZZZZZZZZZ">'[23]A. P. 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6" l="1"/>
  <c r="D6" i="51"/>
  <c r="D5" i="51"/>
  <c r="F271" i="47"/>
  <c r="F267" i="47"/>
  <c r="D263" i="47"/>
  <c r="D240" i="47" s="1"/>
  <c r="F240" i="47" s="1"/>
  <c r="F262" i="47"/>
  <c r="D262" i="47"/>
  <c r="D239" i="47" s="1"/>
  <c r="F239" i="47" s="1"/>
  <c r="D260" i="47"/>
  <c r="F260" i="47" s="1"/>
  <c r="D253" i="47"/>
  <c r="D277" i="47" s="1"/>
  <c r="F277" i="47" s="1"/>
  <c r="D252" i="47"/>
  <c r="D276" i="47" s="1"/>
  <c r="F276" i="47" s="1"/>
  <c r="D249" i="47"/>
  <c r="D272" i="47" s="1"/>
  <c r="F272" i="47" s="1"/>
  <c r="F244" i="47"/>
  <c r="D243" i="47"/>
  <c r="D266" i="47" s="1"/>
  <c r="F266" i="47" s="1"/>
  <c r="F242" i="47"/>
  <c r="D242" i="47"/>
  <c r="D265" i="47" s="1"/>
  <c r="F265" i="47" s="1"/>
  <c r="D241" i="47"/>
  <c r="F241" i="47" s="1"/>
  <c r="F238" i="47"/>
  <c r="D238" i="47"/>
  <c r="D261" i="47" s="1"/>
  <c r="F261" i="47" s="1"/>
  <c r="D236" i="47"/>
  <c r="D259" i="47" s="1"/>
  <c r="F259" i="47" s="1"/>
  <c r="D235" i="47"/>
  <c r="D248" i="47" s="1"/>
  <c r="F248" i="47" s="1"/>
  <c r="D234" i="47"/>
  <c r="D258" i="47" s="1"/>
  <c r="F258" i="47" s="1"/>
  <c r="D233" i="47"/>
  <c r="D247" i="47" s="1"/>
  <c r="F247" i="47" s="1"/>
  <c r="E222" i="47"/>
  <c r="D222" i="47"/>
  <c r="F222" i="47" s="1"/>
  <c r="F223" i="47" s="1"/>
  <c r="D219" i="47"/>
  <c r="F219" i="47" s="1"/>
  <c r="D218" i="47"/>
  <c r="F218" i="47" s="1"/>
  <c r="D215" i="47"/>
  <c r="F215" i="47" s="1"/>
  <c r="F216" i="47" s="1"/>
  <c r="D212" i="47"/>
  <c r="F212" i="47" s="1"/>
  <c r="D211" i="47"/>
  <c r="F211" i="47" s="1"/>
  <c r="D210" i="47"/>
  <c r="F210" i="47" s="1"/>
  <c r="F209" i="47"/>
  <c r="D209" i="47"/>
  <c r="D208" i="47"/>
  <c r="F208" i="47" s="1"/>
  <c r="D207" i="47"/>
  <c r="F207" i="47" s="1"/>
  <c r="D206" i="47"/>
  <c r="F206" i="47" s="1"/>
  <c r="D205" i="47"/>
  <c r="F205" i="47" s="1"/>
  <c r="D202" i="47"/>
  <c r="F202" i="47" s="1"/>
  <c r="D201" i="47"/>
  <c r="F201" i="47" s="1"/>
  <c r="D200" i="47"/>
  <c r="F200" i="47" s="1"/>
  <c r="F199" i="47"/>
  <c r="D199" i="47"/>
  <c r="F198" i="47"/>
  <c r="D198" i="47"/>
  <c r="D197" i="47"/>
  <c r="F197" i="47" s="1"/>
  <c r="F194" i="47"/>
  <c r="D194" i="47"/>
  <c r="D193" i="47"/>
  <c r="F193" i="47" s="1"/>
  <c r="D192" i="47"/>
  <c r="F192" i="47" s="1"/>
  <c r="D191" i="47"/>
  <c r="F191" i="47" s="1"/>
  <c r="F190" i="47"/>
  <c r="D190" i="47"/>
  <c r="D189" i="47"/>
  <c r="F189" i="47" s="1"/>
  <c r="D188" i="47"/>
  <c r="F188" i="47" s="1"/>
  <c r="D185" i="47"/>
  <c r="F185" i="47" s="1"/>
  <c r="D122" i="47"/>
  <c r="F122" i="47" s="1"/>
  <c r="D119" i="47"/>
  <c r="D162" i="47" s="1"/>
  <c r="F162" i="47" s="1"/>
  <c r="D117" i="47"/>
  <c r="D160" i="47" s="1"/>
  <c r="F160" i="47" s="1"/>
  <c r="D116" i="47"/>
  <c r="F116" i="47" s="1"/>
  <c r="D115" i="47"/>
  <c r="F115" i="47" s="1"/>
  <c r="F105" i="47"/>
  <c r="D105" i="47"/>
  <c r="D149" i="47" s="1"/>
  <c r="F149" i="47" s="1"/>
  <c r="D87" i="47"/>
  <c r="D134" i="47" s="1"/>
  <c r="F134" i="47" s="1"/>
  <c r="D86" i="47"/>
  <c r="D133" i="47" s="1"/>
  <c r="D79" i="47"/>
  <c r="D126" i="47" s="1"/>
  <c r="F126" i="47" s="1"/>
  <c r="D78" i="47"/>
  <c r="D125" i="47" s="1"/>
  <c r="F125" i="47" s="1"/>
  <c r="D77" i="47"/>
  <c r="F77" i="47" s="1"/>
  <c r="F76" i="47"/>
  <c r="D76" i="47"/>
  <c r="D123" i="47" s="1"/>
  <c r="F123" i="47" s="1"/>
  <c r="F75" i="47"/>
  <c r="D75" i="47"/>
  <c r="F72" i="47"/>
  <c r="D72" i="47"/>
  <c r="D71" i="47"/>
  <c r="F71" i="47" s="1"/>
  <c r="F70" i="47"/>
  <c r="D70" i="47"/>
  <c r="D69" i="47"/>
  <c r="F69" i="47" s="1"/>
  <c r="D68" i="47"/>
  <c r="F68" i="47" s="1"/>
  <c r="D67" i="47"/>
  <c r="D114" i="47" s="1"/>
  <c r="D64" i="47"/>
  <c r="F64" i="47" s="1"/>
  <c r="D63" i="47"/>
  <c r="D110" i="47" s="1"/>
  <c r="D62" i="47"/>
  <c r="D109" i="47" s="1"/>
  <c r="D61" i="47"/>
  <c r="D108" i="47" s="1"/>
  <c r="D60" i="47"/>
  <c r="D107" i="47" s="1"/>
  <c r="D59" i="47"/>
  <c r="D106" i="47" s="1"/>
  <c r="D58" i="47"/>
  <c r="F58" i="47" s="1"/>
  <c r="D55" i="47"/>
  <c r="D102" i="47" s="1"/>
  <c r="F102" i="47" s="1"/>
  <c r="D54" i="47"/>
  <c r="D101" i="47" s="1"/>
  <c r="F101" i="47" s="1"/>
  <c r="D53" i="47"/>
  <c r="D100" i="47" s="1"/>
  <c r="F100" i="47" s="1"/>
  <c r="D52" i="47"/>
  <c r="D99" i="47" s="1"/>
  <c r="D146" i="47" s="1"/>
  <c r="D43" i="47"/>
  <c r="D90" i="47" s="1"/>
  <c r="D137" i="47" s="1"/>
  <c r="F40" i="47"/>
  <c r="D40" i="47"/>
  <c r="D39" i="47"/>
  <c r="F39" i="47" s="1"/>
  <c r="D38" i="47"/>
  <c r="F38" i="47" s="1"/>
  <c r="F41" i="47" s="1"/>
  <c r="F35" i="47"/>
  <c r="D35" i="47"/>
  <c r="D82" i="47" s="1"/>
  <c r="D129" i="47" s="1"/>
  <c r="D34" i="47"/>
  <c r="F34" i="47" s="1"/>
  <c r="D33" i="47"/>
  <c r="D80" i="47" s="1"/>
  <c r="D127" i="47" s="1"/>
  <c r="D30" i="47"/>
  <c r="F30" i="47" s="1"/>
  <c r="D29" i="47"/>
  <c r="F29" i="47" s="1"/>
  <c r="F28" i="47"/>
  <c r="D28" i="47"/>
  <c r="F27" i="47"/>
  <c r="D27" i="47"/>
  <c r="D26" i="47"/>
  <c r="F26" i="47" s="1"/>
  <c r="D25" i="47"/>
  <c r="F25" i="47" s="1"/>
  <c r="D22" i="47"/>
  <c r="F22" i="47" s="1"/>
  <c r="F21" i="47"/>
  <c r="D21" i="47"/>
  <c r="D20" i="47"/>
  <c r="F20" i="47" s="1"/>
  <c r="D19" i="47"/>
  <c r="F19" i="47" s="1"/>
  <c r="D18" i="47"/>
  <c r="F18" i="47" s="1"/>
  <c r="D17" i="47"/>
  <c r="F17" i="47" s="1"/>
  <c r="D14" i="47"/>
  <c r="F14" i="47" s="1"/>
  <c r="F15" i="47" s="1"/>
  <c r="L60" i="55"/>
  <c r="L61" i="55"/>
  <c r="L62" i="55"/>
  <c r="L63" i="55"/>
  <c r="L64" i="55"/>
  <c r="L65" i="55"/>
  <c r="L59" i="55"/>
  <c r="K297" i="55"/>
  <c r="J297" i="55"/>
  <c r="I297" i="55"/>
  <c r="K296" i="55"/>
  <c r="J296" i="55"/>
  <c r="I296" i="55"/>
  <c r="J295" i="55"/>
  <c r="K295" i="55"/>
  <c r="N295" i="55"/>
  <c r="O295" i="55"/>
  <c r="P295" i="55"/>
  <c r="Q295" i="55"/>
  <c r="R295" i="55"/>
  <c r="S295" i="55"/>
  <c r="T295" i="55"/>
  <c r="I295" i="55"/>
  <c r="J294" i="55"/>
  <c r="K294" i="55"/>
  <c r="N294" i="55"/>
  <c r="O294" i="55"/>
  <c r="P294" i="55"/>
  <c r="Q294" i="55"/>
  <c r="R294" i="55"/>
  <c r="S294" i="55"/>
  <c r="T294" i="55"/>
  <c r="I294" i="55"/>
  <c r="I292" i="55"/>
  <c r="J292" i="55"/>
  <c r="K292" i="55"/>
  <c r="N292" i="55"/>
  <c r="O292" i="55"/>
  <c r="P292" i="55"/>
  <c r="Q292" i="55"/>
  <c r="R292" i="55"/>
  <c r="S292" i="55"/>
  <c r="T292" i="55"/>
  <c r="J290" i="55"/>
  <c r="K290" i="55"/>
  <c r="N290" i="55"/>
  <c r="O290" i="55"/>
  <c r="P290" i="55"/>
  <c r="Q290" i="55"/>
  <c r="R290" i="55"/>
  <c r="S290" i="55"/>
  <c r="T290" i="55"/>
  <c r="I290" i="55"/>
  <c r="E290" i="55"/>
  <c r="J288" i="55"/>
  <c r="K288" i="55"/>
  <c r="N288" i="55"/>
  <c r="O288" i="55"/>
  <c r="P288" i="55"/>
  <c r="Q288" i="55"/>
  <c r="R288" i="55"/>
  <c r="S288" i="55"/>
  <c r="T288" i="55"/>
  <c r="I288" i="55"/>
  <c r="J287" i="55"/>
  <c r="K287" i="55"/>
  <c r="N287" i="55"/>
  <c r="O287" i="55"/>
  <c r="P287" i="55"/>
  <c r="Q287" i="55"/>
  <c r="R287" i="55"/>
  <c r="S287" i="55"/>
  <c r="T287" i="55"/>
  <c r="I287" i="55"/>
  <c r="J286" i="55"/>
  <c r="K286" i="55"/>
  <c r="N286" i="55"/>
  <c r="O286" i="55"/>
  <c r="P286" i="55"/>
  <c r="Q286" i="55"/>
  <c r="R286" i="55"/>
  <c r="S286" i="55"/>
  <c r="T286" i="55"/>
  <c r="I286" i="55"/>
  <c r="J285" i="55"/>
  <c r="K285" i="55"/>
  <c r="M285" i="55"/>
  <c r="N285" i="55"/>
  <c r="O285" i="55"/>
  <c r="P285" i="55"/>
  <c r="Q285" i="55"/>
  <c r="R285" i="55"/>
  <c r="S285" i="55"/>
  <c r="T285" i="55"/>
  <c r="I285" i="55"/>
  <c r="I282" i="55"/>
  <c r="J282" i="55"/>
  <c r="K282" i="55"/>
  <c r="L282" i="55"/>
  <c r="M282" i="55"/>
  <c r="M286" i="55" s="1"/>
  <c r="N282" i="55"/>
  <c r="O282" i="55"/>
  <c r="P282" i="55"/>
  <c r="Q282" i="55"/>
  <c r="R282" i="55"/>
  <c r="S282" i="55"/>
  <c r="T282" i="55"/>
  <c r="T278" i="55"/>
  <c r="T277" i="55"/>
  <c r="S272" i="55"/>
  <c r="S273" i="55"/>
  <c r="S274" i="55"/>
  <c r="S271" i="55"/>
  <c r="S267" i="55"/>
  <c r="T267" i="55" s="1"/>
  <c r="S268" i="55"/>
  <c r="T268" i="55"/>
  <c r="S265" i="55"/>
  <c r="T265" i="55"/>
  <c r="S266" i="55"/>
  <c r="T266" i="55"/>
  <c r="S259" i="55"/>
  <c r="T259" i="55" s="1"/>
  <c r="S260" i="55"/>
  <c r="T260" i="55"/>
  <c r="S261" i="55"/>
  <c r="T261" i="55"/>
  <c r="S262" i="55"/>
  <c r="T262" i="55"/>
  <c r="S263" i="55"/>
  <c r="T263" i="55"/>
  <c r="S264" i="55"/>
  <c r="T264" i="55"/>
  <c r="T258" i="55"/>
  <c r="S258" i="55"/>
  <c r="T254" i="55"/>
  <c r="T253" i="55"/>
  <c r="R249" i="55"/>
  <c r="R250" i="55"/>
  <c r="R251" i="55"/>
  <c r="R248" i="55"/>
  <c r="Q235" i="55"/>
  <c r="Q236" i="55"/>
  <c r="Q237" i="55"/>
  <c r="Q238" i="55"/>
  <c r="Q239" i="55"/>
  <c r="Q240" i="55"/>
  <c r="Q241" i="55"/>
  <c r="Q242" i="55"/>
  <c r="Q243" i="55"/>
  <c r="Q244" i="55"/>
  <c r="Q245" i="55"/>
  <c r="F236" i="55"/>
  <c r="Q234" i="55"/>
  <c r="S223" i="55"/>
  <c r="S220" i="55"/>
  <c r="S219" i="55"/>
  <c r="R216" i="55"/>
  <c r="Q207" i="55"/>
  <c r="Q208" i="55"/>
  <c r="Q209" i="55"/>
  <c r="Q210" i="55"/>
  <c r="Q211" i="55"/>
  <c r="Q212" i="55"/>
  <c r="Q213" i="55"/>
  <c r="Q206" i="55"/>
  <c r="R199" i="55"/>
  <c r="S199" i="55"/>
  <c r="R200" i="55"/>
  <c r="S200" i="55"/>
  <c r="R201" i="55"/>
  <c r="S201" i="55"/>
  <c r="R202" i="55"/>
  <c r="S202" i="55"/>
  <c r="R203" i="55"/>
  <c r="S203" i="55"/>
  <c r="S198" i="55"/>
  <c r="R198" i="55"/>
  <c r="Q190" i="55"/>
  <c r="Q191" i="55"/>
  <c r="Q192" i="55"/>
  <c r="Q193" i="55"/>
  <c r="Q194" i="55"/>
  <c r="Q195" i="55"/>
  <c r="Q189" i="55"/>
  <c r="Q186" i="55"/>
  <c r="Q185" i="55"/>
  <c r="Q176" i="55"/>
  <c r="Q172" i="55"/>
  <c r="Q173" i="55"/>
  <c r="Q171" i="55"/>
  <c r="O167" i="55"/>
  <c r="O168" i="55"/>
  <c r="O166" i="55"/>
  <c r="P159" i="55"/>
  <c r="Q159" i="55" s="1"/>
  <c r="P160" i="55"/>
  <c r="Q160" i="55" s="1"/>
  <c r="P161" i="55"/>
  <c r="Q161" i="55"/>
  <c r="P162" i="55"/>
  <c r="Q162" i="55"/>
  <c r="P163" i="55"/>
  <c r="Q163" i="55"/>
  <c r="Q158" i="55"/>
  <c r="P158" i="55"/>
  <c r="O151" i="55"/>
  <c r="O152" i="55"/>
  <c r="O153" i="55"/>
  <c r="O154" i="55"/>
  <c r="O155" i="55"/>
  <c r="O150" i="55"/>
  <c r="O147" i="55"/>
  <c r="O138" i="55"/>
  <c r="O134" i="55"/>
  <c r="O135" i="55"/>
  <c r="O133" i="55"/>
  <c r="N124" i="55"/>
  <c r="N125" i="55"/>
  <c r="N126" i="55"/>
  <c r="N127" i="55"/>
  <c r="N128" i="55"/>
  <c r="N129" i="55"/>
  <c r="N130" i="55"/>
  <c r="N123" i="55"/>
  <c r="N116" i="55"/>
  <c r="O116" i="55" s="1"/>
  <c r="N117" i="55"/>
  <c r="O117" i="55" s="1"/>
  <c r="N118" i="55"/>
  <c r="O118" i="55"/>
  <c r="N119" i="55"/>
  <c r="O119" i="55"/>
  <c r="N120" i="55"/>
  <c r="O120" i="55"/>
  <c r="O115" i="55"/>
  <c r="N115" i="55"/>
  <c r="N107" i="55"/>
  <c r="N108" i="55"/>
  <c r="N109" i="55"/>
  <c r="N110" i="55"/>
  <c r="N111" i="55"/>
  <c r="N112" i="55"/>
  <c r="N106" i="55"/>
  <c r="M101" i="55"/>
  <c r="M102" i="55"/>
  <c r="M103" i="55"/>
  <c r="M100" i="55"/>
  <c r="L69" i="55"/>
  <c r="M69" i="55" s="1"/>
  <c r="L70" i="55"/>
  <c r="M70" i="55" s="1"/>
  <c r="L71" i="55"/>
  <c r="M71" i="55"/>
  <c r="L72" i="55"/>
  <c r="M72" i="55"/>
  <c r="L73" i="55"/>
  <c r="M73" i="55"/>
  <c r="M68" i="55"/>
  <c r="L68" i="55"/>
  <c r="M91" i="55"/>
  <c r="M87" i="55"/>
  <c r="M88" i="55"/>
  <c r="M86" i="55"/>
  <c r="L83" i="55"/>
  <c r="L77" i="55"/>
  <c r="L78" i="55"/>
  <c r="L79" i="55"/>
  <c r="L80" i="55"/>
  <c r="L81" i="55"/>
  <c r="L82" i="55"/>
  <c r="L76" i="55"/>
  <c r="J35" i="55"/>
  <c r="J36" i="55"/>
  <c r="J34" i="55"/>
  <c r="K54" i="55"/>
  <c r="K55" i="55"/>
  <c r="K56" i="55"/>
  <c r="K53" i="55"/>
  <c r="K40" i="55"/>
  <c r="K41" i="55"/>
  <c r="K39" i="55"/>
  <c r="J27" i="55"/>
  <c r="K27" i="55" s="1"/>
  <c r="J28" i="55"/>
  <c r="K28" i="55" s="1"/>
  <c r="J29" i="55"/>
  <c r="K29" i="55" s="1"/>
  <c r="J30" i="55"/>
  <c r="K30" i="55"/>
  <c r="J31" i="55"/>
  <c r="K31" i="55"/>
  <c r="K26" i="55"/>
  <c r="J26" i="55"/>
  <c r="K44" i="55"/>
  <c r="I18" i="55"/>
  <c r="I19" i="55"/>
  <c r="I20" i="55"/>
  <c r="I21" i="55"/>
  <c r="I22" i="55"/>
  <c r="I17" i="55"/>
  <c r="I15" i="55"/>
  <c r="F272" i="55"/>
  <c r="F268" i="55"/>
  <c r="D264" i="55"/>
  <c r="D263" i="55"/>
  <c r="F263" i="55" s="1"/>
  <c r="D261" i="55"/>
  <c r="F261" i="55" s="1"/>
  <c r="D254" i="55"/>
  <c r="D278" i="55" s="1"/>
  <c r="F278" i="55" s="1"/>
  <c r="D253" i="55"/>
  <c r="D277" i="55" s="1"/>
  <c r="F277" i="55" s="1"/>
  <c r="D250" i="55"/>
  <c r="D273" i="55" s="1"/>
  <c r="F273" i="55" s="1"/>
  <c r="F245" i="55"/>
  <c r="D244" i="55"/>
  <c r="D267" i="55" s="1"/>
  <c r="F267" i="55" s="1"/>
  <c r="D243" i="55"/>
  <c r="F243" i="55" s="1"/>
  <c r="D242" i="55"/>
  <c r="D265" i="55" s="1"/>
  <c r="F265" i="55" s="1"/>
  <c r="D240" i="55"/>
  <c r="F240" i="55" s="1"/>
  <c r="D239" i="55"/>
  <c r="D262" i="55" s="1"/>
  <c r="F262" i="55" s="1"/>
  <c r="D237" i="55"/>
  <c r="F237" i="55" s="1"/>
  <c r="D236" i="55"/>
  <c r="D249" i="55" s="1"/>
  <c r="F249" i="55" s="1"/>
  <c r="D235" i="55"/>
  <c r="D259" i="55" s="1"/>
  <c r="F259" i="55" s="1"/>
  <c r="D234" i="55"/>
  <c r="E223" i="55"/>
  <c r="D223" i="55"/>
  <c r="D220" i="55"/>
  <c r="F220" i="55" s="1"/>
  <c r="D219" i="55"/>
  <c r="F219" i="55" s="1"/>
  <c r="D216" i="55"/>
  <c r="F216" i="55" s="1"/>
  <c r="F217" i="55" s="1"/>
  <c r="D213" i="55"/>
  <c r="F213" i="55" s="1"/>
  <c r="D212" i="55"/>
  <c r="F212" i="55" s="1"/>
  <c r="D211" i="55"/>
  <c r="F211" i="55" s="1"/>
  <c r="D210" i="55"/>
  <c r="F210" i="55" s="1"/>
  <c r="D209" i="55"/>
  <c r="F209" i="55" s="1"/>
  <c r="D208" i="55"/>
  <c r="F208" i="55" s="1"/>
  <c r="D207" i="55"/>
  <c r="F207" i="55" s="1"/>
  <c r="D206" i="55"/>
  <c r="F206" i="55" s="1"/>
  <c r="D203" i="55"/>
  <c r="F203" i="55" s="1"/>
  <c r="D202" i="55"/>
  <c r="F202" i="55" s="1"/>
  <c r="D201" i="55"/>
  <c r="F201" i="55" s="1"/>
  <c r="D200" i="55"/>
  <c r="F200" i="55" s="1"/>
  <c r="D199" i="55"/>
  <c r="F199" i="55" s="1"/>
  <c r="D198" i="55"/>
  <c r="F198" i="55" s="1"/>
  <c r="D195" i="55"/>
  <c r="F195" i="55" s="1"/>
  <c r="D194" i="55"/>
  <c r="F194" i="55" s="1"/>
  <c r="D193" i="55"/>
  <c r="F193" i="55" s="1"/>
  <c r="D192" i="55"/>
  <c r="F192" i="55" s="1"/>
  <c r="D191" i="55"/>
  <c r="F191" i="55" s="1"/>
  <c r="D190" i="55"/>
  <c r="F190" i="55" s="1"/>
  <c r="D189" i="55"/>
  <c r="F189" i="55" s="1"/>
  <c r="D186" i="55"/>
  <c r="F186" i="55" s="1"/>
  <c r="D80" i="55"/>
  <c r="F80" i="55" s="1"/>
  <c r="D79" i="55"/>
  <c r="D126" i="55" s="1"/>
  <c r="F126" i="55" s="1"/>
  <c r="D78" i="55"/>
  <c r="F78" i="55" s="1"/>
  <c r="D77" i="55"/>
  <c r="D124" i="55" s="1"/>
  <c r="F124" i="55" s="1"/>
  <c r="D76" i="55"/>
  <c r="F76" i="55" s="1"/>
  <c r="D73" i="55"/>
  <c r="F73" i="55" s="1"/>
  <c r="D72" i="55"/>
  <c r="F72" i="55" s="1"/>
  <c r="D71" i="55"/>
  <c r="D118" i="55" s="1"/>
  <c r="D161" i="55" s="1"/>
  <c r="F161" i="55" s="1"/>
  <c r="D70" i="55"/>
  <c r="D117" i="55" s="1"/>
  <c r="D69" i="55"/>
  <c r="F69" i="55" s="1"/>
  <c r="D68" i="55"/>
  <c r="D115" i="55" s="1"/>
  <c r="D65" i="55"/>
  <c r="D112" i="55" s="1"/>
  <c r="F112" i="55" s="1"/>
  <c r="D64" i="55"/>
  <c r="D111" i="55" s="1"/>
  <c r="F111" i="55" s="1"/>
  <c r="D63" i="55"/>
  <c r="D62" i="55"/>
  <c r="F62" i="55" s="1"/>
  <c r="D61" i="55"/>
  <c r="F61" i="55" s="1"/>
  <c r="D60" i="55"/>
  <c r="D107" i="55" s="1"/>
  <c r="D59" i="55"/>
  <c r="D106" i="55" s="1"/>
  <c r="D56" i="55"/>
  <c r="F56" i="55" s="1"/>
  <c r="D55" i="55"/>
  <c r="D102" i="55" s="1"/>
  <c r="F102" i="55" s="1"/>
  <c r="D54" i="55"/>
  <c r="D101" i="55" s="1"/>
  <c r="F101" i="55" s="1"/>
  <c r="D53" i="55"/>
  <c r="D100" i="55" s="1"/>
  <c r="D44" i="55"/>
  <c r="D91" i="55" s="1"/>
  <c r="D41" i="55"/>
  <c r="D88" i="55" s="1"/>
  <c r="F88" i="55" s="1"/>
  <c r="D40" i="55"/>
  <c r="D87" i="55" s="1"/>
  <c r="D39" i="55"/>
  <c r="F39" i="55" s="1"/>
  <c r="D36" i="55"/>
  <c r="D83" i="55" s="1"/>
  <c r="D35" i="55"/>
  <c r="F35" i="55" s="1"/>
  <c r="D34" i="55"/>
  <c r="D81" i="55" s="1"/>
  <c r="D128" i="55" s="1"/>
  <c r="D31" i="55"/>
  <c r="F31" i="55" s="1"/>
  <c r="D30" i="55"/>
  <c r="F30" i="55" s="1"/>
  <c r="D29" i="55"/>
  <c r="F29" i="55" s="1"/>
  <c r="D28" i="55"/>
  <c r="F28" i="55" s="1"/>
  <c r="D27" i="55"/>
  <c r="F27" i="55" s="1"/>
  <c r="D26" i="55"/>
  <c r="F26" i="55" s="1"/>
  <c r="D23" i="55"/>
  <c r="F23" i="55" s="1"/>
  <c r="D22" i="55"/>
  <c r="F22" i="55" s="1"/>
  <c r="D21" i="55"/>
  <c r="F21" i="55" s="1"/>
  <c r="D20" i="55"/>
  <c r="F20" i="55" s="1"/>
  <c r="D19" i="55"/>
  <c r="F19" i="55" s="1"/>
  <c r="D18" i="55"/>
  <c r="F18" i="55" s="1"/>
  <c r="D15" i="55"/>
  <c r="F15" i="55" s="1"/>
  <c r="F16" i="55" s="1"/>
  <c r="A1" i="53"/>
  <c r="I11" i="53"/>
  <c r="I14" i="53" s="1"/>
  <c r="I10" i="53"/>
  <c r="B2" i="56"/>
  <c r="H51" i="56"/>
  <c r="H50" i="56"/>
  <c r="H49" i="56"/>
  <c r="H48" i="56"/>
  <c r="H47" i="56"/>
  <c r="H41" i="56"/>
  <c r="H40" i="56"/>
  <c r="H39" i="56"/>
  <c r="H38" i="56"/>
  <c r="H43" i="56" s="1"/>
  <c r="H37" i="56"/>
  <c r="H31" i="56"/>
  <c r="H30" i="56"/>
  <c r="H29" i="56"/>
  <c r="H28" i="56"/>
  <c r="H27" i="56"/>
  <c r="H26" i="56"/>
  <c r="H25" i="56"/>
  <c r="H24" i="56"/>
  <c r="H33" i="56" s="1"/>
  <c r="H18" i="56"/>
  <c r="H17" i="56"/>
  <c r="H16" i="56"/>
  <c r="H20" i="56" s="1"/>
  <c r="H15" i="56"/>
  <c r="H14" i="56"/>
  <c r="H13" i="56"/>
  <c r="H27" i="54"/>
  <c r="H29" i="54" s="1"/>
  <c r="H18" i="54"/>
  <c r="H15" i="54"/>
  <c r="H14" i="54"/>
  <c r="H20" i="54" s="1"/>
  <c r="H23" i="54" s="1"/>
  <c r="A19" i="52"/>
  <c r="A20" i="52" s="1"/>
  <c r="A21" i="52" s="1"/>
  <c r="A22" i="52" s="1"/>
  <c r="A23" i="52" s="1"/>
  <c r="A24" i="52" s="1"/>
  <c r="A25" i="52" s="1"/>
  <c r="A26" i="52" s="1"/>
  <c r="D18" i="52"/>
  <c r="A7" i="52"/>
  <c r="A8" i="52" s="1"/>
  <c r="A9" i="52" s="1"/>
  <c r="A10" i="52" s="1"/>
  <c r="A11" i="52" s="1"/>
  <c r="A12" i="52" s="1"/>
  <c r="A13" i="52" s="1"/>
  <c r="A14" i="52" s="1"/>
  <c r="A15" i="52" s="1"/>
  <c r="A16" i="52" s="1"/>
  <c r="A17" i="52" s="1"/>
  <c r="D6" i="52"/>
  <c r="D29" i="52" s="1"/>
  <c r="G20" i="51"/>
  <c r="G21" i="51"/>
  <c r="G22" i="51"/>
  <c r="I21" i="51"/>
  <c r="F213" i="47" l="1"/>
  <c r="F23" i="47"/>
  <c r="F52" i="47"/>
  <c r="F252" i="47"/>
  <c r="D111" i="47"/>
  <c r="F111" i="47" s="1"/>
  <c r="F33" i="47"/>
  <c r="F36" i="47" s="1"/>
  <c r="D118" i="47"/>
  <c r="D161" i="47" s="1"/>
  <c r="F161" i="47" s="1"/>
  <c r="D81" i="47"/>
  <c r="D128" i="47" s="1"/>
  <c r="F234" i="47"/>
  <c r="F253" i="47"/>
  <c r="F233" i="47"/>
  <c r="F53" i="47"/>
  <c r="D85" i="47"/>
  <c r="D132" i="47" s="1"/>
  <c r="F132" i="47" s="1"/>
  <c r="F43" i="47"/>
  <c r="F44" i="47" s="1"/>
  <c r="F45" i="47" s="1"/>
  <c r="D124" i="47"/>
  <c r="F87" i="47"/>
  <c r="D264" i="47"/>
  <c r="F264" i="47" s="1"/>
  <c r="H21" i="56"/>
  <c r="D154" i="47"/>
  <c r="F154" i="47" s="1"/>
  <c r="F110" i="47"/>
  <c r="F203" i="47"/>
  <c r="F220" i="47"/>
  <c r="F224" i="47" s="1"/>
  <c r="F114" i="47"/>
  <c r="D157" i="47"/>
  <c r="F157" i="47" s="1"/>
  <c r="F128" i="47"/>
  <c r="D166" i="47"/>
  <c r="F166" i="47" s="1"/>
  <c r="F129" i="47"/>
  <c r="D167" i="47"/>
  <c r="F167" i="47" s="1"/>
  <c r="D165" i="47"/>
  <c r="F165" i="47" s="1"/>
  <c r="F127" i="47"/>
  <c r="F133" i="47"/>
  <c r="D171" i="47"/>
  <c r="F171" i="47" s="1"/>
  <c r="F31" i="47"/>
  <c r="F106" i="47"/>
  <c r="D150" i="47"/>
  <c r="F150" i="47" s="1"/>
  <c r="F107" i="47"/>
  <c r="D151" i="47"/>
  <c r="F151" i="47" s="1"/>
  <c r="F137" i="47"/>
  <c r="F138" i="47" s="1"/>
  <c r="D175" i="47"/>
  <c r="F175" i="47" s="1"/>
  <c r="F176" i="47" s="1"/>
  <c r="D152" i="47"/>
  <c r="F152" i="47" s="1"/>
  <c r="F108" i="47"/>
  <c r="F146" i="47"/>
  <c r="F147" i="47" s="1"/>
  <c r="D184" i="47"/>
  <c r="F184" i="47" s="1"/>
  <c r="F186" i="47" s="1"/>
  <c r="F195" i="47"/>
  <c r="D153" i="47"/>
  <c r="F153" i="47" s="1"/>
  <c r="F109" i="47"/>
  <c r="F278" i="47"/>
  <c r="F61" i="47"/>
  <c r="F80" i="47"/>
  <c r="F117" i="47"/>
  <c r="F62" i="47"/>
  <c r="F81" i="47"/>
  <c r="F99" i="47"/>
  <c r="F103" i="47" s="1"/>
  <c r="F118" i="47"/>
  <c r="F263" i="47"/>
  <c r="F63" i="47"/>
  <c r="F82" i="47"/>
  <c r="F119" i="47"/>
  <c r="D158" i="47"/>
  <c r="F158" i="47" s="1"/>
  <c r="F54" i="47"/>
  <c r="F235" i="47"/>
  <c r="F243" i="47"/>
  <c r="D257" i="47"/>
  <c r="D159" i="47"/>
  <c r="F159" i="47" s="1"/>
  <c r="F55" i="47"/>
  <c r="F236" i="47"/>
  <c r="D237" i="47"/>
  <c r="F237" i="47" s="1"/>
  <c r="F67" i="47"/>
  <c r="F73" i="47" s="1"/>
  <c r="F86" i="47"/>
  <c r="D172" i="47"/>
  <c r="F172" i="47" s="1"/>
  <c r="F59" i="47"/>
  <c r="F78" i="47"/>
  <c r="F249" i="47"/>
  <c r="J21" i="51"/>
  <c r="F60" i="47"/>
  <c r="F79" i="47"/>
  <c r="F90" i="47"/>
  <c r="F91" i="47" s="1"/>
  <c r="M287" i="55"/>
  <c r="M288" i="55" s="1"/>
  <c r="M292" i="55" s="1"/>
  <c r="M294" i="55" s="1"/>
  <c r="M295" i="55" s="1"/>
  <c r="M290" i="55"/>
  <c r="L286" i="55"/>
  <c r="L285" i="55"/>
  <c r="L287" i="55"/>
  <c r="L290" i="55"/>
  <c r="F279" i="55"/>
  <c r="F221" i="55"/>
  <c r="F223" i="55"/>
  <c r="F224" i="55" s="1"/>
  <c r="F24" i="55"/>
  <c r="F239" i="55"/>
  <c r="D108" i="55"/>
  <c r="F108" i="55" s="1"/>
  <c r="D109" i="55"/>
  <c r="D153" i="55" s="1"/>
  <c r="F153" i="55" s="1"/>
  <c r="D125" i="55"/>
  <c r="F125" i="55" s="1"/>
  <c r="F41" i="55"/>
  <c r="D127" i="55"/>
  <c r="F127" i="55" s="1"/>
  <c r="F106" i="55"/>
  <c r="D150" i="55"/>
  <c r="F150" i="55" s="1"/>
  <c r="F34" i="55"/>
  <c r="D152" i="55"/>
  <c r="F152" i="55" s="1"/>
  <c r="F32" i="55"/>
  <c r="D119" i="55"/>
  <c r="D162" i="55" s="1"/>
  <c r="F162" i="55" s="1"/>
  <c r="F196" i="55"/>
  <c r="F214" i="55"/>
  <c r="F204" i="55"/>
  <c r="D82" i="55"/>
  <c r="D129" i="55" s="1"/>
  <c r="F71" i="55"/>
  <c r="D238" i="55"/>
  <c r="F238" i="55" s="1"/>
  <c r="F59" i="55"/>
  <c r="D147" i="55"/>
  <c r="F100" i="55"/>
  <c r="D166" i="55"/>
  <c r="F166" i="55" s="1"/>
  <c r="F128" i="55"/>
  <c r="D110" i="55"/>
  <c r="F63" i="55"/>
  <c r="D138" i="55"/>
  <c r="F91" i="55"/>
  <c r="F92" i="55" s="1"/>
  <c r="F53" i="55"/>
  <c r="F117" i="55"/>
  <c r="D160" i="55"/>
  <c r="F160" i="55" s="1"/>
  <c r="F115" i="55"/>
  <c r="D158" i="55"/>
  <c r="F158" i="55" s="1"/>
  <c r="F81" i="55"/>
  <c r="D155" i="55"/>
  <c r="F155" i="55" s="1"/>
  <c r="D130" i="55"/>
  <c r="F83" i="55"/>
  <c r="F109" i="55"/>
  <c r="F253" i="55"/>
  <c r="D258" i="55"/>
  <c r="D248" i="55"/>
  <c r="F248" i="55" s="1"/>
  <c r="F234" i="55"/>
  <c r="F107" i="55"/>
  <c r="D151" i="55"/>
  <c r="F151" i="55" s="1"/>
  <c r="D241" i="55"/>
  <c r="F241" i="55" s="1"/>
  <c r="F264" i="55"/>
  <c r="D134" i="55"/>
  <c r="F87" i="55"/>
  <c r="F118" i="55"/>
  <c r="F242" i="55"/>
  <c r="F254" i="55"/>
  <c r="F36" i="55"/>
  <c r="D120" i="55"/>
  <c r="F235" i="55"/>
  <c r="F64" i="55"/>
  <c r="F244" i="55"/>
  <c r="F55" i="55"/>
  <c r="F65" i="55"/>
  <c r="D86" i="55"/>
  <c r="D103" i="55"/>
  <c r="F103" i="55" s="1"/>
  <c r="F40" i="55"/>
  <c r="F42" i="55" s="1"/>
  <c r="F77" i="55"/>
  <c r="D260" i="55"/>
  <c r="F260" i="55" s="1"/>
  <c r="F68" i="55"/>
  <c r="D266" i="55"/>
  <c r="F266" i="55" s="1"/>
  <c r="D123" i="55"/>
  <c r="F123" i="55" s="1"/>
  <c r="D116" i="55"/>
  <c r="D135" i="55"/>
  <c r="F60" i="55"/>
  <c r="F250" i="55"/>
  <c r="F44" i="55"/>
  <c r="F45" i="55" s="1"/>
  <c r="F70" i="55"/>
  <c r="D251" i="55"/>
  <c r="F54" i="55"/>
  <c r="F79" i="55"/>
  <c r="H52" i="56"/>
  <c r="H53" i="56" s="1"/>
  <c r="I24" i="53"/>
  <c r="I26" i="53" s="1"/>
  <c r="H34" i="56"/>
  <c r="H45" i="56"/>
  <c r="H44" i="56"/>
  <c r="H31" i="54"/>
  <c r="H33" i="54" s="1"/>
  <c r="F83" i="47" l="1"/>
  <c r="F245" i="47"/>
  <c r="F85" i="47"/>
  <c r="F88" i="47" s="1"/>
  <c r="F155" i="47"/>
  <c r="F65" i="47"/>
  <c r="F56" i="47"/>
  <c r="D170" i="47"/>
  <c r="F170" i="47" s="1"/>
  <c r="D250" i="47"/>
  <c r="F124" i="47"/>
  <c r="F130" i="47" s="1"/>
  <c r="F112" i="47"/>
  <c r="F139" i="47" s="1"/>
  <c r="F92" i="47"/>
  <c r="F163" i="47"/>
  <c r="F120" i="47"/>
  <c r="D270" i="47"/>
  <c r="F270" i="47" s="1"/>
  <c r="F257" i="47"/>
  <c r="F268" i="47" s="1"/>
  <c r="F173" i="47"/>
  <c r="F177" i="47" s="1"/>
  <c r="F135" i="47"/>
  <c r="F168" i="47"/>
  <c r="L288" i="55"/>
  <c r="L292" i="55"/>
  <c r="L294" i="55" s="1"/>
  <c r="L295" i="55" s="1"/>
  <c r="L297" i="55" s="1"/>
  <c r="M297" i="55" s="1"/>
  <c r="N297" i="55" s="1"/>
  <c r="O297" i="55" s="1"/>
  <c r="P297" i="55" s="1"/>
  <c r="Q297" i="55" s="1"/>
  <c r="R297" i="55" s="1"/>
  <c r="S297" i="55" s="1"/>
  <c r="T297" i="55" s="1"/>
  <c r="L296" i="55"/>
  <c r="M296" i="55" s="1"/>
  <c r="N296" i="55" s="1"/>
  <c r="O296" i="55" s="1"/>
  <c r="P296" i="55" s="1"/>
  <c r="Q296" i="55" s="1"/>
  <c r="R296" i="55" s="1"/>
  <c r="S296" i="55" s="1"/>
  <c r="T296" i="55" s="1"/>
  <c r="F82" i="55"/>
  <c r="F119" i="55"/>
  <c r="F84" i="55"/>
  <c r="F37" i="55"/>
  <c r="F251" i="55"/>
  <c r="F255" i="55" s="1"/>
  <c r="D274" i="55"/>
  <c r="F274" i="55" s="1"/>
  <c r="F57" i="55"/>
  <c r="D163" i="55"/>
  <c r="F163" i="55" s="1"/>
  <c r="F120" i="55"/>
  <c r="F121" i="55" s="1"/>
  <c r="F130" i="55"/>
  <c r="D168" i="55"/>
  <c r="F168" i="55" s="1"/>
  <c r="D154" i="55"/>
  <c r="F154" i="55" s="1"/>
  <c r="F156" i="55" s="1"/>
  <c r="F110" i="55"/>
  <c r="F113" i="55" s="1"/>
  <c r="F134" i="55"/>
  <c r="D172" i="55"/>
  <c r="F172" i="55" s="1"/>
  <c r="F129" i="55"/>
  <c r="F131" i="55" s="1"/>
  <c r="D167" i="55"/>
  <c r="F167" i="55" s="1"/>
  <c r="F246" i="55"/>
  <c r="F66" i="55"/>
  <c r="F116" i="55"/>
  <c r="D159" i="55"/>
  <c r="F159" i="55" s="1"/>
  <c r="D185" i="55"/>
  <c r="F185" i="55" s="1"/>
  <c r="F187" i="55" s="1"/>
  <c r="F225" i="55" s="1"/>
  <c r="F147" i="55"/>
  <c r="F148" i="55" s="1"/>
  <c r="F46" i="55"/>
  <c r="F258" i="55"/>
  <c r="F269" i="55" s="1"/>
  <c r="D271" i="55"/>
  <c r="F271" i="55" s="1"/>
  <c r="F275" i="55" s="1"/>
  <c r="F135" i="55"/>
  <c r="D173" i="55"/>
  <c r="F173" i="55" s="1"/>
  <c r="D176" i="55"/>
  <c r="F176" i="55" s="1"/>
  <c r="F177" i="55" s="1"/>
  <c r="F138" i="55"/>
  <c r="F139" i="55" s="1"/>
  <c r="F74" i="55"/>
  <c r="F104" i="55"/>
  <c r="F86" i="55"/>
  <c r="F89" i="55" s="1"/>
  <c r="D133" i="55"/>
  <c r="H56" i="56"/>
  <c r="G56" i="56" s="1"/>
  <c r="H34" i="54"/>
  <c r="H35" i="54" s="1"/>
  <c r="F250" i="47" l="1"/>
  <c r="F254" i="47" s="1"/>
  <c r="D273" i="47"/>
  <c r="F273" i="47" s="1"/>
  <c r="F274" i="47" s="1"/>
  <c r="F279" i="47" s="1"/>
  <c r="F281" i="47" s="1"/>
  <c r="F169" i="55"/>
  <c r="F164" i="55"/>
  <c r="F280" i="55"/>
  <c r="D171" i="55"/>
  <c r="F171" i="55" s="1"/>
  <c r="F174" i="55" s="1"/>
  <c r="F133" i="55"/>
  <c r="F136" i="55" s="1"/>
  <c r="F140" i="55" s="1"/>
  <c r="F93" i="55"/>
  <c r="E289" i="47" l="1"/>
  <c r="F285" i="47"/>
  <c r="F284" i="47"/>
  <c r="F286" i="47"/>
  <c r="F178" i="55"/>
  <c r="F282" i="55" s="1"/>
  <c r="F287" i="55" s="1"/>
  <c r="F287" i="47" l="1"/>
  <c r="F291" i="47" s="1"/>
  <c r="F285" i="55"/>
  <c r="F286" i="55"/>
  <c r="F288" i="55" s="1"/>
  <c r="F292" i="55" s="1"/>
  <c r="I14" i="51"/>
  <c r="J14" i="51" s="1"/>
  <c r="I13" i="51"/>
  <c r="J13" i="51" s="1"/>
  <c r="J67" i="51"/>
  <c r="J69" i="51" s="1"/>
  <c r="J58" i="51"/>
  <c r="J60" i="51" s="1"/>
  <c r="F48" i="51"/>
  <c r="I48" i="51" s="1"/>
  <c r="J44" i="51"/>
  <c r="J35" i="51"/>
  <c r="I22" i="51"/>
  <c r="I20" i="51"/>
  <c r="I12" i="51"/>
  <c r="J12" i="51" s="1"/>
  <c r="I11" i="51"/>
  <c r="I33" i="51"/>
  <c r="I32" i="51" l="1"/>
  <c r="I31" i="51"/>
  <c r="I28" i="51"/>
  <c r="I34" i="51"/>
  <c r="I29" i="51"/>
  <c r="I30" i="51"/>
  <c r="I39" i="51"/>
  <c r="I40" i="51"/>
  <c r="I41" i="51"/>
  <c r="I42" i="51"/>
  <c r="I43" i="51"/>
  <c r="I58" i="51"/>
  <c r="I60" i="51" s="1"/>
  <c r="I64" i="51"/>
  <c r="I56" i="51"/>
  <c r="I57" i="51"/>
  <c r="J11" i="51"/>
  <c r="J20" i="51"/>
  <c r="I65" i="51"/>
  <c r="I55" i="51"/>
  <c r="J22" i="51"/>
  <c r="I49" i="51"/>
  <c r="J48" i="51"/>
  <c r="J49" i="51" s="1"/>
  <c r="I16" i="51"/>
  <c r="G48" i="51"/>
  <c r="I66" i="51"/>
  <c r="I23" i="51"/>
  <c r="I27" i="51"/>
  <c r="I35" i="51" l="1"/>
  <c r="J23" i="51"/>
  <c r="J16" i="51"/>
  <c r="J51" i="51" s="1"/>
  <c r="J71" i="51" s="1"/>
  <c r="I44" i="51"/>
  <c r="I51" i="51" s="1"/>
  <c r="I67" i="51"/>
  <c r="I69" i="51" s="1"/>
  <c r="I71" i="51" l="1"/>
  <c r="M39" i="50" l="1"/>
  <c r="K39" i="50"/>
  <c r="F35" i="50"/>
  <c r="G35" i="50" s="1"/>
  <c r="J32" i="50"/>
  <c r="K32" i="50" s="1"/>
  <c r="N30" i="50"/>
  <c r="L30" i="50"/>
  <c r="N25" i="50"/>
  <c r="L25" i="50"/>
  <c r="J25" i="50"/>
  <c r="H25" i="50"/>
  <c r="N24" i="50"/>
  <c r="L24" i="50"/>
  <c r="J24" i="50"/>
  <c r="H24" i="50"/>
  <c r="F24" i="50"/>
  <c r="N21" i="50"/>
  <c r="O21" i="50" s="1"/>
  <c r="L21" i="50"/>
  <c r="M21" i="50" s="1"/>
  <c r="J21" i="50"/>
  <c r="H21" i="50"/>
  <c r="F21" i="50"/>
  <c r="N20" i="50"/>
  <c r="O20" i="50" s="1"/>
  <c r="L20" i="50"/>
  <c r="M20" i="50" s="1"/>
  <c r="J20" i="50"/>
  <c r="K20" i="50" s="1"/>
  <c r="H20" i="50"/>
  <c r="I20" i="50" s="1"/>
  <c r="F12" i="50"/>
  <c r="F15" i="50" s="1"/>
  <c r="N9" i="50"/>
  <c r="N40" i="50" s="1"/>
  <c r="O40" i="50" s="1"/>
  <c r="L9" i="50"/>
  <c r="L44" i="50" s="1"/>
  <c r="L45" i="50" s="1"/>
  <c r="L46" i="50" s="1"/>
  <c r="J9" i="50"/>
  <c r="J30" i="50" s="1"/>
  <c r="H9" i="50"/>
  <c r="I39" i="50" s="1"/>
  <c r="F9" i="50"/>
  <c r="F25" i="50" s="1"/>
  <c r="N8" i="50"/>
  <c r="N12" i="50" s="1"/>
  <c r="N15" i="50" s="1"/>
  <c r="L8" i="50"/>
  <c r="L35" i="50" s="1"/>
  <c r="M35" i="50" s="1"/>
  <c r="J8" i="50"/>
  <c r="J35" i="50" s="1"/>
  <c r="K35" i="50" s="1"/>
  <c r="H8" i="50"/>
  <c r="H32" i="50" s="1"/>
  <c r="I32" i="50" s="1"/>
  <c r="F8" i="50"/>
  <c r="D7" i="50"/>
  <c r="D8" i="50" s="1"/>
  <c r="B7" i="50"/>
  <c r="B8" i="50" s="1"/>
  <c r="E31" i="49"/>
  <c r="C1373" i="48"/>
  <c r="E1373" i="48" s="1"/>
  <c r="G1373" i="48" s="1"/>
  <c r="H1376" i="48" s="1"/>
  <c r="H1370" i="48"/>
  <c r="H1364" i="48"/>
  <c r="G1355" i="48"/>
  <c r="H1357" i="48" s="1"/>
  <c r="H1378" i="48" s="1"/>
  <c r="H1351" i="48"/>
  <c r="B1351" i="48"/>
  <c r="C1345" i="48"/>
  <c r="E1345" i="48" s="1"/>
  <c r="G1345" i="48" s="1"/>
  <c r="C1344" i="48"/>
  <c r="E1344" i="48" s="1"/>
  <c r="G1344" i="48" s="1"/>
  <c r="H1347" i="48" s="1"/>
  <c r="G1326" i="48" s="1"/>
  <c r="H1341" i="48"/>
  <c r="E1331" i="48"/>
  <c r="G1331" i="48" s="1"/>
  <c r="H1335" i="48" s="1"/>
  <c r="D1331" i="48"/>
  <c r="A1331" i="48"/>
  <c r="E1325" i="48"/>
  <c r="G1325" i="48" s="1"/>
  <c r="A1325" i="48"/>
  <c r="H1321" i="48"/>
  <c r="B1321" i="48"/>
  <c r="C1315" i="48"/>
  <c r="E1315" i="48" s="1"/>
  <c r="G1315" i="48" s="1"/>
  <c r="C1314" i="48"/>
  <c r="E1314" i="48" s="1"/>
  <c r="G1314" i="48" s="1"/>
  <c r="H1317" i="48" s="1"/>
  <c r="G1295" i="48" s="1"/>
  <c r="H1298" i="48" s="1"/>
  <c r="H1311" i="48"/>
  <c r="E1303" i="48"/>
  <c r="G1303" i="48" s="1"/>
  <c r="D1303" i="48"/>
  <c r="A1303" i="48"/>
  <c r="E1302" i="48"/>
  <c r="G1302" i="48" s="1"/>
  <c r="D1302" i="48"/>
  <c r="A1302" i="48"/>
  <c r="E1301" i="48"/>
  <c r="G1301" i="48" s="1"/>
  <c r="D1301" i="48"/>
  <c r="A1301" i="48"/>
  <c r="H1291" i="48"/>
  <c r="B1291" i="48"/>
  <c r="C1285" i="48"/>
  <c r="E1285" i="48" s="1"/>
  <c r="G1285" i="48" s="1"/>
  <c r="C1284" i="48"/>
  <c r="E1284" i="48" s="1"/>
  <c r="G1284" i="48" s="1"/>
  <c r="H1287" i="48" s="1"/>
  <c r="G1265" i="48" s="1"/>
  <c r="H1268" i="48" s="1"/>
  <c r="H1281" i="48"/>
  <c r="E1273" i="48"/>
  <c r="G1273" i="48" s="1"/>
  <c r="D1273" i="48"/>
  <c r="A1273" i="48"/>
  <c r="E1272" i="48"/>
  <c r="G1272" i="48" s="1"/>
  <c r="D1272" i="48"/>
  <c r="A1272" i="48"/>
  <c r="E1271" i="48"/>
  <c r="G1271" i="48" s="1"/>
  <c r="D1271" i="48"/>
  <c r="A1271" i="48"/>
  <c r="H1261" i="48"/>
  <c r="B1261" i="48"/>
  <c r="C1255" i="48"/>
  <c r="E1255" i="48" s="1"/>
  <c r="G1255" i="48" s="1"/>
  <c r="C1254" i="48"/>
  <c r="E1254" i="48" s="1"/>
  <c r="G1254" i="48" s="1"/>
  <c r="H1257" i="48" s="1"/>
  <c r="G1231" i="48" s="1"/>
  <c r="H1251" i="48"/>
  <c r="E1243" i="48"/>
  <c r="G1243" i="48" s="1"/>
  <c r="D1243" i="48"/>
  <c r="A1243" i="48"/>
  <c r="E1242" i="48"/>
  <c r="G1242" i="48" s="1"/>
  <c r="D1242" i="48"/>
  <c r="A1242" i="48"/>
  <c r="E1241" i="48"/>
  <c r="G1241" i="48" s="1"/>
  <c r="D1241" i="48"/>
  <c r="A1241" i="48"/>
  <c r="E1240" i="48"/>
  <c r="G1240" i="48" s="1"/>
  <c r="D1240" i="48"/>
  <c r="A1240" i="48"/>
  <c r="G1239" i="48"/>
  <c r="E1239" i="48"/>
  <c r="D1239" i="48"/>
  <c r="A1239" i="48"/>
  <c r="E1238" i="48"/>
  <c r="G1238" i="48" s="1"/>
  <c r="D1238" i="48"/>
  <c r="A1238" i="48"/>
  <c r="E1237" i="48"/>
  <c r="G1237" i="48" s="1"/>
  <c r="D1237" i="48"/>
  <c r="A1237" i="48"/>
  <c r="E1236" i="48"/>
  <c r="G1236" i="48" s="1"/>
  <c r="H1245" i="48" s="1"/>
  <c r="D1236" i="48"/>
  <c r="A1236" i="48"/>
  <c r="E1230" i="48"/>
  <c r="G1230" i="48" s="1"/>
  <c r="A1230" i="48"/>
  <c r="H1226" i="48"/>
  <c r="B1226" i="48"/>
  <c r="C1220" i="48"/>
  <c r="E1220" i="48" s="1"/>
  <c r="G1220" i="48" s="1"/>
  <c r="C1219" i="48"/>
  <c r="E1219" i="48" s="1"/>
  <c r="G1219" i="48" s="1"/>
  <c r="H1222" i="48" s="1"/>
  <c r="G1202" i="48" s="1"/>
  <c r="F1213" i="48"/>
  <c r="G1213" i="48" s="1"/>
  <c r="H1216" i="48" s="1"/>
  <c r="E1213" i="48"/>
  <c r="A1213" i="48"/>
  <c r="E1206" i="48"/>
  <c r="G1206" i="48" s="1"/>
  <c r="H1210" i="48" s="1"/>
  <c r="D1206" i="48"/>
  <c r="A1206" i="48"/>
  <c r="E1201" i="48"/>
  <c r="G1201" i="48" s="1"/>
  <c r="A1201" i="48"/>
  <c r="E1200" i="48"/>
  <c r="G1200" i="48" s="1"/>
  <c r="H1203" i="48" s="1"/>
  <c r="A1200" i="48"/>
  <c r="H1196" i="48"/>
  <c r="B1196" i="48"/>
  <c r="E1190" i="48"/>
  <c r="G1190" i="48" s="1"/>
  <c r="C1190" i="48"/>
  <c r="C1189" i="48"/>
  <c r="E1189" i="48" s="1"/>
  <c r="G1189" i="48" s="1"/>
  <c r="H1186" i="48"/>
  <c r="E1179" i="48"/>
  <c r="G1179" i="48" s="1"/>
  <c r="D1179" i="48"/>
  <c r="A1179" i="48"/>
  <c r="E1178" i="48"/>
  <c r="G1178" i="48" s="1"/>
  <c r="D1178" i="48"/>
  <c r="A1178" i="48"/>
  <c r="E1177" i="48"/>
  <c r="G1177" i="48" s="1"/>
  <c r="D1177" i="48"/>
  <c r="A1177" i="48"/>
  <c r="E1176" i="48"/>
  <c r="G1176" i="48" s="1"/>
  <c r="D1176" i="48"/>
  <c r="A1176" i="48"/>
  <c r="H1166" i="48"/>
  <c r="B1166" i="48"/>
  <c r="C1160" i="48"/>
  <c r="E1160" i="48" s="1"/>
  <c r="G1160" i="48" s="1"/>
  <c r="C1159" i="48"/>
  <c r="E1159" i="48" s="1"/>
  <c r="G1159" i="48" s="1"/>
  <c r="H1162" i="48" s="1"/>
  <c r="G1136" i="48" s="1"/>
  <c r="H1139" i="48" s="1"/>
  <c r="H1156" i="48"/>
  <c r="E1149" i="48"/>
  <c r="G1149" i="48" s="1"/>
  <c r="D1149" i="48"/>
  <c r="A1149" i="48"/>
  <c r="E1148" i="48"/>
  <c r="G1148" i="48" s="1"/>
  <c r="D1148" i="48"/>
  <c r="A1148" i="48"/>
  <c r="E1147" i="48"/>
  <c r="G1147" i="48" s="1"/>
  <c r="D1147" i="48"/>
  <c r="A1147" i="48"/>
  <c r="E1146" i="48"/>
  <c r="G1146" i="48" s="1"/>
  <c r="D1146" i="48"/>
  <c r="A1146" i="48"/>
  <c r="E1145" i="48"/>
  <c r="G1145" i="48" s="1"/>
  <c r="D1145" i="48"/>
  <c r="A1145" i="48"/>
  <c r="E1144" i="48"/>
  <c r="G1144" i="48" s="1"/>
  <c r="D1144" i="48"/>
  <c r="A1144" i="48"/>
  <c r="E1143" i="48"/>
  <c r="G1143" i="48" s="1"/>
  <c r="D1143" i="48"/>
  <c r="A1143" i="48"/>
  <c r="E1142" i="48"/>
  <c r="G1142" i="48" s="1"/>
  <c r="D1142" i="48"/>
  <c r="A1142" i="48"/>
  <c r="H1132" i="48"/>
  <c r="B1132" i="48"/>
  <c r="C1126" i="48"/>
  <c r="E1126" i="48" s="1"/>
  <c r="G1126" i="48" s="1"/>
  <c r="H1128" i="48" s="1"/>
  <c r="G1107" i="48" s="1"/>
  <c r="H1110" i="48" s="1"/>
  <c r="C1125" i="48"/>
  <c r="E1125" i="48" s="1"/>
  <c r="G1125" i="48" s="1"/>
  <c r="H1122" i="48"/>
  <c r="E1115" i="48"/>
  <c r="G1115" i="48" s="1"/>
  <c r="D1115" i="48"/>
  <c r="A1115" i="48"/>
  <c r="E1114" i="48"/>
  <c r="G1114" i="48" s="1"/>
  <c r="D1114" i="48"/>
  <c r="A1114" i="48"/>
  <c r="E1113" i="48"/>
  <c r="G1113" i="48" s="1"/>
  <c r="D1113" i="48"/>
  <c r="A1113" i="48"/>
  <c r="H1103" i="48"/>
  <c r="B1103" i="48"/>
  <c r="C1097" i="48"/>
  <c r="E1097" i="48" s="1"/>
  <c r="G1097" i="48" s="1"/>
  <c r="C1096" i="48"/>
  <c r="E1096" i="48" s="1"/>
  <c r="G1096" i="48" s="1"/>
  <c r="H1099" i="48" s="1"/>
  <c r="G1077" i="48" s="1"/>
  <c r="H1080" i="48" s="1"/>
  <c r="H1093" i="48"/>
  <c r="E1086" i="48"/>
  <c r="G1086" i="48" s="1"/>
  <c r="D1086" i="48"/>
  <c r="A1086" i="48"/>
  <c r="E1085" i="48"/>
  <c r="G1085" i="48" s="1"/>
  <c r="D1085" i="48"/>
  <c r="A1085" i="48"/>
  <c r="E1084" i="48"/>
  <c r="G1084" i="48" s="1"/>
  <c r="D1084" i="48"/>
  <c r="A1084" i="48"/>
  <c r="E1083" i="48"/>
  <c r="G1083" i="48" s="1"/>
  <c r="D1083" i="48"/>
  <c r="A1083" i="48"/>
  <c r="H1073" i="48"/>
  <c r="B1073" i="48"/>
  <c r="C1067" i="48"/>
  <c r="E1067" i="48" s="1"/>
  <c r="G1067" i="48" s="1"/>
  <c r="C1066" i="48"/>
  <c r="E1066" i="48" s="1"/>
  <c r="G1066" i="48" s="1"/>
  <c r="H1069" i="48" s="1"/>
  <c r="G1047" i="48" s="1"/>
  <c r="H1063" i="48"/>
  <c r="E1056" i="48"/>
  <c r="G1056" i="48" s="1"/>
  <c r="D1056" i="48"/>
  <c r="A1056" i="48"/>
  <c r="E1055" i="48"/>
  <c r="G1055" i="48" s="1"/>
  <c r="H1057" i="48" s="1"/>
  <c r="D1055" i="48"/>
  <c r="A1055" i="48"/>
  <c r="E1054" i="48"/>
  <c r="G1054" i="48" s="1"/>
  <c r="D1054" i="48"/>
  <c r="A1054" i="48"/>
  <c r="E1053" i="48"/>
  <c r="G1053" i="48" s="1"/>
  <c r="D1053" i="48"/>
  <c r="A1053" i="48"/>
  <c r="E1049" i="48"/>
  <c r="G1049" i="48" s="1"/>
  <c r="A1049" i="48"/>
  <c r="E1048" i="48"/>
  <c r="G1048" i="48" s="1"/>
  <c r="D1048" i="48"/>
  <c r="A1048" i="48"/>
  <c r="H1043" i="48"/>
  <c r="B1043" i="48"/>
  <c r="C1037" i="48"/>
  <c r="E1037" i="48" s="1"/>
  <c r="G1037" i="48" s="1"/>
  <c r="C1036" i="48"/>
  <c r="E1036" i="48" s="1"/>
  <c r="G1036" i="48" s="1"/>
  <c r="H1033" i="48"/>
  <c r="E1024" i="48"/>
  <c r="G1024" i="48" s="1"/>
  <c r="D1024" i="48"/>
  <c r="A1024" i="48"/>
  <c r="E1023" i="48"/>
  <c r="G1023" i="48" s="1"/>
  <c r="H1027" i="48" s="1"/>
  <c r="D1023" i="48"/>
  <c r="A1023" i="48"/>
  <c r="E1018" i="48"/>
  <c r="G1018" i="48" s="1"/>
  <c r="A1018" i="48"/>
  <c r="H1013" i="48"/>
  <c r="B1013" i="48"/>
  <c r="C1007" i="48"/>
  <c r="E1007" i="48" s="1"/>
  <c r="G1007" i="48" s="1"/>
  <c r="C1006" i="48"/>
  <c r="E1006" i="48" s="1"/>
  <c r="G1006" i="48" s="1"/>
  <c r="H1003" i="48"/>
  <c r="E995" i="48"/>
  <c r="G995" i="48" s="1"/>
  <c r="D995" i="48"/>
  <c r="A995" i="48"/>
  <c r="E994" i="48"/>
  <c r="G994" i="48" s="1"/>
  <c r="D994" i="48"/>
  <c r="A994" i="48"/>
  <c r="E993" i="48"/>
  <c r="G993" i="48" s="1"/>
  <c r="D993" i="48"/>
  <c r="A993" i="48"/>
  <c r="E988" i="48"/>
  <c r="G988" i="48" s="1"/>
  <c r="A988" i="48"/>
  <c r="H983" i="48"/>
  <c r="B983" i="48"/>
  <c r="C977" i="48"/>
  <c r="E977" i="48" s="1"/>
  <c r="G977" i="48" s="1"/>
  <c r="C976" i="48"/>
  <c r="E976" i="48" s="1"/>
  <c r="G976" i="48" s="1"/>
  <c r="H973" i="48"/>
  <c r="E965" i="48"/>
  <c r="G965" i="48" s="1"/>
  <c r="H967" i="48" s="1"/>
  <c r="D965" i="48"/>
  <c r="A965" i="48"/>
  <c r="E964" i="48"/>
  <c r="G964" i="48" s="1"/>
  <c r="D964" i="48"/>
  <c r="A964" i="48"/>
  <c r="E963" i="48"/>
  <c r="G963" i="48" s="1"/>
  <c r="D963" i="48"/>
  <c r="A963" i="48"/>
  <c r="E958" i="48"/>
  <c r="G958" i="48" s="1"/>
  <c r="A958" i="48"/>
  <c r="A957" i="48"/>
  <c r="A987" i="48" s="1"/>
  <c r="A1017" i="48" s="1"/>
  <c r="A1047" i="48" s="1"/>
  <c r="A1077" i="48" s="1"/>
  <c r="H953" i="48"/>
  <c r="B953" i="48"/>
  <c r="C947" i="48"/>
  <c r="E947" i="48" s="1"/>
  <c r="G947" i="48" s="1"/>
  <c r="C946" i="48"/>
  <c r="E946" i="48" s="1"/>
  <c r="G946" i="48" s="1"/>
  <c r="H949" i="48" s="1"/>
  <c r="G927" i="48" s="1"/>
  <c r="H930" i="48" s="1"/>
  <c r="H943" i="48"/>
  <c r="E935" i="48"/>
  <c r="G935" i="48" s="1"/>
  <c r="D935" i="48"/>
  <c r="A935" i="48"/>
  <c r="E934" i="48"/>
  <c r="G934" i="48" s="1"/>
  <c r="D934" i="48"/>
  <c r="A934" i="48"/>
  <c r="E933" i="48"/>
  <c r="G933" i="48" s="1"/>
  <c r="D933" i="48"/>
  <c r="A933" i="48"/>
  <c r="G928" i="48"/>
  <c r="E928" i="48"/>
  <c r="A928" i="48"/>
  <c r="H923" i="48"/>
  <c r="B923" i="48"/>
  <c r="C917" i="48"/>
  <c r="E917" i="48" s="1"/>
  <c r="G917" i="48" s="1"/>
  <c r="C916" i="48"/>
  <c r="E916" i="48" s="1"/>
  <c r="G916" i="48" s="1"/>
  <c r="H919" i="48" s="1"/>
  <c r="G897" i="48" s="1"/>
  <c r="H900" i="48" s="1"/>
  <c r="H913" i="48"/>
  <c r="E904" i="48"/>
  <c r="G904" i="48" s="1"/>
  <c r="D904" i="48"/>
  <c r="A904" i="48"/>
  <c r="E903" i="48"/>
  <c r="G903" i="48" s="1"/>
  <c r="D903" i="48"/>
  <c r="A903" i="48"/>
  <c r="E898" i="48"/>
  <c r="G898" i="48" s="1"/>
  <c r="A898" i="48"/>
  <c r="B893" i="48"/>
  <c r="C888" i="48"/>
  <c r="E888" i="48" s="1"/>
  <c r="G888" i="48" s="1"/>
  <c r="C887" i="48"/>
  <c r="E887" i="48" s="1"/>
  <c r="G887" i="48" s="1"/>
  <c r="H884" i="48"/>
  <c r="E874" i="48"/>
  <c r="G874" i="48" s="1"/>
  <c r="H878" i="48" s="1"/>
  <c r="D874" i="48"/>
  <c r="A874" i="48"/>
  <c r="H865" i="48"/>
  <c r="B865" i="48"/>
  <c r="C860" i="48"/>
  <c r="E860" i="48" s="1"/>
  <c r="G860" i="48" s="1"/>
  <c r="C859" i="48"/>
  <c r="E859" i="48" s="1"/>
  <c r="G859" i="48" s="1"/>
  <c r="H856" i="48"/>
  <c r="G846" i="48"/>
  <c r="H850" i="48" s="1"/>
  <c r="E846" i="48"/>
  <c r="D846" i="48"/>
  <c r="A846" i="48"/>
  <c r="E842" i="48"/>
  <c r="G842" i="48" s="1"/>
  <c r="A842" i="48"/>
  <c r="A841" i="48"/>
  <c r="A869" i="48" s="1"/>
  <c r="E840" i="48"/>
  <c r="G840" i="48" s="1"/>
  <c r="D840" i="48"/>
  <c r="A840" i="48"/>
  <c r="H836" i="48"/>
  <c r="B836" i="48"/>
  <c r="C831" i="48"/>
  <c r="E831" i="48" s="1"/>
  <c r="G831" i="48" s="1"/>
  <c r="C830" i="48"/>
  <c r="E830" i="48" s="1"/>
  <c r="G830" i="48" s="1"/>
  <c r="H832" i="48" s="1"/>
  <c r="G812" i="48" s="1"/>
  <c r="H827" i="48"/>
  <c r="E818" i="48"/>
  <c r="G818" i="48" s="1"/>
  <c r="D818" i="48"/>
  <c r="A818" i="48"/>
  <c r="E817" i="48"/>
  <c r="G817" i="48" s="1"/>
  <c r="D817" i="48"/>
  <c r="A817" i="48"/>
  <c r="E811" i="48"/>
  <c r="G811" i="48" s="1"/>
  <c r="A811" i="48"/>
  <c r="H807" i="48"/>
  <c r="B807" i="48"/>
  <c r="C802" i="48"/>
  <c r="E802" i="48" s="1"/>
  <c r="G802" i="48" s="1"/>
  <c r="C801" i="48"/>
  <c r="E801" i="48" s="1"/>
  <c r="G801" i="48" s="1"/>
  <c r="H803" i="48" s="1"/>
  <c r="G782" i="48" s="1"/>
  <c r="H785" i="48" s="1"/>
  <c r="H798" i="48"/>
  <c r="E788" i="48"/>
  <c r="G788" i="48" s="1"/>
  <c r="H792" i="48" s="1"/>
  <c r="D788" i="48"/>
  <c r="A788" i="48"/>
  <c r="B778" i="48"/>
  <c r="C773" i="48"/>
  <c r="E773" i="48" s="1"/>
  <c r="G773" i="48" s="1"/>
  <c r="E772" i="48"/>
  <c r="G772" i="48" s="1"/>
  <c r="C772" i="48"/>
  <c r="C771" i="48"/>
  <c r="E771" i="48" s="1"/>
  <c r="G771" i="48" s="1"/>
  <c r="A771" i="48"/>
  <c r="C765" i="48"/>
  <c r="E765" i="48" s="1"/>
  <c r="G765" i="48" s="1"/>
  <c r="H768" i="48" s="1"/>
  <c r="E760" i="48"/>
  <c r="G760" i="48" s="1"/>
  <c r="D760" i="48"/>
  <c r="A760" i="48"/>
  <c r="E759" i="48"/>
  <c r="G759" i="48" s="1"/>
  <c r="D759" i="48"/>
  <c r="A759" i="48"/>
  <c r="E758" i="48"/>
  <c r="G758" i="48" s="1"/>
  <c r="D758" i="48"/>
  <c r="A758" i="48"/>
  <c r="G753" i="48"/>
  <c r="E753" i="48"/>
  <c r="A753" i="48"/>
  <c r="E752" i="48"/>
  <c r="G752" i="48" s="1"/>
  <c r="D752" i="48"/>
  <c r="A752" i="48"/>
  <c r="B748" i="48"/>
  <c r="C742" i="48"/>
  <c r="E742" i="48" s="1"/>
  <c r="G742" i="48" s="1"/>
  <c r="H744" i="48" s="1"/>
  <c r="A742" i="48"/>
  <c r="G736" i="48"/>
  <c r="H739" i="48" s="1"/>
  <c r="F736" i="48"/>
  <c r="E736" i="48"/>
  <c r="D736" i="48"/>
  <c r="C736" i="48"/>
  <c r="F729" i="48"/>
  <c r="D729" i="48"/>
  <c r="F723" i="48"/>
  <c r="D723" i="48"/>
  <c r="B719" i="48"/>
  <c r="C714" i="48"/>
  <c r="E714" i="48" s="1"/>
  <c r="G714" i="48" s="1"/>
  <c r="C713" i="48"/>
  <c r="E713" i="48" s="1"/>
  <c r="G713" i="48" s="1"/>
  <c r="C712" i="48"/>
  <c r="E712" i="48" s="1"/>
  <c r="G712" i="48" s="1"/>
  <c r="H715" i="48" s="1"/>
  <c r="G694" i="48" s="1"/>
  <c r="F706" i="48"/>
  <c r="G706" i="48" s="1"/>
  <c r="H709" i="48" s="1"/>
  <c r="E706" i="48"/>
  <c r="A706" i="48"/>
  <c r="E699" i="48"/>
  <c r="G699" i="48" s="1"/>
  <c r="H703" i="48" s="1"/>
  <c r="D699" i="48"/>
  <c r="A699" i="48"/>
  <c r="E693" i="48"/>
  <c r="G693" i="48" s="1"/>
  <c r="A693" i="48"/>
  <c r="B689" i="48"/>
  <c r="C683" i="48"/>
  <c r="E683" i="48" s="1"/>
  <c r="G683" i="48" s="1"/>
  <c r="H685" i="48" s="1"/>
  <c r="G664" i="48" s="1"/>
  <c r="C682" i="48"/>
  <c r="E682" i="48" s="1"/>
  <c r="G682" i="48" s="1"/>
  <c r="H679" i="48"/>
  <c r="E670" i="48"/>
  <c r="G670" i="48" s="1"/>
  <c r="D670" i="48"/>
  <c r="A670" i="48"/>
  <c r="E669" i="48"/>
  <c r="G669" i="48" s="1"/>
  <c r="H673" i="48" s="1"/>
  <c r="D669" i="48"/>
  <c r="A669" i="48"/>
  <c r="E663" i="48"/>
  <c r="G663" i="48" s="1"/>
  <c r="A663" i="48"/>
  <c r="B659" i="48"/>
  <c r="C653" i="48"/>
  <c r="E653" i="48" s="1"/>
  <c r="G653" i="48" s="1"/>
  <c r="C652" i="48"/>
  <c r="E652" i="48" s="1"/>
  <c r="G652" i="48" s="1"/>
  <c r="H655" i="48" s="1"/>
  <c r="G634" i="48" s="1"/>
  <c r="H649" i="48"/>
  <c r="E640" i="48"/>
  <c r="G640" i="48" s="1"/>
  <c r="D640" i="48"/>
  <c r="A640" i="48"/>
  <c r="E639" i="48"/>
  <c r="G639" i="48" s="1"/>
  <c r="H643" i="48" s="1"/>
  <c r="D639" i="48"/>
  <c r="A639" i="48"/>
  <c r="E633" i="48"/>
  <c r="G633" i="48" s="1"/>
  <c r="A633" i="48"/>
  <c r="B629" i="48"/>
  <c r="C622" i="48"/>
  <c r="E622" i="48" s="1"/>
  <c r="G622" i="48" s="1"/>
  <c r="C621" i="48"/>
  <c r="E621" i="48" s="1"/>
  <c r="G621" i="48" s="1"/>
  <c r="H624" i="48" s="1"/>
  <c r="G602" i="48" s="1"/>
  <c r="H605" i="48" s="1"/>
  <c r="H626" i="48" s="1"/>
  <c r="H618" i="48"/>
  <c r="E608" i="48"/>
  <c r="G608" i="48" s="1"/>
  <c r="H612" i="48" s="1"/>
  <c r="D608" i="48"/>
  <c r="A608" i="48"/>
  <c r="B598" i="48"/>
  <c r="C592" i="48"/>
  <c r="E592" i="48" s="1"/>
  <c r="G592" i="48" s="1"/>
  <c r="C591" i="48"/>
  <c r="E591" i="48" s="1"/>
  <c r="G591" i="48" s="1"/>
  <c r="H588" i="48"/>
  <c r="E578" i="48"/>
  <c r="G578" i="48" s="1"/>
  <c r="H582" i="48" s="1"/>
  <c r="D578" i="48"/>
  <c r="A578" i="48"/>
  <c r="B568" i="48"/>
  <c r="C562" i="48"/>
  <c r="E562" i="48" s="1"/>
  <c r="G562" i="48" s="1"/>
  <c r="F561" i="48"/>
  <c r="F562" i="48" s="1"/>
  <c r="C561" i="48"/>
  <c r="E561" i="48" s="1"/>
  <c r="G561" i="48" s="1"/>
  <c r="H564" i="48" s="1"/>
  <c r="G543" i="48" s="1"/>
  <c r="H558" i="48"/>
  <c r="E549" i="48"/>
  <c r="G549" i="48" s="1"/>
  <c r="D549" i="48"/>
  <c r="A549" i="48"/>
  <c r="E548" i="48"/>
  <c r="G548" i="48" s="1"/>
  <c r="D548" i="48"/>
  <c r="A548" i="48"/>
  <c r="E542" i="48"/>
  <c r="G542" i="48" s="1"/>
  <c r="D542" i="48"/>
  <c r="A542" i="48"/>
  <c r="B538" i="48"/>
  <c r="C532" i="48"/>
  <c r="E532" i="48" s="1"/>
  <c r="G532" i="48" s="1"/>
  <c r="C531" i="48"/>
  <c r="E531" i="48" s="1"/>
  <c r="G531" i="48" s="1"/>
  <c r="H534" i="48" s="1"/>
  <c r="G515" i="48" s="1"/>
  <c r="H528" i="48"/>
  <c r="E520" i="48"/>
  <c r="G520" i="48" s="1"/>
  <c r="D520" i="48"/>
  <c r="A520" i="48"/>
  <c r="E519" i="48"/>
  <c r="G519" i="48" s="1"/>
  <c r="H522" i="48" s="1"/>
  <c r="D519" i="48"/>
  <c r="A519" i="48"/>
  <c r="E514" i="48"/>
  <c r="G514" i="48" s="1"/>
  <c r="D514" i="48"/>
  <c r="A514" i="48"/>
  <c r="E513" i="48"/>
  <c r="G513" i="48" s="1"/>
  <c r="D513" i="48"/>
  <c r="A513" i="48"/>
  <c r="B509" i="48"/>
  <c r="C503" i="48"/>
  <c r="E503" i="48" s="1"/>
  <c r="G503" i="48" s="1"/>
  <c r="C502" i="48"/>
  <c r="E502" i="48" s="1"/>
  <c r="G502" i="48" s="1"/>
  <c r="H499" i="48"/>
  <c r="E492" i="48"/>
  <c r="G492" i="48" s="1"/>
  <c r="A492" i="48"/>
  <c r="E491" i="48"/>
  <c r="G491" i="48" s="1"/>
  <c r="E490" i="48"/>
  <c r="G490" i="48" s="1"/>
  <c r="E489" i="48"/>
  <c r="G489" i="48" s="1"/>
  <c r="D489" i="48"/>
  <c r="A489" i="48"/>
  <c r="E484" i="48"/>
  <c r="G484" i="48" s="1"/>
  <c r="A484" i="48"/>
  <c r="E483" i="48"/>
  <c r="G483" i="48" s="1"/>
  <c r="A483" i="48"/>
  <c r="B479" i="48"/>
  <c r="F472" i="48"/>
  <c r="C472" i="48"/>
  <c r="E472" i="48" s="1"/>
  <c r="G472" i="48" s="1"/>
  <c r="H475" i="48" s="1"/>
  <c r="F466" i="48"/>
  <c r="G466" i="48" s="1"/>
  <c r="H469" i="48" s="1"/>
  <c r="E466" i="48"/>
  <c r="A466" i="48"/>
  <c r="E459" i="48"/>
  <c r="G459" i="48" s="1"/>
  <c r="H463" i="48" s="1"/>
  <c r="D459" i="48"/>
  <c r="A459" i="48"/>
  <c r="E455" i="48"/>
  <c r="G455" i="48" s="1"/>
  <c r="A455" i="48"/>
  <c r="E454" i="48"/>
  <c r="G454" i="48" s="1"/>
  <c r="A454" i="48"/>
  <c r="E453" i="48"/>
  <c r="G453" i="48" s="1"/>
  <c r="A453" i="48"/>
  <c r="B449" i="48"/>
  <c r="F442" i="48"/>
  <c r="C442" i="48"/>
  <c r="E442" i="48" s="1"/>
  <c r="G442" i="48" s="1"/>
  <c r="H445" i="48" s="1"/>
  <c r="F436" i="48"/>
  <c r="G436" i="48" s="1"/>
  <c r="H439" i="48" s="1"/>
  <c r="E436" i="48"/>
  <c r="A436" i="48"/>
  <c r="E429" i="48"/>
  <c r="G429" i="48" s="1"/>
  <c r="H433" i="48" s="1"/>
  <c r="A429" i="48"/>
  <c r="E425" i="48"/>
  <c r="G425" i="48" s="1"/>
  <c r="A425" i="48"/>
  <c r="E424" i="48"/>
  <c r="G424" i="48" s="1"/>
  <c r="A424" i="48"/>
  <c r="E423" i="48"/>
  <c r="G423" i="48" s="1"/>
  <c r="A423" i="48"/>
  <c r="B419" i="48"/>
  <c r="F412" i="48"/>
  <c r="C412" i="48"/>
  <c r="E412" i="48" s="1"/>
  <c r="G412" i="48" s="1"/>
  <c r="H415" i="48" s="1"/>
  <c r="F406" i="48"/>
  <c r="G406" i="48" s="1"/>
  <c r="H409" i="48" s="1"/>
  <c r="E406" i="48"/>
  <c r="A406" i="48"/>
  <c r="E399" i="48"/>
  <c r="G399" i="48" s="1"/>
  <c r="H403" i="48" s="1"/>
  <c r="A399" i="48"/>
  <c r="E394" i="48"/>
  <c r="G394" i="48" s="1"/>
  <c r="A394" i="48"/>
  <c r="E393" i="48"/>
  <c r="G393" i="48" s="1"/>
  <c r="A393" i="48"/>
  <c r="B389" i="48"/>
  <c r="F382" i="48"/>
  <c r="C382" i="48"/>
  <c r="E382" i="48" s="1"/>
  <c r="G382" i="48" s="1"/>
  <c r="H385" i="48" s="1"/>
  <c r="F376" i="48"/>
  <c r="E376" i="48"/>
  <c r="A376" i="48"/>
  <c r="E369" i="48"/>
  <c r="G369" i="48" s="1"/>
  <c r="H373" i="48" s="1"/>
  <c r="A369" i="48"/>
  <c r="E363" i="48"/>
  <c r="G363" i="48" s="1"/>
  <c r="H366" i="48" s="1"/>
  <c r="A363" i="48"/>
  <c r="B359" i="48"/>
  <c r="C352" i="48"/>
  <c r="E352" i="48" s="1"/>
  <c r="G352" i="48" s="1"/>
  <c r="H355" i="48" s="1"/>
  <c r="F346" i="48"/>
  <c r="G346" i="48" s="1"/>
  <c r="H349" i="48" s="1"/>
  <c r="E346" i="48"/>
  <c r="E340" i="48"/>
  <c r="G340" i="48" s="1"/>
  <c r="D340" i="48"/>
  <c r="A340" i="48"/>
  <c r="E339" i="48"/>
  <c r="G339" i="48" s="1"/>
  <c r="D339" i="48"/>
  <c r="A339" i="48"/>
  <c r="B329" i="48"/>
  <c r="C322" i="48"/>
  <c r="E322" i="48" s="1"/>
  <c r="G322" i="48" s="1"/>
  <c r="H325" i="48" s="1"/>
  <c r="F316" i="48"/>
  <c r="G316" i="48" s="1"/>
  <c r="H319" i="48" s="1"/>
  <c r="E316" i="48"/>
  <c r="A316" i="48"/>
  <c r="A346" i="48" s="1"/>
  <c r="E310" i="48"/>
  <c r="G310" i="48" s="1"/>
  <c r="H313" i="48" s="1"/>
  <c r="D310" i="48"/>
  <c r="A310" i="48"/>
  <c r="G309" i="48"/>
  <c r="D309" i="48"/>
  <c r="A309" i="48"/>
  <c r="E305" i="48"/>
  <c r="E335" i="48" s="1"/>
  <c r="G335" i="48" s="1"/>
  <c r="A305" i="48"/>
  <c r="A335" i="48" s="1"/>
  <c r="E304" i="48"/>
  <c r="E334" i="48" s="1"/>
  <c r="G334" i="48" s="1"/>
  <c r="A304" i="48"/>
  <c r="A334" i="48" s="1"/>
  <c r="E303" i="48"/>
  <c r="E333" i="48" s="1"/>
  <c r="G333" i="48" s="1"/>
  <c r="A303" i="48"/>
  <c r="A333" i="48" s="1"/>
  <c r="B299" i="48"/>
  <c r="C293" i="48"/>
  <c r="E293" i="48" s="1"/>
  <c r="G293" i="48" s="1"/>
  <c r="F292" i="48"/>
  <c r="C292" i="48"/>
  <c r="E292" i="48" s="1"/>
  <c r="H289" i="48"/>
  <c r="E280" i="48"/>
  <c r="G280" i="48" s="1"/>
  <c r="H283" i="48" s="1"/>
  <c r="D280" i="48"/>
  <c r="A280" i="48"/>
  <c r="E275" i="48"/>
  <c r="G275" i="48" s="1"/>
  <c r="A275" i="48"/>
  <c r="E274" i="48"/>
  <c r="G274" i="48" s="1"/>
  <c r="H277" i="48" s="1"/>
  <c r="A274" i="48"/>
  <c r="H270" i="48"/>
  <c r="B270" i="48"/>
  <c r="F263" i="48"/>
  <c r="C263" i="48"/>
  <c r="E263" i="48" s="1"/>
  <c r="G263" i="48" s="1"/>
  <c r="H266" i="48" s="1"/>
  <c r="F257" i="48"/>
  <c r="G257" i="48" s="1"/>
  <c r="H260" i="48" s="1"/>
  <c r="E257" i="48"/>
  <c r="D257" i="48"/>
  <c r="A257" i="48"/>
  <c r="E251" i="48"/>
  <c r="G251" i="48" s="1"/>
  <c r="H254" i="48" s="1"/>
  <c r="A251" i="48"/>
  <c r="E245" i="48"/>
  <c r="G245" i="48" s="1"/>
  <c r="H248" i="48" s="1"/>
  <c r="A245" i="48"/>
  <c r="B241" i="48"/>
  <c r="C234" i="48"/>
  <c r="E234" i="48" s="1"/>
  <c r="G234" i="48" s="1"/>
  <c r="H237" i="48" s="1"/>
  <c r="G216" i="48" s="1"/>
  <c r="H219" i="48" s="1"/>
  <c r="F228" i="48"/>
  <c r="G228" i="48" s="1"/>
  <c r="H231" i="48" s="1"/>
  <c r="E228" i="48"/>
  <c r="A228" i="48"/>
  <c r="A765" i="48" s="1"/>
  <c r="E222" i="48"/>
  <c r="G222" i="48" s="1"/>
  <c r="H225" i="48" s="1"/>
  <c r="A222" i="48"/>
  <c r="A216" i="48"/>
  <c r="B212" i="48"/>
  <c r="G205" i="48"/>
  <c r="H208" i="48" s="1"/>
  <c r="F205" i="48"/>
  <c r="C205" i="48"/>
  <c r="E205" i="48" s="1"/>
  <c r="G199" i="48"/>
  <c r="H202" i="48" s="1"/>
  <c r="F199" i="48"/>
  <c r="E199" i="48"/>
  <c r="A199" i="48"/>
  <c r="A736" i="48" s="1"/>
  <c r="E193" i="48"/>
  <c r="E729" i="48" s="1"/>
  <c r="A193" i="48"/>
  <c r="A729" i="48" s="1"/>
  <c r="E187" i="48"/>
  <c r="A187" i="48"/>
  <c r="A723" i="48" s="1"/>
  <c r="H183" i="48"/>
  <c r="B183" i="48"/>
  <c r="C176" i="48"/>
  <c r="E176" i="48" s="1"/>
  <c r="G176" i="48" s="1"/>
  <c r="H179" i="48" s="1"/>
  <c r="G157" i="48" s="1"/>
  <c r="F170" i="48"/>
  <c r="G170" i="48" s="1"/>
  <c r="H173" i="48" s="1"/>
  <c r="E170" i="48"/>
  <c r="A170" i="48"/>
  <c r="E166" i="48"/>
  <c r="G166" i="48" s="1"/>
  <c r="D166" i="48"/>
  <c r="A166" i="48"/>
  <c r="E165" i="48"/>
  <c r="G165" i="48" s="1"/>
  <c r="D165" i="48"/>
  <c r="A165" i="48"/>
  <c r="E164" i="48"/>
  <c r="G164" i="48" s="1"/>
  <c r="D164" i="48"/>
  <c r="A164" i="48"/>
  <c r="E163" i="48"/>
  <c r="G163" i="48" s="1"/>
  <c r="D163" i="48"/>
  <c r="A163" i="48"/>
  <c r="E156" i="48"/>
  <c r="G156" i="48" s="1"/>
  <c r="A156" i="48"/>
  <c r="H152" i="48"/>
  <c r="B152" i="48"/>
  <c r="C145" i="48"/>
  <c r="E145" i="48" s="1"/>
  <c r="G145" i="48" s="1"/>
  <c r="H148" i="48" s="1"/>
  <c r="G126" i="48" s="1"/>
  <c r="H142" i="48"/>
  <c r="A126" i="48"/>
  <c r="E125" i="48"/>
  <c r="G125" i="48" s="1"/>
  <c r="A125" i="48"/>
  <c r="H121" i="48"/>
  <c r="B121" i="48"/>
  <c r="C115" i="48"/>
  <c r="E115" i="48" s="1"/>
  <c r="G115" i="48" s="1"/>
  <c r="C114" i="48"/>
  <c r="E114" i="48" s="1"/>
  <c r="G114" i="48" s="1"/>
  <c r="H111" i="48"/>
  <c r="E95" i="48"/>
  <c r="G95" i="48" s="1"/>
  <c r="A95" i="48"/>
  <c r="E94" i="48"/>
  <c r="G94" i="48" s="1"/>
  <c r="A94" i="48"/>
  <c r="H90" i="48"/>
  <c r="B90" i="48"/>
  <c r="C84" i="48"/>
  <c r="E84" i="48" s="1"/>
  <c r="G84" i="48" s="1"/>
  <c r="C83" i="48"/>
  <c r="E83" i="48" s="1"/>
  <c r="G83" i="48" s="1"/>
  <c r="F77" i="48"/>
  <c r="G77" i="48" s="1"/>
  <c r="H80" i="48" s="1"/>
  <c r="E77" i="48"/>
  <c r="A77" i="48"/>
  <c r="E63" i="48"/>
  <c r="G63" i="48" s="1"/>
  <c r="A63" i="48"/>
  <c r="H59" i="48"/>
  <c r="B59" i="48"/>
  <c r="C53" i="48"/>
  <c r="E53" i="48" s="1"/>
  <c r="G53" i="48" s="1"/>
  <c r="F52" i="48"/>
  <c r="C52" i="48"/>
  <c r="E52" i="48" s="1"/>
  <c r="G52" i="48" s="1"/>
  <c r="F46" i="48"/>
  <c r="G46" i="48" s="1"/>
  <c r="H49" i="48" s="1"/>
  <c r="E46" i="48"/>
  <c r="A46" i="48"/>
  <c r="E40" i="48"/>
  <c r="E71" i="48" s="1"/>
  <c r="D40" i="48"/>
  <c r="D71" i="48" s="1"/>
  <c r="D102" i="48" s="1"/>
  <c r="D133" i="48" s="1"/>
  <c r="A40" i="48"/>
  <c r="A71" i="48" s="1"/>
  <c r="A102" i="48" s="1"/>
  <c r="A133" i="48" s="1"/>
  <c r="A36" i="48"/>
  <c r="E35" i="48"/>
  <c r="A35" i="48"/>
  <c r="E34" i="48"/>
  <c r="F33" i="48"/>
  <c r="F53" i="48" s="1"/>
  <c r="E33" i="48"/>
  <c r="G33" i="48" s="1"/>
  <c r="A33" i="48"/>
  <c r="E32" i="48"/>
  <c r="G32" i="48" s="1"/>
  <c r="A32" i="48"/>
  <c r="B28" i="48"/>
  <c r="F22" i="48"/>
  <c r="C22" i="48"/>
  <c r="E22" i="48" s="1"/>
  <c r="G22" i="48" s="1"/>
  <c r="F21" i="48"/>
  <c r="C21" i="48"/>
  <c r="E21" i="48" s="1"/>
  <c r="G21" i="48" s="1"/>
  <c r="H24" i="48" s="1"/>
  <c r="H18" i="48"/>
  <c r="E10" i="48"/>
  <c r="G10" i="48" s="1"/>
  <c r="D10" i="48"/>
  <c r="A10" i="48"/>
  <c r="E9" i="48"/>
  <c r="G9" i="48" s="1"/>
  <c r="H12" i="48" s="1"/>
  <c r="D9" i="48"/>
  <c r="A9" i="48"/>
  <c r="E5" i="48"/>
  <c r="G5" i="48" s="1"/>
  <c r="H6" i="48" s="1"/>
  <c r="D5" i="48"/>
  <c r="A5" i="48"/>
  <c r="B1" i="48"/>
  <c r="H160" i="48" l="1"/>
  <c r="H1275" i="48"/>
  <c r="H396" i="48"/>
  <c r="H417" i="48" s="1"/>
  <c r="H907" i="48"/>
  <c r="G304" i="48"/>
  <c r="H1289" i="48"/>
  <c r="H26" i="48"/>
  <c r="H1050" i="48"/>
  <c r="H1071" i="48" s="1"/>
  <c r="G305" i="48"/>
  <c r="H774" i="48"/>
  <c r="G754" i="48" s="1"/>
  <c r="H889" i="48"/>
  <c r="G869" i="48" s="1"/>
  <c r="H871" i="48" s="1"/>
  <c r="H891" i="48" s="1"/>
  <c r="H239" i="48"/>
  <c r="H979" i="48"/>
  <c r="G957" i="48" s="1"/>
  <c r="H960" i="48" s="1"/>
  <c r="H981" i="48" s="1"/>
  <c r="H594" i="48"/>
  <c r="G572" i="48" s="1"/>
  <c r="H575" i="48" s="1"/>
  <c r="H596" i="48" s="1"/>
  <c r="H343" i="48"/>
  <c r="H755" i="48"/>
  <c r="H776" i="48" s="1"/>
  <c r="H1039" i="48"/>
  <c r="G1017" i="48" s="1"/>
  <c r="H1020" i="48" s="1"/>
  <c r="H1041" i="48" s="1"/>
  <c r="H1328" i="48"/>
  <c r="H1349" i="48" s="1"/>
  <c r="H336" i="48"/>
  <c r="H357" i="48" s="1"/>
  <c r="H997" i="48"/>
  <c r="H493" i="48"/>
  <c r="H762" i="48"/>
  <c r="H1305" i="48"/>
  <c r="H1150" i="48"/>
  <c r="H456" i="48"/>
  <c r="H477" i="48" s="1"/>
  <c r="H1233" i="48"/>
  <c r="H1259" i="48" s="1"/>
  <c r="B9" i="50"/>
  <c r="B30" i="50" s="1"/>
  <c r="D9" i="50"/>
  <c r="D44" i="50" s="1"/>
  <c r="D45" i="50" s="1"/>
  <c r="D46" i="50" s="1"/>
  <c r="B21" i="50"/>
  <c r="C21" i="50" s="1"/>
  <c r="G21" i="50"/>
  <c r="I21" i="50"/>
  <c r="K21" i="50"/>
  <c r="F31" i="50"/>
  <c r="H12" i="50"/>
  <c r="H15" i="50" s="1"/>
  <c r="H18" i="50" s="1"/>
  <c r="B24" i="50"/>
  <c r="D24" i="50"/>
  <c r="F32" i="50"/>
  <c r="G32" i="50" s="1"/>
  <c r="F18" i="50"/>
  <c r="O39" i="50"/>
  <c r="O15" i="50"/>
  <c r="B32" i="50"/>
  <c r="C32" i="50" s="1"/>
  <c r="B35" i="50"/>
  <c r="C35" i="50" s="1"/>
  <c r="B12" i="50"/>
  <c r="B15" i="50" s="1"/>
  <c r="D32" i="50"/>
  <c r="E32" i="50" s="1"/>
  <c r="D12" i="50"/>
  <c r="D15" i="50" s="1"/>
  <c r="D35" i="50"/>
  <c r="E35" i="50" s="1"/>
  <c r="B31" i="50"/>
  <c r="D31" i="50"/>
  <c r="N35" i="50"/>
  <c r="O35" i="50" s="1"/>
  <c r="G15" i="50"/>
  <c r="N32" i="50"/>
  <c r="O32" i="50" s="1"/>
  <c r="J31" i="50"/>
  <c r="E36" i="50"/>
  <c r="I15" i="50"/>
  <c r="H26" i="50"/>
  <c r="G36" i="50"/>
  <c r="N31" i="50"/>
  <c r="I36" i="50"/>
  <c r="D30" i="50"/>
  <c r="C39" i="50"/>
  <c r="N44" i="50"/>
  <c r="N45" i="50" s="1"/>
  <c r="N46" i="50" s="1"/>
  <c r="D40" i="50"/>
  <c r="E40" i="50" s="1"/>
  <c r="F44" i="50"/>
  <c r="F45" i="50" s="1"/>
  <c r="F46" i="50" s="1"/>
  <c r="D21" i="50"/>
  <c r="E21" i="50" s="1"/>
  <c r="J40" i="50"/>
  <c r="K40" i="50" s="1"/>
  <c r="J12" i="50"/>
  <c r="J15" i="50" s="1"/>
  <c r="B25" i="50"/>
  <c r="F30" i="50"/>
  <c r="H35" i="50"/>
  <c r="I35" i="50" s="1"/>
  <c r="E39" i="50"/>
  <c r="L40" i="50"/>
  <c r="M40" i="50" s="1"/>
  <c r="L32" i="50"/>
  <c r="M32" i="50" s="1"/>
  <c r="B40" i="50"/>
  <c r="C40" i="50" s="1"/>
  <c r="B26" i="50"/>
  <c r="D26" i="50"/>
  <c r="H31" i="50"/>
  <c r="C36" i="50"/>
  <c r="F26" i="50"/>
  <c r="F40" i="50"/>
  <c r="G40" i="50" s="1"/>
  <c r="J26" i="50"/>
  <c r="L26" i="50"/>
  <c r="K36" i="50"/>
  <c r="H40" i="50"/>
  <c r="I40" i="50" s="1"/>
  <c r="H44" i="50"/>
  <c r="H45" i="50" s="1"/>
  <c r="H46" i="50" s="1"/>
  <c r="B20" i="50"/>
  <c r="C20" i="50" s="1"/>
  <c r="M36" i="50"/>
  <c r="J44" i="50"/>
  <c r="J45" i="50" s="1"/>
  <c r="J46" i="50" s="1"/>
  <c r="L12" i="50"/>
  <c r="L15" i="50" s="1"/>
  <c r="B18" i="50"/>
  <c r="F20" i="50"/>
  <c r="G20" i="50" s="1"/>
  <c r="D25" i="50"/>
  <c r="H30" i="50"/>
  <c r="G39" i="50"/>
  <c r="B44" i="50"/>
  <c r="B45" i="50" s="1"/>
  <c r="B46" i="50" s="1"/>
  <c r="L31" i="50"/>
  <c r="N18" i="50"/>
  <c r="N26" i="50"/>
  <c r="O36" i="50"/>
  <c r="H666" i="48"/>
  <c r="H687" i="48" s="1"/>
  <c r="H117" i="48"/>
  <c r="G96" i="48" s="1"/>
  <c r="H99" i="48" s="1"/>
  <c r="H921" i="48"/>
  <c r="H426" i="48"/>
  <c r="H447" i="48" s="1"/>
  <c r="H861" i="48"/>
  <c r="G841" i="48" s="1"/>
  <c r="H805" i="48"/>
  <c r="E102" i="48"/>
  <c r="G71" i="48"/>
  <c r="H74" i="48" s="1"/>
  <c r="H1164" i="48"/>
  <c r="G40" i="48"/>
  <c r="H43" i="48" s="1"/>
  <c r="G292" i="48"/>
  <c r="H295" i="48" s="1"/>
  <c r="H1009" i="48"/>
  <c r="G987" i="48" s="1"/>
  <c r="H990" i="48" s="1"/>
  <c r="H1224" i="48"/>
  <c r="H505" i="48"/>
  <c r="G485" i="48" s="1"/>
  <c r="H486" i="48" s="1"/>
  <c r="H507" i="48" s="1"/>
  <c r="H268" i="48"/>
  <c r="G376" i="48"/>
  <c r="H379" i="48" s="1"/>
  <c r="H387" i="48" s="1"/>
  <c r="H545" i="48"/>
  <c r="H566" i="48" s="1"/>
  <c r="H696" i="48"/>
  <c r="H717" i="48" s="1"/>
  <c r="H55" i="48"/>
  <c r="G36" i="48" s="1"/>
  <c r="H297" i="48"/>
  <c r="H167" i="48"/>
  <c r="H181" i="48" s="1"/>
  <c r="H843" i="48"/>
  <c r="H863" i="48" s="1"/>
  <c r="H937" i="48"/>
  <c r="H951" i="48" s="1"/>
  <c r="H814" i="48"/>
  <c r="H1087" i="48"/>
  <c r="H1101" i="48" s="1"/>
  <c r="H130" i="48"/>
  <c r="E723" i="48"/>
  <c r="G187" i="48"/>
  <c r="H516" i="48"/>
  <c r="H536" i="48" s="1"/>
  <c r="H552" i="48"/>
  <c r="H821" i="48"/>
  <c r="H1180" i="48"/>
  <c r="H1116" i="48"/>
  <c r="H1130" i="48" s="1"/>
  <c r="H1319" i="48"/>
  <c r="G193" i="48"/>
  <c r="G303" i="48"/>
  <c r="H306" i="48" s="1"/>
  <c r="H327" i="48" s="1"/>
  <c r="F34" i="48"/>
  <c r="H86" i="48"/>
  <c r="G64" i="48" s="1"/>
  <c r="H68" i="48" s="1"/>
  <c r="H636" i="48"/>
  <c r="H657" i="48" s="1"/>
  <c r="H1192" i="48"/>
  <c r="G1170" i="48" s="1"/>
  <c r="H1173" i="48" s="1"/>
  <c r="H1011" i="48" l="1"/>
  <c r="H834" i="48"/>
  <c r="G18" i="50"/>
  <c r="F19" i="50"/>
  <c r="G19" i="50" s="1"/>
  <c r="I18" i="50"/>
  <c r="H19" i="50"/>
  <c r="I19" i="50" s="1"/>
  <c r="H41" i="50"/>
  <c r="H47" i="50" s="1"/>
  <c r="H48" i="50" s="1"/>
  <c r="H49" i="50" s="1"/>
  <c r="D20" i="50"/>
  <c r="E20" i="50" s="1"/>
  <c r="O18" i="50"/>
  <c r="N19" i="50"/>
  <c r="O19" i="50" s="1"/>
  <c r="E15" i="50"/>
  <c r="D18" i="50"/>
  <c r="K15" i="50"/>
  <c r="F41" i="50"/>
  <c r="F47" i="50" s="1"/>
  <c r="F48" i="50" s="1"/>
  <c r="F49" i="50" s="1"/>
  <c r="M15" i="50"/>
  <c r="L18" i="50"/>
  <c r="O41" i="50"/>
  <c r="O42" i="50" s="1"/>
  <c r="G41" i="50"/>
  <c r="G42" i="50" s="1"/>
  <c r="J18" i="50"/>
  <c r="C18" i="50"/>
  <c r="B19" i="50"/>
  <c r="C19" i="50" s="1"/>
  <c r="C15" i="50"/>
  <c r="I41" i="50"/>
  <c r="I42" i="50" s="1"/>
  <c r="G102" i="48"/>
  <c r="H105" i="48" s="1"/>
  <c r="E133" i="48"/>
  <c r="G133" i="48" s="1"/>
  <c r="H136" i="48" s="1"/>
  <c r="H88" i="48"/>
  <c r="H190" i="48"/>
  <c r="G723" i="48"/>
  <c r="H726" i="48" s="1"/>
  <c r="H1194" i="48"/>
  <c r="H150" i="48"/>
  <c r="H119" i="48"/>
  <c r="F35" i="48"/>
  <c r="G35" i="48" s="1"/>
  <c r="G34" i="48"/>
  <c r="H37" i="48" s="1"/>
  <c r="H57" i="48" s="1"/>
  <c r="G729" i="48"/>
  <c r="H733" i="48" s="1"/>
  <c r="H196" i="48"/>
  <c r="N41" i="50" l="1"/>
  <c r="N47" i="50" s="1"/>
  <c r="N48" i="50" s="1"/>
  <c r="N49" i="50" s="1"/>
  <c r="K18" i="50"/>
  <c r="J19" i="50"/>
  <c r="K19" i="50" s="1"/>
  <c r="M18" i="50"/>
  <c r="L19" i="50"/>
  <c r="M19" i="50" s="1"/>
  <c r="M41" i="50"/>
  <c r="M42" i="50" s="1"/>
  <c r="K41" i="50"/>
  <c r="K42" i="50" s="1"/>
  <c r="J41" i="50"/>
  <c r="J47" i="50" s="1"/>
  <c r="J48" i="50" s="1"/>
  <c r="J49" i="50" s="1"/>
  <c r="E18" i="50"/>
  <c r="D19" i="50"/>
  <c r="E19" i="50" s="1"/>
  <c r="E41" i="50" s="1"/>
  <c r="E42" i="50" s="1"/>
  <c r="L41" i="50"/>
  <c r="L47" i="50" s="1"/>
  <c r="L48" i="50" s="1"/>
  <c r="L49" i="50" s="1"/>
  <c r="C41" i="50"/>
  <c r="C42" i="50" s="1"/>
  <c r="B41" i="50"/>
  <c r="B47" i="50" s="1"/>
  <c r="B48" i="50" s="1"/>
  <c r="B49" i="50" s="1"/>
  <c r="H746" i="48"/>
  <c r="H210" i="48"/>
  <c r="D41" i="50" l="1"/>
  <c r="D47" i="50" s="1"/>
  <c r="D48" i="50" s="1"/>
  <c r="D49" i="50" s="1"/>
  <c r="L1031" i="46" l="1"/>
  <c r="K1025" i="46"/>
  <c r="K1027" i="46"/>
  <c r="K1014" i="46"/>
  <c r="K1016" i="46"/>
  <c r="L1009" i="46"/>
  <c r="K1005" i="46"/>
  <c r="J1004" i="46"/>
  <c r="K1004" i="46" s="1"/>
  <c r="I1004" i="46"/>
  <c r="J1003" i="46"/>
  <c r="K1003" i="46" s="1"/>
  <c r="K1009" i="46" s="1"/>
  <c r="I1003" i="46"/>
  <c r="J993" i="46"/>
  <c r="K993" i="46" s="1"/>
  <c r="I993" i="46"/>
  <c r="L998" i="46"/>
  <c r="K994" i="46"/>
  <c r="J992" i="46"/>
  <c r="K992" i="46" s="1"/>
  <c r="I992" i="46"/>
  <c r="L987" i="46"/>
  <c r="K983" i="46"/>
  <c r="K982" i="46"/>
  <c r="J981" i="46"/>
  <c r="I981" i="46"/>
  <c r="J970" i="46"/>
  <c r="K970" i="46" s="1"/>
  <c r="L976" i="46"/>
  <c r="K972" i="46"/>
  <c r="K971" i="46"/>
  <c r="I970" i="46"/>
  <c r="L965" i="46"/>
  <c r="K961" i="46"/>
  <c r="K960" i="46"/>
  <c r="I959" i="46"/>
  <c r="K959" i="46" s="1"/>
  <c r="L954" i="46"/>
  <c r="I948" i="46"/>
  <c r="K948" i="46" s="1"/>
  <c r="K950" i="46"/>
  <c r="K949" i="46"/>
  <c r="L943" i="46"/>
  <c r="K937" i="46"/>
  <c r="K939" i="46"/>
  <c r="K938" i="46"/>
  <c r="K926" i="46"/>
  <c r="L932" i="46"/>
  <c r="K928" i="46"/>
  <c r="K927" i="46"/>
  <c r="K932" i="46"/>
  <c r="G903" i="46"/>
  <c r="L921" i="46"/>
  <c r="K917" i="46"/>
  <c r="K916" i="46"/>
  <c r="I914" i="46"/>
  <c r="K914" i="46" s="1"/>
  <c r="I903" i="46"/>
  <c r="L909" i="46"/>
  <c r="K905" i="46"/>
  <c r="K904" i="46"/>
  <c r="I902" i="46"/>
  <c r="K902" i="46" s="1"/>
  <c r="L897" i="46"/>
  <c r="K893" i="46"/>
  <c r="K892" i="46"/>
  <c r="J891" i="46"/>
  <c r="K891" i="46" s="1"/>
  <c r="I890" i="46"/>
  <c r="K890" i="46" s="1"/>
  <c r="L885" i="46"/>
  <c r="K881" i="46"/>
  <c r="K880" i="46"/>
  <c r="J879" i="46"/>
  <c r="K879" i="46" s="1"/>
  <c r="I878" i="46"/>
  <c r="J878" i="46" s="1"/>
  <c r="K867" i="46"/>
  <c r="L874" i="46"/>
  <c r="L854" i="46"/>
  <c r="L849" i="46"/>
  <c r="K954" i="46" l="1"/>
  <c r="K976" i="46"/>
  <c r="K1020" i="46"/>
  <c r="K981" i="46"/>
  <c r="K987" i="46" s="1"/>
  <c r="K1031" i="46"/>
  <c r="K965" i="46"/>
  <c r="K998" i="46"/>
  <c r="K943" i="46"/>
  <c r="K878" i="46"/>
  <c r="K885" i="46" s="1"/>
  <c r="K921" i="46"/>
  <c r="J914" i="46"/>
  <c r="K903" i="46"/>
  <c r="J903" i="46"/>
  <c r="J902" i="46"/>
  <c r="K909" i="46" s="1"/>
  <c r="K897" i="46"/>
  <c r="J890" i="46"/>
  <c r="K868" i="46" l="1"/>
  <c r="K870" i="46"/>
  <c r="K869" i="46"/>
  <c r="K857" i="46"/>
  <c r="K856" i="46"/>
  <c r="I854" i="46"/>
  <c r="J854" i="46" s="1"/>
  <c r="K854" i="46" s="1"/>
  <c r="I843" i="46"/>
  <c r="K861" i="46" l="1"/>
  <c r="K874" i="46"/>
  <c r="J843" i="46"/>
  <c r="K843" i="46" s="1"/>
  <c r="K845" i="46" l="1"/>
  <c r="K844" i="46"/>
  <c r="I842" i="46"/>
  <c r="J842" i="46" s="1"/>
  <c r="K842" i="46" s="1"/>
  <c r="K849" i="46" s="1"/>
  <c r="L828" i="46" l="1"/>
  <c r="K829" i="46"/>
  <c r="K830" i="46"/>
  <c r="K831" i="46"/>
  <c r="K828" i="46"/>
  <c r="K835" i="46"/>
  <c r="J828" i="46"/>
  <c r="K816" i="46"/>
  <c r="K819" i="46"/>
  <c r="K818" i="46"/>
  <c r="J816" i="46"/>
  <c r="K823" i="46" s="1"/>
  <c r="L811" i="46"/>
  <c r="K804" i="46"/>
  <c r="K807" i="46"/>
  <c r="K806" i="46"/>
  <c r="I805" i="46"/>
  <c r="J805" i="46" s="1"/>
  <c r="K805" i="46" s="1"/>
  <c r="I804" i="46"/>
  <c r="J804" i="46" s="1"/>
  <c r="I793" i="46"/>
  <c r="J793" i="46" s="1"/>
  <c r="K793" i="46" s="1"/>
  <c r="L792" i="46"/>
  <c r="K795" i="46"/>
  <c r="K794" i="46"/>
  <c r="I792" i="46"/>
  <c r="J792" i="46" s="1"/>
  <c r="K792" i="46" s="1"/>
  <c r="L780" i="46"/>
  <c r="K783" i="46"/>
  <c r="K782" i="46"/>
  <c r="K781" i="46"/>
  <c r="I780" i="46"/>
  <c r="J780" i="46" s="1"/>
  <c r="K780" i="46" s="1"/>
  <c r="L769" i="46"/>
  <c r="K772" i="46"/>
  <c r="K771" i="46"/>
  <c r="K770" i="46"/>
  <c r="I769" i="46"/>
  <c r="J769" i="46" s="1"/>
  <c r="K769" i="46" s="1"/>
  <c r="L763" i="46"/>
  <c r="L744" i="46"/>
  <c r="K759" i="46"/>
  <c r="K758" i="46"/>
  <c r="K757" i="46"/>
  <c r="I756" i="46"/>
  <c r="K756" i="46" s="1"/>
  <c r="K763" i="46" s="1"/>
  <c r="K747" i="46"/>
  <c r="K746" i="46"/>
  <c r="K745" i="46"/>
  <c r="I744" i="46"/>
  <c r="K744" i="46" s="1"/>
  <c r="K751" i="46" s="1"/>
  <c r="L731" i="46"/>
  <c r="K735" i="46"/>
  <c r="K734" i="46"/>
  <c r="K733" i="46"/>
  <c r="I731" i="46"/>
  <c r="J731" i="46" s="1"/>
  <c r="K722" i="46"/>
  <c r="K721" i="46"/>
  <c r="K720" i="46"/>
  <c r="K718" i="46"/>
  <c r="I718" i="46"/>
  <c r="J718" i="46" s="1"/>
  <c r="L713" i="46"/>
  <c r="K705" i="46"/>
  <c r="K709" i="46"/>
  <c r="K708" i="46"/>
  <c r="K707" i="46"/>
  <c r="K713" i="46"/>
  <c r="I705" i="46"/>
  <c r="J705" i="46" s="1"/>
  <c r="L700" i="46"/>
  <c r="I693" i="46"/>
  <c r="K693" i="46"/>
  <c r="K692" i="46"/>
  <c r="K696" i="46"/>
  <c r="K695" i="46"/>
  <c r="K694" i="46"/>
  <c r="I692" i="46"/>
  <c r="J692" i="46" s="1"/>
  <c r="I679" i="46"/>
  <c r="K679" i="46" s="1"/>
  <c r="L679" i="46"/>
  <c r="K680" i="46"/>
  <c r="K681" i="46"/>
  <c r="K683" i="46"/>
  <c r="K682" i="46"/>
  <c r="K666" i="46"/>
  <c r="L674" i="46"/>
  <c r="I667" i="46"/>
  <c r="J667" i="46" s="1"/>
  <c r="K667" i="46" s="1"/>
  <c r="I654" i="46"/>
  <c r="J654" i="46" s="1"/>
  <c r="K654" i="46" s="1"/>
  <c r="K653" i="46"/>
  <c r="K670" i="46"/>
  <c r="K669" i="46"/>
  <c r="K668" i="46"/>
  <c r="I666" i="46"/>
  <c r="J666" i="46" s="1"/>
  <c r="L653" i="46"/>
  <c r="K657" i="46"/>
  <c r="K656" i="46"/>
  <c r="K655" i="46"/>
  <c r="I653" i="46"/>
  <c r="L640" i="46"/>
  <c r="K644" i="46"/>
  <c r="K643" i="46"/>
  <c r="K642" i="46"/>
  <c r="K641" i="46"/>
  <c r="I640" i="46"/>
  <c r="J640" i="46" s="1"/>
  <c r="K627" i="46"/>
  <c r="L627" i="46"/>
  <c r="K631" i="46"/>
  <c r="K630" i="46"/>
  <c r="K629" i="46"/>
  <c r="K628" i="46"/>
  <c r="I627" i="46"/>
  <c r="J627" i="46" s="1"/>
  <c r="L622" i="46"/>
  <c r="I616" i="46"/>
  <c r="J616" i="46" s="1"/>
  <c r="K616" i="46" s="1"/>
  <c r="I615" i="46"/>
  <c r="J615" i="46" s="1"/>
  <c r="K615" i="46" s="1"/>
  <c r="I614" i="46"/>
  <c r="J614" i="46" s="1"/>
  <c r="K614" i="46" s="1"/>
  <c r="L601" i="46"/>
  <c r="K811" i="46" l="1"/>
  <c r="K799" i="46"/>
  <c r="K787" i="46"/>
  <c r="J756" i="46"/>
  <c r="K726" i="46"/>
  <c r="J679" i="46"/>
  <c r="K776" i="46"/>
  <c r="K731" i="46"/>
  <c r="K739" i="46" s="1"/>
  <c r="K640" i="46"/>
  <c r="K648" i="46" s="1"/>
  <c r="K635" i="46"/>
  <c r="J744" i="46"/>
  <c r="K700" i="46"/>
  <c r="K687" i="46"/>
  <c r="K674" i="46"/>
  <c r="K661" i="46"/>
  <c r="J653" i="46"/>
  <c r="K622" i="46"/>
  <c r="K605" i="46" l="1"/>
  <c r="K604" i="46"/>
  <c r="K603" i="46"/>
  <c r="K602" i="46"/>
  <c r="I601" i="46"/>
  <c r="J601" i="46" s="1"/>
  <c r="K601" i="46" s="1"/>
  <c r="L596" i="46"/>
  <c r="I590" i="46"/>
  <c r="J590" i="46" s="1"/>
  <c r="K590" i="46" s="1"/>
  <c r="K592" i="46"/>
  <c r="K591" i="46"/>
  <c r="I589" i="46"/>
  <c r="J589" i="46" s="1"/>
  <c r="I87" i="46"/>
  <c r="J87" i="46" s="1"/>
  <c r="K87" i="46" s="1"/>
  <c r="K73" i="46"/>
  <c r="K61" i="46"/>
  <c r="H25" i="46"/>
  <c r="K609" i="46" l="1"/>
  <c r="K596" i="46"/>
  <c r="L577" i="46" l="1"/>
  <c r="I577" i="46"/>
  <c r="K577" i="46" s="1"/>
  <c r="L546" i="46"/>
  <c r="K546" i="46"/>
  <c r="K518" i="46"/>
  <c r="K502" i="46"/>
  <c r="J502" i="46"/>
  <c r="I502" i="46"/>
  <c r="L487" i="46"/>
  <c r="K487" i="46"/>
  <c r="L472" i="46"/>
  <c r="K472" i="46"/>
  <c r="E458" i="46"/>
  <c r="K458" i="46" s="1"/>
  <c r="K444" i="46"/>
  <c r="J458" i="46" l="1"/>
  <c r="I458" i="46"/>
  <c r="L430" i="46"/>
  <c r="K430" i="46"/>
  <c r="J416" i="46"/>
  <c r="I416" i="46"/>
  <c r="K416" i="46" s="1"/>
  <c r="J402" i="46"/>
  <c r="I402" i="46"/>
  <c r="K402" i="46" s="1"/>
  <c r="J388" i="46"/>
  <c r="I388" i="46"/>
  <c r="K388" i="46"/>
  <c r="K374" i="46"/>
  <c r="J374" i="46"/>
  <c r="I374" i="46"/>
  <c r="K346" i="46"/>
  <c r="L346" i="46"/>
  <c r="J360" i="46"/>
  <c r="I360" i="46"/>
  <c r="K360" i="46" s="1"/>
  <c r="I346" i="46"/>
  <c r="J346" i="46" s="1"/>
  <c r="K332" i="46"/>
  <c r="I332" i="46"/>
  <c r="I318" i="46"/>
  <c r="K318" i="46" s="1"/>
  <c r="J304" i="46"/>
  <c r="I304" i="46"/>
  <c r="K304" i="46" s="1"/>
  <c r="I290" i="46"/>
  <c r="J290" i="46" s="1"/>
  <c r="K290" i="46" s="1"/>
  <c r="E276" i="46"/>
  <c r="I276" i="46" s="1"/>
  <c r="J276" i="46" s="1"/>
  <c r="K276" i="46" s="1"/>
  <c r="L276" i="46"/>
  <c r="L261" i="46" l="1"/>
  <c r="I261" i="46"/>
  <c r="J261" i="46"/>
  <c r="K261" i="46"/>
  <c r="K247" i="46"/>
  <c r="L247" i="46"/>
  <c r="I247" i="46"/>
  <c r="J247" i="46" s="1"/>
  <c r="L233" i="46"/>
  <c r="I233" i="46"/>
  <c r="K233" i="46" s="1"/>
  <c r="L219" i="46"/>
  <c r="I219" i="46"/>
  <c r="J219" i="46"/>
  <c r="K219" i="46"/>
  <c r="L205" i="46"/>
  <c r="K205" i="46"/>
  <c r="L191" i="46"/>
  <c r="I191" i="46"/>
  <c r="K191" i="46" s="1"/>
  <c r="J191" i="46"/>
  <c r="L176" i="46"/>
  <c r="J176" i="46"/>
  <c r="K176" i="46" s="1"/>
  <c r="I176" i="46"/>
  <c r="E164" i="46"/>
  <c r="I164" i="46" s="1"/>
  <c r="L164" i="46"/>
  <c r="K151" i="46"/>
  <c r="I151" i="46"/>
  <c r="L137" i="46"/>
  <c r="I137" i="46"/>
  <c r="L124" i="46"/>
  <c r="I124" i="46"/>
  <c r="J124" i="46" s="1"/>
  <c r="L112" i="46"/>
  <c r="I112" i="46"/>
  <c r="K112" i="46" s="1"/>
  <c r="L99" i="46"/>
  <c r="L86" i="46"/>
  <c r="I86" i="46"/>
  <c r="J86" i="46" s="1"/>
  <c r="K86" i="46" s="1"/>
  <c r="K72" i="46"/>
  <c r="K60" i="46"/>
  <c r="K48" i="46"/>
  <c r="K37" i="46"/>
  <c r="K25" i="46"/>
  <c r="I12" i="46"/>
  <c r="K12" i="46" s="1"/>
  <c r="L12" i="46"/>
  <c r="J164" i="46" l="1"/>
  <c r="K164" i="46" s="1"/>
  <c r="K124" i="46"/>
  <c r="J112" i="46"/>
  <c r="L576" i="46" l="1"/>
  <c r="F576" i="46"/>
  <c r="E576" i="46"/>
  <c r="I576" i="46" s="1"/>
  <c r="K576" i="46" s="1"/>
  <c r="L545" i="46"/>
  <c r="K531" i="46"/>
  <c r="K517" i="46"/>
  <c r="L471" i="46"/>
  <c r="K470" i="46"/>
  <c r="K471" i="46"/>
  <c r="K469" i="46"/>
  <c r="J457" i="46"/>
  <c r="I457" i="46"/>
  <c r="J456" i="46"/>
  <c r="I456" i="46"/>
  <c r="J455" i="46"/>
  <c r="I455" i="46"/>
  <c r="L443" i="46"/>
  <c r="K443" i="46"/>
  <c r="F429" i="46"/>
  <c r="L429" i="46"/>
  <c r="I415" i="46"/>
  <c r="K415" i="46" s="1"/>
  <c r="J415" i="46"/>
  <c r="I401" i="46"/>
  <c r="K401" i="46" s="1"/>
  <c r="J401" i="46"/>
  <c r="I387" i="46"/>
  <c r="K387" i="46" s="1"/>
  <c r="J387" i="46"/>
  <c r="I373" i="46"/>
  <c r="J373" i="46"/>
  <c r="J357" i="46"/>
  <c r="J359" i="46"/>
  <c r="I359" i="46"/>
  <c r="K359" i="46" s="1"/>
  <c r="I345" i="46"/>
  <c r="J345" i="46" s="1"/>
  <c r="K345" i="46" s="1"/>
  <c r="I331" i="46"/>
  <c r="K331" i="46"/>
  <c r="I317" i="46"/>
  <c r="K317" i="46" s="1"/>
  <c r="I303" i="46"/>
  <c r="K303" i="46" s="1"/>
  <c r="J303" i="46"/>
  <c r="I289" i="46"/>
  <c r="J289" i="46" s="1"/>
  <c r="K289" i="46" s="1"/>
  <c r="I275" i="46"/>
  <c r="J275" i="46" s="1"/>
  <c r="K275" i="46" s="1"/>
  <c r="F260" i="46"/>
  <c r="E260" i="46"/>
  <c r="J260" i="46" s="1"/>
  <c r="K260" i="46" s="1"/>
  <c r="L260" i="46"/>
  <c r="L246" i="46"/>
  <c r="I232" i="46"/>
  <c r="K232" i="46" s="1"/>
  <c r="L232" i="46"/>
  <c r="I218" i="46"/>
  <c r="J218" i="46"/>
  <c r="L218" i="46"/>
  <c r="K204" i="46"/>
  <c r="L204" i="46"/>
  <c r="E190" i="46"/>
  <c r="I190" i="46" s="1"/>
  <c r="K190" i="46" s="1"/>
  <c r="L190" i="46"/>
  <c r="J175" i="46"/>
  <c r="K175" i="46" s="1"/>
  <c r="I175" i="46"/>
  <c r="L163" i="46"/>
  <c r="I163" i="46"/>
  <c r="J163" i="46"/>
  <c r="K163" i="46" s="1"/>
  <c r="I149" i="46"/>
  <c r="I150" i="46"/>
  <c r="K150" i="46"/>
  <c r="L136" i="46"/>
  <c r="I136" i="46"/>
  <c r="L123" i="46"/>
  <c r="F123" i="46"/>
  <c r="E123" i="46"/>
  <c r="F111" i="46"/>
  <c r="E111" i="46"/>
  <c r="L111" i="46"/>
  <c r="L98" i="46"/>
  <c r="L85" i="46"/>
  <c r="F85" i="46"/>
  <c r="I85" i="46" s="1"/>
  <c r="J85" i="46" s="1"/>
  <c r="K85" i="46" s="1"/>
  <c r="F71" i="46"/>
  <c r="F59" i="46"/>
  <c r="K59" i="46" s="1"/>
  <c r="F47" i="46"/>
  <c r="K47" i="46" s="1"/>
  <c r="F36" i="46"/>
  <c r="K36" i="46" s="1"/>
  <c r="F24" i="46"/>
  <c r="H24" i="46" s="1"/>
  <c r="K24" i="46" s="1"/>
  <c r="F11" i="46"/>
  <c r="E11" i="46"/>
  <c r="L11" i="46"/>
  <c r="I123" i="46" l="1"/>
  <c r="J123" i="46" s="1"/>
  <c r="I111" i="46"/>
  <c r="K429" i="46"/>
  <c r="I260" i="46"/>
  <c r="J190" i="46"/>
  <c r="K123" i="46"/>
  <c r="I11" i="46"/>
  <c r="K11" i="46" s="1"/>
  <c r="F575" i="46"/>
  <c r="E575" i="46"/>
  <c r="I575" i="46" s="1"/>
  <c r="K575" i="46" s="1"/>
  <c r="L575" i="46"/>
  <c r="L544" i="46"/>
  <c r="K544" i="46"/>
  <c r="K111" i="46" l="1"/>
  <c r="J111" i="46"/>
  <c r="K530" i="46"/>
  <c r="K516" i="46"/>
  <c r="K500" i="46"/>
  <c r="K485" i="46"/>
  <c r="K484" i="46"/>
  <c r="K442" i="46"/>
  <c r="L428" i="46"/>
  <c r="F428" i="46"/>
  <c r="K428" i="46" s="1"/>
  <c r="E330" i="46"/>
  <c r="I330" i="46" s="1"/>
  <c r="E344" i="46"/>
  <c r="L344" i="46"/>
  <c r="L330" i="46"/>
  <c r="K330" i="46"/>
  <c r="L316" i="46"/>
  <c r="I316" i="46"/>
  <c r="K316" i="46" s="1"/>
  <c r="L274" i="46"/>
  <c r="I274" i="46"/>
  <c r="J274" i="46" s="1"/>
  <c r="K274" i="46" s="1"/>
  <c r="L259" i="46"/>
  <c r="L245" i="46"/>
  <c r="I231" i="46"/>
  <c r="K231" i="46" s="1"/>
  <c r="L231" i="46"/>
  <c r="L217" i="46"/>
  <c r="E217" i="46"/>
  <c r="E203" i="46" l="1"/>
  <c r="K203" i="46" s="1"/>
  <c r="L203" i="46"/>
  <c r="E189" i="46"/>
  <c r="I189" i="46" s="1"/>
  <c r="K189" i="46" s="1"/>
  <c r="L189" i="46"/>
  <c r="L174" i="46"/>
  <c r="L162" i="46"/>
  <c r="I135" i="46"/>
  <c r="L135" i="46"/>
  <c r="L122" i="46"/>
  <c r="I122" i="46"/>
  <c r="J122" i="46" s="1"/>
  <c r="F110" i="46"/>
  <c r="I110" i="46" s="1"/>
  <c r="J110" i="46" s="1"/>
  <c r="L110" i="46"/>
  <c r="L97" i="46"/>
  <c r="I97" i="46"/>
  <c r="J97" i="46" s="1"/>
  <c r="K97" i="46" s="1"/>
  <c r="F84" i="46"/>
  <c r="L84" i="46"/>
  <c r="L70" i="46"/>
  <c r="K70" i="46"/>
  <c r="L58" i="46"/>
  <c r="K58" i="46"/>
  <c r="L46" i="46"/>
  <c r="K46" i="46"/>
  <c r="K35" i="46"/>
  <c r="L35" i="46"/>
  <c r="H23" i="46"/>
  <c r="F10" i="46"/>
  <c r="E10" i="46"/>
  <c r="I10" i="46" s="1"/>
  <c r="K10" i="46" s="1"/>
  <c r="L10" i="46"/>
  <c r="L574" i="46"/>
  <c r="F574" i="46"/>
  <c r="E574" i="46"/>
  <c r="K543" i="46"/>
  <c r="L543" i="46"/>
  <c r="K529" i="46"/>
  <c r="K515" i="46"/>
  <c r="L469" i="46"/>
  <c r="K441" i="46"/>
  <c r="F427" i="46"/>
  <c r="L427" i="46"/>
  <c r="L357" i="46"/>
  <c r="I357" i="46"/>
  <c r="K357" i="46" s="1"/>
  <c r="E329" i="46"/>
  <c r="I329" i="46" s="1"/>
  <c r="E343" i="46"/>
  <c r="I343" i="46" s="1"/>
  <c r="J343" i="46" s="1"/>
  <c r="K343" i="46" s="1"/>
  <c r="L343" i="46"/>
  <c r="L329" i="46"/>
  <c r="L315" i="46"/>
  <c r="I315" i="46"/>
  <c r="K315" i="46" s="1"/>
  <c r="I287" i="46"/>
  <c r="J287" i="46" s="1"/>
  <c r="K287" i="46" s="1"/>
  <c r="I273" i="46"/>
  <c r="J273" i="46" s="1"/>
  <c r="K273" i="46" s="1"/>
  <c r="L273" i="46"/>
  <c r="I258" i="46"/>
  <c r="L258" i="46"/>
  <c r="L244" i="46"/>
  <c r="L230" i="46"/>
  <c r="I230" i="46"/>
  <c r="K230" i="46" s="1"/>
  <c r="L216" i="46"/>
  <c r="E216" i="46"/>
  <c r="I216" i="46" s="1"/>
  <c r="E202" i="46"/>
  <c r="K202" i="46" s="1"/>
  <c r="L202" i="46"/>
  <c r="F202" i="46"/>
  <c r="E188" i="46"/>
  <c r="F188" i="46"/>
  <c r="L188" i="46"/>
  <c r="L173" i="46"/>
  <c r="J173" i="46"/>
  <c r="K173" i="46" s="1"/>
  <c r="L161" i="46"/>
  <c r="K148" i="46"/>
  <c r="I148" i="46"/>
  <c r="L134" i="46"/>
  <c r="L121" i="46"/>
  <c r="I121" i="46"/>
  <c r="K121" i="46" s="1"/>
  <c r="K329" i="46" l="1"/>
  <c r="I574" i="46"/>
  <c r="K574" i="46" s="1"/>
  <c r="K427" i="46"/>
  <c r="J189" i="46"/>
  <c r="K216" i="46"/>
  <c r="I188" i="46"/>
  <c r="K122" i="46"/>
  <c r="K110" i="46"/>
  <c r="J258" i="46"/>
  <c r="K258" i="46" s="1"/>
  <c r="J216" i="46"/>
  <c r="J188" i="46"/>
  <c r="K188" i="46"/>
  <c r="I173" i="46"/>
  <c r="J121" i="46"/>
  <c r="L109" i="46" l="1"/>
  <c r="F109" i="46"/>
  <c r="E109" i="46"/>
  <c r="L96" i="46"/>
  <c r="E96" i="46"/>
  <c r="E134" i="46" s="1"/>
  <c r="F83" i="46"/>
  <c r="E83" i="46"/>
  <c r="L83" i="46"/>
  <c r="K69" i="46"/>
  <c r="L57" i="46"/>
  <c r="K57" i="46"/>
  <c r="L45" i="46"/>
  <c r="K45" i="46"/>
  <c r="K34" i="46"/>
  <c r="L34" i="46"/>
  <c r="L22" i="46"/>
  <c r="F22" i="46"/>
  <c r="H22" i="46" s="1"/>
  <c r="K22" i="46" s="1"/>
  <c r="E9" i="46"/>
  <c r="L9" i="46"/>
  <c r="F9" i="46"/>
  <c r="F573" i="46"/>
  <c r="I573" i="46" s="1"/>
  <c r="K573" i="46" s="1"/>
  <c r="K578" i="46"/>
  <c r="K561" i="46"/>
  <c r="K560" i="46"/>
  <c r="K559" i="46"/>
  <c r="K558" i="46"/>
  <c r="F557" i="46"/>
  <c r="K557" i="46"/>
  <c r="K556" i="46"/>
  <c r="K542" i="46"/>
  <c r="L542" i="46"/>
  <c r="K545" i="46"/>
  <c r="J542" i="46"/>
  <c r="I542" i="46"/>
  <c r="K528" i="46"/>
  <c r="K514" i="46"/>
  <c r="K501" i="46"/>
  <c r="F499" i="46"/>
  <c r="K499" i="46"/>
  <c r="J498" i="46"/>
  <c r="I498" i="46"/>
  <c r="K498" i="46" s="1"/>
  <c r="K483" i="46"/>
  <c r="K482" i="46"/>
  <c r="K468" i="46"/>
  <c r="K457" i="46"/>
  <c r="K456" i="46"/>
  <c r="K455" i="46"/>
  <c r="J454" i="46"/>
  <c r="I454" i="46"/>
  <c r="K454" i="46" s="1"/>
  <c r="K440" i="46"/>
  <c r="K431" i="46"/>
  <c r="K426" i="46"/>
  <c r="F413" i="46"/>
  <c r="J412" i="46"/>
  <c r="I412" i="46"/>
  <c r="K412" i="46" s="1"/>
  <c r="K403" i="46"/>
  <c r="F399" i="46"/>
  <c r="J398" i="46"/>
  <c r="I398" i="46"/>
  <c r="K398" i="46" s="1"/>
  <c r="K389" i="46"/>
  <c r="F385" i="46"/>
  <c r="J384" i="46"/>
  <c r="I384" i="46"/>
  <c r="K384" i="46" s="1"/>
  <c r="K375" i="46"/>
  <c r="K373" i="46"/>
  <c r="K372" i="46"/>
  <c r="F371" i="46"/>
  <c r="K371" i="46"/>
  <c r="J370" i="46"/>
  <c r="I370" i="46"/>
  <c r="K370" i="46" s="1"/>
  <c r="K361" i="46"/>
  <c r="F358" i="46"/>
  <c r="J358" i="46" s="1"/>
  <c r="J356" i="46"/>
  <c r="I356" i="46"/>
  <c r="K356" i="46" s="1"/>
  <c r="F344" i="46"/>
  <c r="J342" i="46"/>
  <c r="I342" i="46"/>
  <c r="K342" i="46" s="1"/>
  <c r="J328" i="46"/>
  <c r="I328" i="46"/>
  <c r="K328" i="46" s="1"/>
  <c r="K319" i="46"/>
  <c r="I314" i="46"/>
  <c r="K314" i="46" s="1"/>
  <c r="F301" i="46"/>
  <c r="J300" i="46"/>
  <c r="I300" i="46"/>
  <c r="K300" i="46" s="1"/>
  <c r="K291" i="46"/>
  <c r="F288" i="46"/>
  <c r="I288" i="46" s="1"/>
  <c r="J288" i="46" s="1"/>
  <c r="K288" i="46" s="1"/>
  <c r="J286" i="46"/>
  <c r="I286" i="46"/>
  <c r="K286" i="46" s="1"/>
  <c r="J272" i="46"/>
  <c r="I272" i="46"/>
  <c r="K272" i="46" s="1"/>
  <c r="L257" i="46"/>
  <c r="F257" i="46"/>
  <c r="I257" i="46" s="1"/>
  <c r="K243" i="46"/>
  <c r="L243" i="46"/>
  <c r="F244" i="46"/>
  <c r="I243" i="46"/>
  <c r="L229" i="46"/>
  <c r="F229" i="46"/>
  <c r="I229" i="46" s="1"/>
  <c r="K229" i="46" s="1"/>
  <c r="L215" i="46"/>
  <c r="K218" i="46"/>
  <c r="F217" i="46"/>
  <c r="K215" i="46"/>
  <c r="J215" i="46"/>
  <c r="I215" i="46"/>
  <c r="K201" i="46"/>
  <c r="L201" i="46"/>
  <c r="L187" i="46"/>
  <c r="F187" i="46"/>
  <c r="J187" i="46" s="1"/>
  <c r="J172" i="46"/>
  <c r="K172" i="46" s="1"/>
  <c r="I172" i="46"/>
  <c r="J160" i="46"/>
  <c r="K160" i="46" s="1"/>
  <c r="L160" i="46"/>
  <c r="I160" i="46"/>
  <c r="J147" i="46"/>
  <c r="K147" i="46" s="1"/>
  <c r="I147" i="46"/>
  <c r="L133" i="46"/>
  <c r="I133" i="46"/>
  <c r="L120" i="46"/>
  <c r="F120" i="46"/>
  <c r="I120" i="46" s="1"/>
  <c r="J120" i="46" s="1"/>
  <c r="K120" i="46" s="1"/>
  <c r="L108" i="46"/>
  <c r="F108" i="46"/>
  <c r="I108" i="46" s="1"/>
  <c r="L95" i="46"/>
  <c r="I95" i="46"/>
  <c r="J95" i="46" s="1"/>
  <c r="L82" i="46"/>
  <c r="F68" i="46"/>
  <c r="H68" i="46" s="1"/>
  <c r="K68" i="46" s="1"/>
  <c r="F56" i="46"/>
  <c r="H56" i="46" s="1"/>
  <c r="K56" i="46" s="1"/>
  <c r="F44" i="46"/>
  <c r="H44" i="46" s="1"/>
  <c r="K44" i="46" s="1"/>
  <c r="F33" i="46"/>
  <c r="H33" i="46" s="1"/>
  <c r="K33" i="46" s="1"/>
  <c r="F21" i="46"/>
  <c r="H21" i="46" s="1"/>
  <c r="K21" i="46" s="1"/>
  <c r="F8" i="46"/>
  <c r="I8" i="46" s="1"/>
  <c r="K8" i="46" s="1"/>
  <c r="I187" i="46" l="1"/>
  <c r="K187" i="46" s="1"/>
  <c r="F386" i="46"/>
  <c r="I385" i="46"/>
  <c r="K385" i="46" s="1"/>
  <c r="J385" i="46"/>
  <c r="F414" i="46"/>
  <c r="J413" i="46"/>
  <c r="I413" i="46"/>
  <c r="K413" i="46" s="1"/>
  <c r="F400" i="46"/>
  <c r="I399" i="46"/>
  <c r="K399" i="46" s="1"/>
  <c r="J399" i="46"/>
  <c r="F372" i="46"/>
  <c r="J371" i="46"/>
  <c r="I371" i="46"/>
  <c r="F500" i="46"/>
  <c r="I499" i="46"/>
  <c r="J499" i="46"/>
  <c r="K217" i="46"/>
  <c r="I217" i="46"/>
  <c r="J217" i="46"/>
  <c r="I109" i="46"/>
  <c r="J109" i="46" s="1"/>
  <c r="K109" i="46"/>
  <c r="I344" i="46"/>
  <c r="J344" i="46" s="1"/>
  <c r="K344" i="46" s="1"/>
  <c r="K351" i="46" s="1"/>
  <c r="I83" i="46"/>
  <c r="J83" i="46" s="1"/>
  <c r="K83" i="46" s="1"/>
  <c r="I134" i="46"/>
  <c r="E161" i="46"/>
  <c r="F245" i="46"/>
  <c r="K244" i="46"/>
  <c r="I244" i="46"/>
  <c r="J244" i="46" s="1"/>
  <c r="I96" i="46"/>
  <c r="J96" i="46" s="1"/>
  <c r="K96" i="46" s="1"/>
  <c r="I9" i="46"/>
  <c r="K9" i="46" s="1"/>
  <c r="F302" i="46"/>
  <c r="I301" i="46"/>
  <c r="K301" i="46" s="1"/>
  <c r="J301" i="46"/>
  <c r="I358" i="46"/>
  <c r="K358" i="46" s="1"/>
  <c r="K582" i="46"/>
  <c r="K323" i="46"/>
  <c r="F259" i="46"/>
  <c r="K224" i="46"/>
  <c r="J257" i="46"/>
  <c r="K257" i="46" s="1"/>
  <c r="K551" i="46"/>
  <c r="K295" i="46"/>
  <c r="K477" i="46"/>
  <c r="K507" i="46"/>
  <c r="K379" i="46"/>
  <c r="K281" i="46"/>
  <c r="K435" i="46"/>
  <c r="K537" i="46"/>
  <c r="K449" i="46"/>
  <c r="K523" i="46"/>
  <c r="K463" i="46"/>
  <c r="K365" i="46"/>
  <c r="K565" i="46"/>
  <c r="J243" i="46"/>
  <c r="K238" i="46"/>
  <c r="K210" i="46"/>
  <c r="J108" i="46"/>
  <c r="K108" i="46"/>
  <c r="K95" i="46"/>
  <c r="K245" i="46" l="1"/>
  <c r="I245" i="46"/>
  <c r="J245" i="46" s="1"/>
  <c r="F246" i="46"/>
  <c r="I400" i="46"/>
  <c r="K400" i="46" s="1"/>
  <c r="K407" i="46" s="1"/>
  <c r="J400" i="46"/>
  <c r="I372" i="46"/>
  <c r="J372" i="46"/>
  <c r="I414" i="46"/>
  <c r="K414" i="46" s="1"/>
  <c r="K421" i="46" s="1"/>
  <c r="J414" i="46"/>
  <c r="I500" i="46"/>
  <c r="J500" i="46"/>
  <c r="F501" i="46"/>
  <c r="I386" i="46"/>
  <c r="K386" i="46" s="1"/>
  <c r="K393" i="46" s="1"/>
  <c r="J386" i="46"/>
  <c r="I259" i="46"/>
  <c r="J259" i="46"/>
  <c r="K259" i="46" s="1"/>
  <c r="J302" i="46"/>
  <c r="I302" i="46"/>
  <c r="K302" i="46" s="1"/>
  <c r="K309" i="46" s="1"/>
  <c r="I161" i="46"/>
  <c r="J161" i="46"/>
  <c r="K161" i="46" s="1"/>
  <c r="J134" i="46"/>
  <c r="K134" i="46" s="1"/>
  <c r="F174" i="46"/>
  <c r="F162" i="46"/>
  <c r="G84" i="46"/>
  <c r="K23" i="46"/>
  <c r="K246" i="46" l="1"/>
  <c r="K252" i="46" s="1"/>
  <c r="I246" i="46"/>
  <c r="J246" i="46" s="1"/>
  <c r="J501" i="46"/>
  <c r="I501" i="46"/>
  <c r="I162" i="46"/>
  <c r="J162" i="46"/>
  <c r="K162" i="46" s="1"/>
  <c r="I174" i="46"/>
  <c r="J174" i="46"/>
  <c r="K174" i="46" s="1"/>
  <c r="K28" i="46"/>
  <c r="K16" i="46"/>
  <c r="K486" i="46" l="1"/>
  <c r="K491" i="46" s="1"/>
  <c r="K39" i="46"/>
  <c r="K196" i="46" s="1"/>
  <c r="K71" i="46" l="1"/>
  <c r="K51" i="46"/>
  <c r="I99" i="46"/>
  <c r="J99" i="46" s="1"/>
  <c r="K99" i="46" l="1"/>
  <c r="J137" i="46"/>
  <c r="K137" i="46" s="1"/>
  <c r="K63" i="46"/>
  <c r="I82" i="46"/>
  <c r="J82" i="46" s="1"/>
  <c r="K82" i="46" s="1"/>
  <c r="J133" i="46" s="1"/>
  <c r="K133" i="46" s="1"/>
  <c r="K266" i="46" l="1"/>
  <c r="I98" i="46"/>
  <c r="J98" i="46" s="1"/>
  <c r="K75" i="46"/>
  <c r="K98" i="46" l="1"/>
  <c r="J136" i="46"/>
  <c r="K136" i="46" s="1"/>
  <c r="I84" i="46"/>
  <c r="J84" i="46" s="1"/>
  <c r="J135" i="46" s="1"/>
  <c r="K135" i="46" s="1"/>
  <c r="K84" i="46" l="1"/>
  <c r="K90" i="46" s="1"/>
  <c r="K103" i="46"/>
  <c r="K115" i="46" l="1"/>
  <c r="K128" i="46" l="1"/>
  <c r="K142" i="46" l="1"/>
  <c r="K180" i="46" l="1"/>
  <c r="K337" i="46" s="1"/>
  <c r="K167" i="46"/>
  <c r="H149" i="46"/>
  <c r="K149" i="46" l="1"/>
  <c r="K155" i="46" s="1"/>
</calcChain>
</file>

<file path=xl/sharedStrings.xml><?xml version="1.0" encoding="utf-8"?>
<sst xmlns="http://schemas.openxmlformats.org/spreadsheetml/2006/main" count="5377" uniqueCount="819">
  <si>
    <t>CANTIDAD</t>
  </si>
  <si>
    <t>Unidad</t>
  </si>
  <si>
    <t>M2</t>
  </si>
  <si>
    <t>TOTAL</t>
  </si>
  <si>
    <t>CARRERA  15 ENTRE TRANSVERSAL 15 Y MONTAÑA</t>
  </si>
  <si>
    <t>|</t>
  </si>
  <si>
    <t>TRAMO - DIRECCION</t>
  </si>
  <si>
    <t>LOCALIZACIÓN</t>
  </si>
  <si>
    <t>DIMENSIONES</t>
  </si>
  <si>
    <t>Largo</t>
  </si>
  <si>
    <t xml:space="preserve">Ancho </t>
  </si>
  <si>
    <t>Alto</t>
  </si>
  <si>
    <t>Area (m2)</t>
  </si>
  <si>
    <t>Volumen (m3)</t>
  </si>
  <si>
    <r>
      <t xml:space="preserve">Nota: </t>
    </r>
    <r>
      <rPr>
        <sz val="10"/>
        <rFont val="Arial Narrow"/>
        <family val="2"/>
      </rPr>
      <t>El ancho de via es variable a lo largo del tramo de intervención.</t>
    </r>
  </si>
  <si>
    <t>TOTAL ACUMULADO</t>
  </si>
  <si>
    <t>Largo (m)</t>
  </si>
  <si>
    <t>Ancho</t>
  </si>
  <si>
    <r>
      <rPr>
        <b/>
        <sz val="10"/>
        <rFont val="Arial Narrow"/>
        <family val="2"/>
      </rPr>
      <t>Nota:</t>
    </r>
    <r>
      <rPr>
        <sz val="10"/>
        <rFont val="Arial Narrow"/>
        <family val="2"/>
      </rPr>
      <t xml:space="preserve"> </t>
    </r>
  </si>
  <si>
    <t>Nota:</t>
  </si>
  <si>
    <t>1,1 TRAZADO Y LOCALIZACION</t>
  </si>
  <si>
    <t xml:space="preserve"> CALLE CACHENCHE (SUBIENDO)</t>
  </si>
  <si>
    <t>K0+000</t>
  </si>
  <si>
    <t>K0+250</t>
  </si>
  <si>
    <t>1,2 DEMOLICION DE PLACA ESP. 0.15 a 0,20 MTS (INC. RET. DE MATERIAL EN SITIO AUTORIZADO POR LA AUTORIDAD AMBIENTAL)</t>
  </si>
  <si>
    <t>1,3 DEMOLICION DE CUNETAS (INC. RET. DE MATERIAL EN SITIO AUTORIZADO POR LA AUTORIDAD AMBIENTAL)</t>
  </si>
  <si>
    <t>1,4 DEMOLICION DE ANDENES (INC. RET. DE MATERIAL EN SITIO AUTORIZADO POR LA AUTORIDAD AMBIENTAL)</t>
  </si>
  <si>
    <t>1,5 DEMOLICION DE BORDILLOS (INC. RET. DE MATERIAL EN SITIO AUTORIZADO POR LA AUTORIDAD AMBIENTAL)</t>
  </si>
  <si>
    <t>1,6 REMOCION Y TRASLADO DE ARBOLES</t>
  </si>
  <si>
    <t>2 MOVIMIENTO DE TIERRAS</t>
  </si>
  <si>
    <t>1 PRELIMINARES</t>
  </si>
  <si>
    <t>2,1 EXCAVACION MECÁNICA DE SUBRASANTE</t>
  </si>
  <si>
    <t>2,2 EXCAVACION MANUAL</t>
  </si>
  <si>
    <t>2,3 CONFORMACION DE SUBRASANTE</t>
  </si>
  <si>
    <t>2,4 SUBBASE GRANULAR CLASE B, MEJORADA CON CEMENTO</t>
  </si>
  <si>
    <t>2,5 CARGUE, TRANSPORTE Y DISPOSICION FINAL DE MAT. SOBRANTE EN SITIO AUTORIZADO POR LA AUTORIDAD AMBIENTAL</t>
  </si>
  <si>
    <t>2,6 RELLENO PIEDRA CIMIENTO/RAJON</t>
  </si>
  <si>
    <t xml:space="preserve">2,7 RELLENO CON MATERIAL SELECCIONADO (ZAHORRA) </t>
  </si>
  <si>
    <t xml:space="preserve">2,8 RELLENO CON MATERIAL SELECCIONADO (TIPO RECEBO) </t>
  </si>
  <si>
    <t>3 ESTRUCTURAS EN CONCRETO</t>
  </si>
  <si>
    <t>3,1 PAVIMENTO EN CONCRETO RIGIDO MR 42, E= 0,20m INCLUYE REFUERZO Y CANASTILLA DE 1/4",CON PASADORES DE 1" L=0,35 M C/0,30M. ACERO DE AMARRE DE 1/2" L= 1,20M C/0,85M, ANTISOL, PLASTICO, RIELES Y MANO DE OBRA</t>
  </si>
  <si>
    <t>3,2 BORDILLO (15x20) EN CONCRETO fc=3000 PSI A LA COMPRENSION</t>
  </si>
  <si>
    <t>3,3 ANDENES (e=0.10) EN CONCRETO fc=3000 PSI A LA COMPRENSION. INCLUYE MALLA ELECTROSOLDADA DE REFUERZO</t>
  </si>
  <si>
    <t>3,4 SUMINISTRO E INSTALACIÓN DE GEOTEXTIL TEJIDO TR3000 O SIMILAR</t>
  </si>
  <si>
    <t>3,5 CORTE Y SELLADO DE JUNTAS DE CONSTRUCCION</t>
  </si>
  <si>
    <t>3,6 ACERO DE REFUERZO DE 60.000 PSI PARA PLACAS ESPECIALES</t>
  </si>
  <si>
    <t>Kg/m3</t>
  </si>
  <si>
    <t>4 OBRAS DE DRENAJE</t>
  </si>
  <si>
    <t>4,1 EXCAVACIÓN MANUAL DE MATERIAL COMÚN PARA OBRAS DE DRENAJE</t>
  </si>
  <si>
    <t>4,2 EXCAVACIÓN MECANICA DE MATERIAL COMÚN PARA OBRAS DE DRENAJE</t>
  </si>
  <si>
    <t>4,3 CONSTRUCCION DE MANHOLE- H= 2,0 - 5,0 MT.</t>
  </si>
  <si>
    <t>4,4 SOLADO EN CONCRETO POBRE 2000PSI, e=0,05m</t>
  </si>
  <si>
    <t>4,5 ACERO DE REFUERZO</t>
  </si>
  <si>
    <t>4,6 CONCRETO fc=3000 PSI PARA LOSAS Y MUROS</t>
  </si>
  <si>
    <t>4,7 ENROCADO DE PROTECCION</t>
  </si>
  <si>
    <t>4,8 SUMIDEROS (LATERAL Y TRANSVERSAL) INCLUYE REJILLA METÁLICA CON MODULOS DE 125X50X10 CM</t>
  </si>
  <si>
    <t>4,9 SUMINISTRO E INSTALACIÓN DE TUBERIA PVC PARA ALCANTARILLADO TIPO NOVAFORT o EQUIVALENTE DE Φ10" INCLUYE ACCESORIOS</t>
  </si>
  <si>
    <t>4,10 SUMINISTRO E INSTALACIÓN DE TUBERIA PVCPARA ALCANTARILLADO TIPO NOVAFORT Φ12" INCLUYE ACCESORIOS</t>
  </si>
  <si>
    <t>4,11 SUMINISTRO E INSTALACIÓN DE TUBERIA PVC PARA ALCANTARILLADO TIPO NOVAFORT Φ14" INCLUYE ACCESORIOS</t>
  </si>
  <si>
    <t>4,12 INSPECCION Y REUBICACION DE ACOMETIDAS DE SERVICIOS PUBLICOS</t>
  </si>
  <si>
    <t>4,13 NIVELACION Y RECONSTRUCCION DE MANHOLES</t>
  </si>
  <si>
    <t>4,14 SUMINISTRO E INSTALACIÓN DE TUBERÍA DE ACUEDUCTO Φ3". INCLUYE ACCESORIOS</t>
  </si>
  <si>
    <t>4,15 NIVELACION Y RECONSTRUCCION DE REGISTROS SANITARIOS DOMICILIARIOS</t>
  </si>
  <si>
    <t>4,16 SUMINISTRO E INSTALACIÓN DE TUBERÍA SANITARIA Φ4". INCLUYE ACCESORIOS</t>
  </si>
  <si>
    <t>5 REDES ELECTRICAS Y DE TELECOMUNICACIONES</t>
  </si>
  <si>
    <t>5,1 REUBICACION DE POSTES DE REDES DE ENERGIA</t>
  </si>
  <si>
    <t>6 OBRAS DE SEÑALIZACION VIAL</t>
  </si>
  <si>
    <t>6,1 SUMINISTRO Y COLOCACION DE SEÑALIZACION VERTICAL</t>
  </si>
  <si>
    <t>6,2 FLECHAS DE PISO</t>
  </si>
  <si>
    <t>6,3 LINEAS CONTINUAS</t>
  </si>
  <si>
    <t>6,4 BARANDAS METALICAS DE PROTECCION TIPO INVIAS H=1,00</t>
  </si>
  <si>
    <t>7 OBRAS DE SEÑALIZACION VIAL</t>
  </si>
  <si>
    <t>7,1 LIMPIEZA Y ASEO DE OBRA</t>
  </si>
  <si>
    <t>CALLE 19 (NUEVA DE LA CRUZ) ENTRE CARRERAS 14 Y 7A</t>
  </si>
  <si>
    <t>K0+177</t>
  </si>
  <si>
    <t>CARRERA 4A Y CALLE 6 ENTRE CALLE 9 Y CARRERA 15 EN EL BARRIO ALMAGRA</t>
  </si>
  <si>
    <t>K0+124</t>
  </si>
  <si>
    <t>CALLE CALLE 26 DEL BARRIO SAN PEDRO</t>
  </si>
  <si>
    <t>K0+200</t>
  </si>
  <si>
    <t xml:space="preserve">CALLE LA ZETA ENTRE CARREAS 16 Y CARRERA 9 </t>
  </si>
  <si>
    <t>K0+110</t>
  </si>
  <si>
    <t>TRANSVERSAL 15 Y CALLE 15 EN EL BARRIO BELLAVISTA</t>
  </si>
  <si>
    <t>K0+120</t>
  </si>
  <si>
    <t>MEJORAMIENTO VIAL MEDIANTE LA PAVIMENTACION EN CONCRETO RIGIDO DE LAS CALLES TRANSVERSAL 15 Y CALLE 15 EN EL BARRIO BELLAVISTA</t>
  </si>
  <si>
    <t>1 PAVIMENTO RIGIDO MR 42</t>
  </si>
  <si>
    <t>1,1 EXCAVACION EN MATERIAL COMUN DE LA EXPLANACION Y CANALES</t>
  </si>
  <si>
    <t>1,2 DEMOLICION DE CUNETAS O ANDENES EN PESIMO ESTADO</t>
  </si>
  <si>
    <t>1,3 CARGUE, TRANSPORTE Y DISPOSICION FINAL DE MAT. SOBRANTE EN SITIO AUTORIZADO POR LA AUTORIDAD AMBIENTAL</t>
  </si>
  <si>
    <t>1,4 ARREGLO DE ACOMETIDAS DOMICILIARIAS DE ACUEDUCTO (INCLUYE RACOR, MANGUERA, EXCAVACION Y TAPADO)</t>
  </si>
  <si>
    <t>1,5 SUMINISTRO E INSTALACION DE GEOTEXTIL TEJIDO T2100</t>
  </si>
  <si>
    <t>1,6 MEJORAMIENTO DE LA SUBRASANTE EN PROPORCION DE CAL DE 6%POR PESO</t>
  </si>
  <si>
    <t>1,7 SUB-BASE GRANULAR CLASE C</t>
  </si>
  <si>
    <t>1,8 PAVIMENTO DE CONCRETO HIDRAHULICO MR 42</t>
  </si>
  <si>
    <t>1,8 CORTE Y SELLO JUNTAS</t>
  </si>
  <si>
    <t>1,9 BORDILLOS EN CONCRETO F'C 3000 Psi. ALTURA =0,15m ANCHO = 0,15. INCLUYE: ACERO DE REFUERZO: 1 DE 3/8" ; U DE 3/8" @ 0,30m Lv = 0,60, CONSTRUCCION DE JUNTAS Y APLICACIÓN DE ANTISOL</t>
  </si>
  <si>
    <t>1,10 BORDILLOS EN CONCRETO F'C 3000 Psi. ALTURA =0,15m ANCHO = 0,15. INCLUYE: ACERO DE REFUERZO: 1 DE 3/8" ; U DE 3/8" @ 0,30m Lv = 0,60, CONSTRUCCION DE JUNTAS Y APLICACIÓN DE ANTISOL</t>
  </si>
  <si>
    <t>1,12 SUMINISTRO E INSTALACION DE LOSETA TACTIL DE AVISO PARA MOVILIDAD REDUCIDA</t>
  </si>
  <si>
    <t>1,11 ANDENES EN CONCRETO F`C 3000PSI ESPEPSI ESPESOR = 0,1M. ANCHO = 1,20 M INCLUYE , PREPARACION DEL CONCRETO Y HORMIGONADO, CONSTRUCCION DE JUNTA Y APLICCION DE ANTISOL.</t>
  </si>
  <si>
    <t>2 PANTALLA DE PROTECCION</t>
  </si>
  <si>
    <t>2,1 EXCAVACIÓN EN MATERIAL COMÚN DE LA EXPLANACIÓN Y CANALES</t>
  </si>
  <si>
    <t>2,2 TRANSPORTE DE MATERIALES PROVENIENTES DE LA EXCAVACION DE LA EXPLANACION, CANALES Y PRESTAMOS PARA DISTANCIAS MAYORES DE MIL METROS (1.000 M) MEDIDOS A PARTIR DE CIEN METROS (100 M )</t>
  </si>
  <si>
    <t>km7m3</t>
  </si>
  <si>
    <t>2,3 MURO EN CONCRETO DE 3500PSI</t>
  </si>
  <si>
    <t>kg/m3</t>
  </si>
  <si>
    <t>2,4 ACERO DE REFUERZO</t>
  </si>
  <si>
    <t>3,1 SEÑAL VERTICAL DE TRANSITO TIPO 1 CON LAMINA RETRORREFLECTIVA TIPO III (75 X 75 ) CM</t>
  </si>
  <si>
    <t>3,2 LÍNEA DE DEMARCACIÓN CON PINTURA EN FRÍO.</t>
  </si>
  <si>
    <t>4 PAVIMENTO RIGIDO MR 42</t>
  </si>
  <si>
    <t>4,1 EXCAVACION EN MATERIAL COMUN DE LA EXPLANACION Y CANALES</t>
  </si>
  <si>
    <t>K0+084</t>
  </si>
  <si>
    <t>4,2 DEMOLICION DE CUNETAS O ANDENES EN PESIMO ESTADO</t>
  </si>
  <si>
    <t>4,3 ARREGLO DE ACOMETIDAS DOMICILIARIAS DE ACUEDUCTO (INCLUYE RACOR, MANGUERA, EXCAVACION Y TAPADO)</t>
  </si>
  <si>
    <t>4,4 SUMINISTRO E INSTALACION DE GEOTEXTIL TEJIDO T2100</t>
  </si>
  <si>
    <t>4,5 MEJORAMIENTO DE LA SUBRASANTE EN PROPORCION DE CAL DE 6%POR PESO</t>
  </si>
  <si>
    <t>4,6  SUB-BASE GRANULAR CLASE C</t>
  </si>
  <si>
    <t>4,7 PAVIMENTO DE CONCRETO HIDRAHULICO MR 42</t>
  </si>
  <si>
    <t>4,8 CORTE Y SELLO JUNTAS</t>
  </si>
  <si>
    <t>4,9 BORDILLOS EN CONCRETO F'C 3000 Psi. ALTURA =0,15m ANCHO = 0,15. INCLUYE: ACERO DE REFUERZO: 1 DE 3/8" ; U DE 3/8" @ 0,30m Lv = 0,60, CONSTRUCCION DE JUNTAS Y APLICACIÓN DE ANTISOL</t>
  </si>
  <si>
    <t>4,10 ANDENES EN CONCRETO F`C 3000PSI ESPEPSI ESPESOR = 0,1M. ANCHO = 1,20 M INCLUYE , PREPARACION DEL CONCRETO Y HORMIGONADO, CONSTRUCCION DE JUNTA Y APLICCION DE ANTISOL.</t>
  </si>
  <si>
    <t>4,11 ANDENES EN CONCRETO F`C 3000PSI ESPEPSI ESPESOR = 0,1M. ANCHO = 1,20 M INCLUYE , PREPARACION DEL CONCRETO Y HORMIGONADO, CONSTRUCCION DE JUNTA Y APLICCION DE ANTISOL.</t>
  </si>
  <si>
    <t>5,1 EXCAVACION EN MATERIAL COMUN DE LA EXPLANACION Y CANALES</t>
  </si>
  <si>
    <t>5,2 TRANSPORTE DE MATERIALES PROVENIENTES DE LA EXCAVACION DE LA EXPLANACION, CANALES Y PRESTAMOS PARA DISTANCIAS MAYORES DE MIL METROS (1.000 M) MEDIDOS A PARTIR DE CIEN METROS (100 M )</t>
  </si>
  <si>
    <t>KM/m3</t>
  </si>
  <si>
    <t>5,3 MURO EN CONCRETO DE 3500PSI</t>
  </si>
  <si>
    <t>5,4 ACERO DE REFUERZO</t>
  </si>
  <si>
    <t>KG/M3</t>
  </si>
  <si>
    <t>6,1 SEÑAL VERTICAL DE TRANSITO TIPO 1 CON LAMINA RETRORREFLECTIVA TIPO III (75 X 75 ) CM</t>
  </si>
  <si>
    <t>unidad</t>
  </si>
  <si>
    <t>6,2 LÍNEA DE DEMARCACIÓN CON PINTURA EN FRÍO.</t>
  </si>
  <si>
    <t>CONSTRUCCIÓN DE PAVIMENTO EN CONCRETO RÍGIDO,
OBRAS DE DRENAJES Y CONTENCION EN DIFERENTES CALLES Y CARRERAS URBANAS DEL MUNICIPIO DE TURBANA - BOLIVAR</t>
  </si>
  <si>
    <t>PRESUPUESTO PARA LA CONSTRUCCIÓN DE PAVIMENTO EN CONCRETO RÍGIDO,
OBRAS DE DRENAJES Y CONTENCION EN DIFERENTES CALLES Y CARRERAS URBANAS DEL MUNICIPIO DE TURBANA - BOLIVAR</t>
  </si>
  <si>
    <t>PRESUPUESTO 1.0</t>
  </si>
  <si>
    <t>PRESUPUESTO PARA LA CONSTRUCCIÓN DE PAVIMENTO EN CONCRETO RÍGIDO,
OBRAS DE DRENAJES Y CONTENCION DE LA CALLE CACHENCHE (SUBIENDO) MUNICIPIO DE TURBANA - BOLIVAR</t>
  </si>
  <si>
    <t>Nº</t>
  </si>
  <si>
    <t>DESCRIPCIÓN</t>
  </si>
  <si>
    <t>UND.</t>
  </si>
  <si>
    <t>VALOR UNITARIO</t>
  </si>
  <si>
    <t xml:space="preserve"> </t>
  </si>
  <si>
    <t>PRELIMINARES</t>
  </si>
  <si>
    <t>TRAZADO Y LOCALIZACION</t>
  </si>
  <si>
    <t>Subtotal</t>
  </si>
  <si>
    <t>MOVIMIENTO DE TIERRAS</t>
  </si>
  <si>
    <t>EXCAVACION MECÁNICA DE SUBRASANTE</t>
  </si>
  <si>
    <t>M3</t>
  </si>
  <si>
    <t>EXCAVACION MANUAL</t>
  </si>
  <si>
    <t>CONFORMACION DE SUBRASANTE</t>
  </si>
  <si>
    <t>SUBBASE GRANULAR CLASE B, MEJORADA CON CEMENTO</t>
  </si>
  <si>
    <t>CARGUE, TRANSPORTE Y DISPOSICION FINAL DE MAT. SOBRANTE EN SITIO AUTORIZADO POR LA AUTORIDAD AMBIENTAL</t>
  </si>
  <si>
    <t xml:space="preserve">RELLENO CON MATERIAL SELECCIONADO (ZAHORRA) </t>
  </si>
  <si>
    <t>ESTRUCTURAS EN CONCRETO</t>
  </si>
  <si>
    <t>PAVIMENTO EN CONCRETO RIGIDO MR 42, E= 0,20m INCLUYE REFUERZO Y CANASTILLA DE 1/4",CON PASADORES DE 1" L=0,35 M C/0,30M. ACERO DE AMARRE DE 1/2" L= 1,20M C/0,85M, ANTISOL, PLASTICO, RIELES Y MANO DE OBRA</t>
  </si>
  <si>
    <t>BORDILLO (15x20) EN CONCRETO fc=3000 PSI A LA COMPRENSION</t>
  </si>
  <si>
    <t>ML</t>
  </si>
  <si>
    <t>ANDENES (e=0.10) EN CONCRETO fc=3000 PSI A LA COMPRENSION. INCLUYE MALLA ELECTROSOLDADA DE REFUERZO</t>
  </si>
  <si>
    <t>SUMINISTRO E INSTALACIÓN DE GEOTEXTIL TEJIDO TR3000 O SIMILAR</t>
  </si>
  <si>
    <t>CORTE Y SELLADO DE JUNTAS DE CONSTRUCCION</t>
  </si>
  <si>
    <t>ACERO DE REFUERZO DE 60.000 PSI PARA PLACAS ESPECIALES</t>
  </si>
  <si>
    <t>KG</t>
  </si>
  <si>
    <t>OBRAS DE DRENAJE</t>
  </si>
  <si>
    <t>INSPECCION Y REUBICACION DE ACOMETIDAS DE SERVICIOS PUBLICOS</t>
  </si>
  <si>
    <t>NIVELACION Y RECONSTRUCCION DE MANHOLES</t>
  </si>
  <si>
    <t>UN</t>
  </si>
  <si>
    <t>NIVELACION Y RECONSTRUCCION DE REGISTROS SANITARIOS DOMICILIARIOS</t>
  </si>
  <si>
    <t>OBRAS DE SEÑALIZACION VIAL</t>
  </si>
  <si>
    <t>SUMINISTRO Y COLOCACION DE SEÑALIZACION VERTICAL</t>
  </si>
  <si>
    <t>UND</t>
  </si>
  <si>
    <t>FLECHAS DE PISO</t>
  </si>
  <si>
    <t>LINEAS CONTINUAS</t>
  </si>
  <si>
    <t>LIMPIEZA GENERAL</t>
  </si>
  <si>
    <t>LIMPIEZA Y ASEO DE OBRA</t>
  </si>
  <si>
    <t>PRESUPUESTO 2.0</t>
  </si>
  <si>
    <t>PRESUPUESTO PARA LA CONSTRUCCIÓN DE PAVIMENTO EN CONCRETO RÍGIDO,
OBRAS DE DRENAJES Y CONTENCION DE LA CALLE 19 (NUEVA DE LA CRUZ) ENTRE CARRERAS 14 Y 7A EN EL BARRIO LA CRUZ  EN EL MUNICIPIO DE TURBANA - BOLIVAR</t>
  </si>
  <si>
    <t xml:space="preserve">VALOR TOTAL                                </t>
  </si>
  <si>
    <t>DEMOLICION DE CUNETAS (INC. RET. DE MATERIAL EN SITIO AUTORIZADO POR LA AUTORIDAD AMBIENTAL)</t>
  </si>
  <si>
    <t>DEMOLICION DE ANDENES (INC. RET. DE MATERIAL EN SITIO AUTORIZADO POR LA AUTORIDAD AMBIENTAL)</t>
  </si>
  <si>
    <t>DEMOLICION DE BORDILLOS (INC. RET. DE MATERIAL EN SITIO AUTORIZADO POR LA AUTORIDAD AMBIENTAL)</t>
  </si>
  <si>
    <t xml:space="preserve">RELLENO CON MATERIAL SELECCIONADO (TIPO RECEBO) </t>
  </si>
  <si>
    <t>EXCAVACIÓN MANUAL DE MATERIAL COMÚN PARA OBRAS DE DRENAJE</t>
  </si>
  <si>
    <t>SOLADO EN CONCRETO POBRE 2000PSI, e=0,05m</t>
  </si>
  <si>
    <t>ACERO DE REFUERZO</t>
  </si>
  <si>
    <t>CONCRETO fc=3000 PSI PARA LOSAS Y MUROS</t>
  </si>
  <si>
    <t>ENROCADO DE PROTECCION</t>
  </si>
  <si>
    <t>PRESUPUESTO 3.0</t>
  </si>
  <si>
    <t>PRESUPUESTO PARA LA CONSTRUCCIÓN DE PAVIMENTO EN CONCRETO RÍGIDO,
OBRAS DE DRENAJES Y CONTENCION DE LA CARRERA 4A Y CALLE 6 ENTRE CALLE 9 Y CARRERA 15 EN EL BARRIO ALMAGRA EN EL MUNICIPIO DE TURBANA - BOLIVAR</t>
  </si>
  <si>
    <t>PRESUPUESTO 4.0</t>
  </si>
  <si>
    <t>PRESUPUESTO PARA LA CONSTRUCCIÓN DE PAVIMENTO EN CONCRETO RÍGIDO,
OBRAS DE DRENAJES Y CONTENCION DE LA CALLE CALLE 26 DEL BARRIO SAN PEDRO MUNICIPIO DE TURBANA - BOLIVAR</t>
  </si>
  <si>
    <t>PRESUPUESTO 5.0</t>
  </si>
  <si>
    <t>PRESUPUESTO PARA LA CONSTRUCCIÓN DE PAVIMENTO EN CONCRETO RÍGIDO,
OBRAS DE DRENAJES Y CONTENCION DE LA CALLE LA ZETA ENTRE CARREAS 16 Y CARRERA 9 EN EL MUNICIPIO DE TURBANA - BOLIVAR</t>
  </si>
  <si>
    <t>REMOCION Y TRASLADO DE ARBOLES</t>
  </si>
  <si>
    <t>SUMINISTRO E INSTALACIÓN DE TUBERIA PVC PARA ALCANTARILLADO TIPO NOVAFORT o EQUIVALENTE DE Φ10" INCLUYE ACCESORIOS</t>
  </si>
  <si>
    <t>SUMINISTRO E INSTALACIÓN DE TUBERÍA DE ACUEDUCTO Φ3". INCLUYE ACCESORIOS</t>
  </si>
  <si>
    <t>SUMINISTRO E INSTALACIÓN DE TUBERÍA SANITARIA Φ4". INCLUYE ACCESORIOS</t>
  </si>
  <si>
    <t>REDES ELECTRICAS Y DE TELECOMUNICACIONES</t>
  </si>
  <si>
    <t>REUBICACION DE POSTES DE REDES DE ENERGIA</t>
  </si>
  <si>
    <t>PRESUPUESTO 6.0</t>
  </si>
  <si>
    <t>ITEM DE PAGO</t>
  </si>
  <si>
    <t>UNID</t>
  </si>
  <si>
    <t>CANT</t>
  </si>
  <si>
    <t>COSTO TOTAL</t>
  </si>
  <si>
    <t>PAVIMENTO RIGIDO MR 42</t>
  </si>
  <si>
    <t>EXCAVACION EN MATERIAL COMUN DE LA EXPLANACION Y CANALES</t>
  </si>
  <si>
    <t>m3</t>
  </si>
  <si>
    <t>DEMOLICION DE CUNETAS O ANDENES EN PESIMO ESTADO</t>
  </si>
  <si>
    <t>ARREGLO DE ACOMETIDAS DOMICILIARIAS DE ACUEDUCTO (INCLUYE RACOR, MANGUERA, EXCAVACION Y TAPADO)</t>
  </si>
  <si>
    <t>un</t>
  </si>
  <si>
    <t>SUMINISTRO E INSTALACION DE GEOTEXTIL TEJIDO T2100</t>
  </si>
  <si>
    <t>m2</t>
  </si>
  <si>
    <t>MEJORAMIENTO DE LA SUBRASANTE EN PROPORCION DE CAL DE 6%POR PESO</t>
  </si>
  <si>
    <t>SUB-BASE GRANULAR CLASE C</t>
  </si>
  <si>
    <t>PAVIMENTO DE CONCRETO HIDRAHULICO MR 42</t>
  </si>
  <si>
    <t>CORTE Y SELLO JUNTAS</t>
  </si>
  <si>
    <t>m</t>
  </si>
  <si>
    <t>BORDILLOS EN CONCRETO F'C 3000 Psi. ALTURA =0,15m ANCHO = 0,15. INCLUYE: ACERO DE REFUERZO: 1 DE 3/8" ; U DE 3/8" @ 0,30m Lv = 0,60, CONSTRUCCION DE JUNTAS Y APLICACIÓN DE ANTISOL</t>
  </si>
  <si>
    <t>ANDENES EN CONCRETO F`C 3000PSI ESPEPSI ESPESOR = 0,1M. ANCHO = 1,20 M INCLUYE , PREPARACION DEL CONCRETO Y HORMIGONADO, CONSTRUCCION DE JUNTA Y APLICCION DE ANTISOL.</t>
  </si>
  <si>
    <t>SUMINISTRO E INSTALACION DE LOSETA TACTIL DE AVISO PARA MOVILIDAD REDUCIDA</t>
  </si>
  <si>
    <t>SUBTOTAL</t>
  </si>
  <si>
    <t>PANTALLA DE PROTECCION</t>
  </si>
  <si>
    <t>EXCAVACIÓN EN MATERIAL COMÚN DE LA EXPLANACIÓN Y CANALES</t>
  </si>
  <si>
    <t>TRANSPORTE DE MATERIALES PROVENIENTES DE LA EXCAVACION DE LA EXPLANACION, CANALES Y PRESTAMOS PARA DISTANCIAS MAYORES DE MIL METROS (1.000 M) MEDIDOS A PARTIR DE CIEN METROS (100 M )</t>
  </si>
  <si>
    <t>m3- Km</t>
  </si>
  <si>
    <t>MURO EN CONCRETO DE 3500PSI</t>
  </si>
  <si>
    <t>kg</t>
  </si>
  <si>
    <t>SEÑALIZACION</t>
  </si>
  <si>
    <t>SEÑAL VERTICAL DE TRANSITO TIPO 1 CON LAMINA RETRORREFLECTIVA TIPO III (75 X 75 ) CM</t>
  </si>
  <si>
    <t>LÍNEA DE DEMARCACIÓN CON PINTURA EN FRÍO.</t>
  </si>
  <si>
    <t>TRASVERSAL 15 ENTRE CARRERA 15 Y CARRERA 16</t>
  </si>
  <si>
    <t>SUBTOTAL COSTOS DIRECTOS</t>
  </si>
  <si>
    <t>COSTOS INDIRECTOS</t>
  </si>
  <si>
    <t>ADMINISTRACION</t>
  </si>
  <si>
    <t>IMPREVISTO</t>
  </si>
  <si>
    <t>UTILIDAD</t>
  </si>
  <si>
    <t>SUBTOTAL COSTOS INDIRECTOS</t>
  </si>
  <si>
    <t>PLAN DE GESTION INTEGRAL DE OBRA (PGIO)</t>
  </si>
  <si>
    <t>VALOR COSTO TOTAL</t>
  </si>
  <si>
    <t>ITEM: 1.1</t>
  </si>
  <si>
    <t xml:space="preserve">UNIDAD  : </t>
  </si>
  <si>
    <t>I. EQUIPOS</t>
  </si>
  <si>
    <t>Descripción</t>
  </si>
  <si>
    <t>Tarifa</t>
  </si>
  <si>
    <t>Rendimiento</t>
  </si>
  <si>
    <t>Valor-Unit.</t>
  </si>
  <si>
    <t>Sub-Total</t>
  </si>
  <si>
    <t>II. MATERIALES EN OBRA</t>
  </si>
  <si>
    <t>Precio-Unit.</t>
  </si>
  <si>
    <t>Cantidad</t>
  </si>
  <si>
    <t>III. TRANSPORTES</t>
  </si>
  <si>
    <t>Material</t>
  </si>
  <si>
    <t>Vol. Peso ó Cant.</t>
  </si>
  <si>
    <t>Distancia</t>
  </si>
  <si>
    <t>M3-Km</t>
  </si>
  <si>
    <t>IV. MANO DE OBRA</t>
  </si>
  <si>
    <t>Trabajador</t>
  </si>
  <si>
    <t>Jornal</t>
  </si>
  <si>
    <t>Prestaciones</t>
  </si>
  <si>
    <t>Jornal Total</t>
  </si>
  <si>
    <t>Topografo</t>
  </si>
  <si>
    <t>Cadenero (Cant : 2)</t>
  </si>
  <si>
    <t>Total Costo Directo</t>
  </si>
  <si>
    <t>ITEM: 1.2</t>
  </si>
  <si>
    <t>dia</t>
  </si>
  <si>
    <t>Cortadora de pavimento</t>
  </si>
  <si>
    <t>%</t>
  </si>
  <si>
    <t>Ayudante de obra (Cant : 2)</t>
  </si>
  <si>
    <t>Oficial</t>
  </si>
  <si>
    <t>ITEM: 1.3</t>
  </si>
  <si>
    <t>Herramienta menor 10% M.O.</t>
  </si>
  <si>
    <t>Ayudante de obra (Cant : 1)</t>
  </si>
  <si>
    <t>ITEM: 1.4</t>
  </si>
  <si>
    <t>Herramienta menor 5% M.O.</t>
  </si>
  <si>
    <t>ITEM: 1.5</t>
  </si>
  <si>
    <t>ITEM: 1.6</t>
  </si>
  <si>
    <t>Ayudante de obra (Cant : 3)</t>
  </si>
  <si>
    <t>ITEM: 2.1</t>
  </si>
  <si>
    <t>Ayudante de obra</t>
  </si>
  <si>
    <t>ITEM: 2.2</t>
  </si>
  <si>
    <t>Ayudante de obra (Cant : 4)</t>
  </si>
  <si>
    <t>ITEM: 2.3</t>
  </si>
  <si>
    <t>ITEM: 2.3.1</t>
  </si>
  <si>
    <t>ITEM: 2.4</t>
  </si>
  <si>
    <t>ITEM: 2.4.1</t>
  </si>
  <si>
    <t>ITEM: 2.5</t>
  </si>
  <si>
    <t xml:space="preserve">Ayudante de obra </t>
  </si>
  <si>
    <t>ITEM: 2.6</t>
  </si>
  <si>
    <t>ITEM: 2.7</t>
  </si>
  <si>
    <t>ITEM: 2.8</t>
  </si>
  <si>
    <t>ITEM: 3.1</t>
  </si>
  <si>
    <t>m2xdia</t>
  </si>
  <si>
    <t>Alambre negro Cal. 18</t>
  </si>
  <si>
    <t>Kg</t>
  </si>
  <si>
    <t>Antisol</t>
  </si>
  <si>
    <t>ITEM: 3.2</t>
  </si>
  <si>
    <t>ml</t>
  </si>
  <si>
    <t>ITEM: 3.3</t>
  </si>
  <si>
    <t>ITEM: 3.4</t>
  </si>
  <si>
    <t>ITEM: 3.4.1</t>
  </si>
  <si>
    <t>ITEM: 3.5</t>
  </si>
  <si>
    <t>ITEM: 3.6</t>
  </si>
  <si>
    <t>ITEM: 4.1</t>
  </si>
  <si>
    <t>Ayudante de obra (Cant : 5)</t>
  </si>
  <si>
    <t>Inspector SST</t>
  </si>
  <si>
    <t>ITEM: 4.2</t>
  </si>
  <si>
    <t>ITEM: 4.3</t>
  </si>
  <si>
    <t>und</t>
  </si>
  <si>
    <t>Inspector SISO</t>
  </si>
  <si>
    <t>ITEM: 4.4</t>
  </si>
  <si>
    <t>Ayudante de obra (Cant: 2)</t>
  </si>
  <si>
    <t>ITEM: 4.5</t>
  </si>
  <si>
    <t>ITEM: 4.6</t>
  </si>
  <si>
    <t>Ayudante de obra (Cant: 7)</t>
  </si>
  <si>
    <t>Oficial (Cant: 2)</t>
  </si>
  <si>
    <t>ITEM: 4.7</t>
  </si>
  <si>
    <t>Ayudante de obra (Cant: 3)</t>
  </si>
  <si>
    <t xml:space="preserve">Oficial </t>
  </si>
  <si>
    <t>ITEM: 4.8</t>
  </si>
  <si>
    <t>ITEM: 4.9</t>
  </si>
  <si>
    <t>ITEM: 4.10</t>
  </si>
  <si>
    <t>ITEM: 4.11</t>
  </si>
  <si>
    <t>Ayudante de obra (Cant: 4)</t>
  </si>
  <si>
    <t>ITEM: 4.12</t>
  </si>
  <si>
    <t>ITEM: 4.13</t>
  </si>
  <si>
    <t>h</t>
  </si>
  <si>
    <t>ITEM: 4.14</t>
  </si>
  <si>
    <t>ITEM: 4.15</t>
  </si>
  <si>
    <t>ITEM: 4.15.1</t>
  </si>
  <si>
    <t>ITEM: 4.16</t>
  </si>
  <si>
    <t>ITEM: 5.1</t>
  </si>
  <si>
    <t>ITEM: 6.1</t>
  </si>
  <si>
    <t>Oficial (Cant: 1)</t>
  </si>
  <si>
    <t>ITEM: 6.2</t>
  </si>
  <si>
    <t>Ayudante de obra (Cant: 1)</t>
  </si>
  <si>
    <t>ITEM: 6.3</t>
  </si>
  <si>
    <t>ITEM: 6.4</t>
  </si>
  <si>
    <t>Ayudante de obra (Cant: 6)</t>
  </si>
  <si>
    <t>ITEM: 7.1</t>
  </si>
  <si>
    <t>Codigo</t>
  </si>
  <si>
    <t>Descripcion</t>
  </si>
  <si>
    <t>Grupo</t>
  </si>
  <si>
    <t>Precio Unit</t>
  </si>
  <si>
    <t>0001</t>
  </si>
  <si>
    <t>Equipo completo de topografia</t>
  </si>
  <si>
    <t>EQU</t>
  </si>
  <si>
    <t>0002</t>
  </si>
  <si>
    <t>Mojon en concreto 0,15m x0,15m x 0,5m</t>
  </si>
  <si>
    <t>MAT</t>
  </si>
  <si>
    <t>0003</t>
  </si>
  <si>
    <t>Estacas, Pinturas, Tachuelas y Nylon</t>
  </si>
  <si>
    <t>0004</t>
  </si>
  <si>
    <t xml:space="preserve">Formaleta metálica </t>
  </si>
  <si>
    <t>0005</t>
  </si>
  <si>
    <t>Regla vibratoria de concreto, de longitud de 3 a 5 m, potencia de 6 a 9 HP</t>
  </si>
  <si>
    <t>0006</t>
  </si>
  <si>
    <t>Concreto MR-42</t>
  </si>
  <si>
    <t>0007</t>
  </si>
  <si>
    <t>0008</t>
  </si>
  <si>
    <t>0009</t>
  </si>
  <si>
    <t>Material de sub- base clase B (NT2) gradación SBG-38</t>
  </si>
  <si>
    <t>0010</t>
  </si>
  <si>
    <t>Cemento portland ASTM C150 tipo I</t>
  </si>
  <si>
    <t>0011</t>
  </si>
  <si>
    <t>Motoniveladora potencia 215 HP, ancho de cuchilla 4,27 m, peso 18 ton</t>
  </si>
  <si>
    <t>0012</t>
  </si>
  <si>
    <t>Carrotanque de agua (1000 Galones)</t>
  </si>
  <si>
    <t>0013</t>
  </si>
  <si>
    <t>Vibrocompactador, potencia 153 HP, peso 10 ton</t>
  </si>
  <si>
    <t>0014</t>
  </si>
  <si>
    <t>Transporte de material de sub-base</t>
  </si>
  <si>
    <t>km-m3</t>
  </si>
  <si>
    <t>TRA</t>
  </si>
  <si>
    <t>0015</t>
  </si>
  <si>
    <t>Mini Cargador</t>
  </si>
  <si>
    <t>0016</t>
  </si>
  <si>
    <t xml:space="preserve">Cargador: potencia en el volante 125 hp, clasificación de rpm del motor 2300 </t>
  </si>
  <si>
    <t>0017</t>
  </si>
  <si>
    <t xml:space="preserve">Derechos de conformación y/o disposición de materiales sobrantes </t>
  </si>
  <si>
    <t>0018</t>
  </si>
  <si>
    <t>Transporte de material de demolición</t>
  </si>
  <si>
    <t>0019</t>
  </si>
  <si>
    <t>Retroexcavadora sobre oruga, potencia 158 kw, balde de 1.5 m3</t>
  </si>
  <si>
    <t>0020</t>
  </si>
  <si>
    <t>Derecho de explotación y/o disposición de materiales</t>
  </si>
  <si>
    <t>0021</t>
  </si>
  <si>
    <t>Compresor portátil de 70 a 120 HP, con martillo</t>
  </si>
  <si>
    <t>0022</t>
  </si>
  <si>
    <t>Transporte de material de excavación</t>
  </si>
  <si>
    <t>0023</t>
  </si>
  <si>
    <t>Retrocargador, pala de 1,1 m3 de capacidad, profundidad de excavación de 4.400 mm y una altura de 5.680 mm</t>
  </si>
  <si>
    <t>0024</t>
  </si>
  <si>
    <t>Transporte de material de relleno</t>
  </si>
  <si>
    <t>0025</t>
  </si>
  <si>
    <t>Material seleccionado para relleno</t>
  </si>
  <si>
    <t>0026</t>
  </si>
  <si>
    <t>Piedra para concreto ciclópeo (rajón o canto rodado)</t>
  </si>
  <si>
    <t>0027</t>
  </si>
  <si>
    <t>Transporte de piedra para concreto ciclópeo</t>
  </si>
  <si>
    <t>0028</t>
  </si>
  <si>
    <t>Material de relleno (Zahorra)</t>
  </si>
  <si>
    <t>0029</t>
  </si>
  <si>
    <t>Material de relleno (Recebo)</t>
  </si>
  <si>
    <t>0030</t>
  </si>
  <si>
    <t>Vibrador de concreto, potencia aproximada de 3 hp, mangueras de 4 a 6 metros</t>
  </si>
  <si>
    <t>0031</t>
  </si>
  <si>
    <t>Formaleta para cuneta y/o bordillo de concreto</t>
  </si>
  <si>
    <t>0032</t>
  </si>
  <si>
    <t>Concreto 3000 PSI</t>
  </si>
  <si>
    <t>0033</t>
  </si>
  <si>
    <t xml:space="preserve">Mortero 1:3 </t>
  </si>
  <si>
    <t>0034</t>
  </si>
  <si>
    <t>Geotextil tejido TR3000</t>
  </si>
  <si>
    <t>0035</t>
  </si>
  <si>
    <t>0036</t>
  </si>
  <si>
    <t>Cordon para sellado de juntas</t>
  </si>
  <si>
    <t>0037</t>
  </si>
  <si>
    <t xml:space="preserve">Sellante de poliuretano </t>
  </si>
  <si>
    <t>gln</t>
  </si>
  <si>
    <t>0038</t>
  </si>
  <si>
    <t>Acero de refuerzo PDR-60, Fy: 4200 kg/cm2</t>
  </si>
  <si>
    <t>0039</t>
  </si>
  <si>
    <t>Cizalla manual de 90 cm</t>
  </si>
  <si>
    <t>0040</t>
  </si>
  <si>
    <t>Compactador manual vibratorio (CANGURO) (Apisonadores), potencia aproximada 5 HP</t>
  </si>
  <si>
    <t>0041</t>
  </si>
  <si>
    <t>Tapa aro para manhole</t>
  </si>
  <si>
    <t>0042</t>
  </si>
  <si>
    <t>0043</t>
  </si>
  <si>
    <t>Concreto resistencia 14 MPa</t>
  </si>
  <si>
    <t>0044</t>
  </si>
  <si>
    <t>Tubo novafort 10"x6m PVC</t>
  </si>
  <si>
    <t>0045</t>
  </si>
  <si>
    <t>Tubo novafort 12"x6m PVC</t>
  </si>
  <si>
    <t>0046</t>
  </si>
  <si>
    <t>Grúa capacidad 15 toneladas</t>
  </si>
  <si>
    <t>0047</t>
  </si>
  <si>
    <t>Volqueta 6 m3</t>
  </si>
  <si>
    <t>0048</t>
  </si>
  <si>
    <t>Tela de fique o similar</t>
  </si>
  <si>
    <t>0049</t>
  </si>
  <si>
    <t>Cicatrizante hormonal para remoción de especies vegetales</t>
  </si>
  <si>
    <t>0050</t>
  </si>
  <si>
    <t>Fertilizante orgánico mineral</t>
  </si>
  <si>
    <t>L</t>
  </si>
  <si>
    <t>0051</t>
  </si>
  <si>
    <t>Listones o postes de madera para tutor de árbol</t>
  </si>
  <si>
    <t>0052</t>
  </si>
  <si>
    <t>Tubo novafort 14"x6m PVC</t>
  </si>
  <si>
    <t>0053</t>
  </si>
  <si>
    <t>Arena</t>
  </si>
  <si>
    <t>0054</t>
  </si>
  <si>
    <t>Mortero impermeabilizado 1:3</t>
  </si>
  <si>
    <t>0055</t>
  </si>
  <si>
    <t>Arotapa PP Cámara Inspección</t>
  </si>
  <si>
    <t>0056</t>
  </si>
  <si>
    <t>Tubo PR 3"x6m</t>
  </si>
  <si>
    <t>0057</t>
  </si>
  <si>
    <t>Codo PR 90x3"</t>
  </si>
  <si>
    <t>0058</t>
  </si>
  <si>
    <t>Union PR 3"</t>
  </si>
  <si>
    <t>0059</t>
  </si>
  <si>
    <t>Tee PR 3"</t>
  </si>
  <si>
    <t>0060</t>
  </si>
  <si>
    <t>Ladrillo Tolete</t>
  </si>
  <si>
    <t>0061</t>
  </si>
  <si>
    <t>Tubo Sant 6"x  m</t>
  </si>
  <si>
    <t>0062</t>
  </si>
  <si>
    <t>Codo Sant 6"x45°</t>
  </si>
  <si>
    <t>0063</t>
  </si>
  <si>
    <t>Impermebilizante</t>
  </si>
  <si>
    <t>0064</t>
  </si>
  <si>
    <t>Tubo Sant 4" x 6m</t>
  </si>
  <si>
    <t>0065</t>
  </si>
  <si>
    <t>Union Sant 4"</t>
  </si>
  <si>
    <t>0066</t>
  </si>
  <si>
    <t>Codo Sant 4"x45°</t>
  </si>
  <si>
    <t>0067</t>
  </si>
  <si>
    <t>Codo Sant 4"x90°</t>
  </si>
  <si>
    <t>0068</t>
  </si>
  <si>
    <t>Kit silla yee 10"x6"</t>
  </si>
  <si>
    <t>0069</t>
  </si>
  <si>
    <t>Triturado</t>
  </si>
  <si>
    <t>0070</t>
  </si>
  <si>
    <t>Kit silla yee 12"x6"</t>
  </si>
  <si>
    <t>0071</t>
  </si>
  <si>
    <t>Kit silla yee 14"x6"</t>
  </si>
  <si>
    <t>0072</t>
  </si>
  <si>
    <t>hincadora para barrera 900 juliuis de impacto incluye combustible</t>
  </si>
  <si>
    <t>0073</t>
  </si>
  <si>
    <t>Señal SI-04 (Poste de referencia). Tablero en lámina galvanizada de 1m ó 1,25m x 0,45m; calibre 20, reflectivo tipo IX</t>
  </si>
  <si>
    <t>0074</t>
  </si>
  <si>
    <t>Transporte de acero</t>
  </si>
  <si>
    <t>kg-km</t>
  </si>
  <si>
    <t>0075</t>
  </si>
  <si>
    <t>Transporte de material sobrante de poda</t>
  </si>
  <si>
    <t>m3-km</t>
  </si>
  <si>
    <t>0076</t>
  </si>
  <si>
    <t>Transporte de Viga vehicular en concreto pretensado sección tipo Ɪ, Longitud entre 25m y 30m, 0,49 m3/ml.</t>
  </si>
  <si>
    <t>ml-km</t>
  </si>
  <si>
    <t>0077</t>
  </si>
  <si>
    <t>Señal SI-04 (Poste de referencia). Tablero en lámina galvanizada de 1m ó 1,25m x 0,45m; calibre 20, reflectivo tipo IX.</t>
  </si>
  <si>
    <t>0078</t>
  </si>
  <si>
    <t>Tornillos de ocho  milímetros (8 mm) (5/16 de pulgada) por una (1)  pulgada, rosca ordinaria, arandelas y tuercas. Cuatro (4) remaches.</t>
  </si>
  <si>
    <t>0079</t>
  </si>
  <si>
    <t>Poste monolítico y brazos elaborados en tubo galvanizado redondo, donde la sección transversal del soporte debe ser circular diámetro interno de la sección circular del soporte deberá ser de dos pulgadas (2”) y dos milímetros (2 mm) de espesor; altura variable hasta 3,5 m.</t>
  </si>
  <si>
    <t>0080</t>
  </si>
  <si>
    <t>Antigrafiti</t>
  </si>
  <si>
    <t>0081</t>
  </si>
  <si>
    <t>Arena lavada</t>
  </si>
  <si>
    <t>0082</t>
  </si>
  <si>
    <t>Agregado para concreto hidráulico</t>
  </si>
  <si>
    <t>0083</t>
  </si>
  <si>
    <t>Agua</t>
  </si>
  <si>
    <t>0084</t>
  </si>
  <si>
    <t>Camión con capacidad de 5 ton o superior</t>
  </si>
  <si>
    <t>0085</t>
  </si>
  <si>
    <t>Cepillo de barrer</t>
  </si>
  <si>
    <t>0086</t>
  </si>
  <si>
    <t>Pintura acrílica pura para demarcacion vial.</t>
  </si>
  <si>
    <t>0087</t>
  </si>
  <si>
    <t>Disolvente para pintura de demarcacion vial (XILOL)</t>
  </si>
  <si>
    <t>0088</t>
  </si>
  <si>
    <t xml:space="preserve">Microesferas reflectivas de vidrio </t>
  </si>
  <si>
    <t>0089</t>
  </si>
  <si>
    <t>Tubo Sant 6" x 6m</t>
  </si>
  <si>
    <t>0090</t>
  </si>
  <si>
    <t>Geotextil tejido T2100</t>
  </si>
  <si>
    <t>0091</t>
  </si>
  <si>
    <t>Cal hidratada</t>
  </si>
  <si>
    <t>0092</t>
  </si>
  <si>
    <t>Material de sub- base clase C (NT1) gradación SBG-38</t>
  </si>
  <si>
    <t>0093</t>
  </si>
  <si>
    <t>Tapon roscado PR 3/4"</t>
  </si>
  <si>
    <t>Und</t>
  </si>
  <si>
    <t>0094</t>
  </si>
  <si>
    <t xml:space="preserve">Manguera PF+UAD 3/4" </t>
  </si>
  <si>
    <t>0095</t>
  </si>
  <si>
    <t>Adaptador Macho PF 3/4"</t>
  </si>
  <si>
    <t>0096</t>
  </si>
  <si>
    <t>Teflon industrial</t>
  </si>
  <si>
    <t>0097</t>
  </si>
  <si>
    <t>Adaptador Hembra PR 3/4"</t>
  </si>
  <si>
    <t>0098</t>
  </si>
  <si>
    <t>Tubo PR 1/2"</t>
  </si>
  <si>
    <t>0099</t>
  </si>
  <si>
    <t>Union PR 1/2"</t>
  </si>
  <si>
    <t>0100</t>
  </si>
  <si>
    <t>Codo PR 1/2"</t>
  </si>
  <si>
    <t>SUBSIDIO DE TRANSPORTE</t>
  </si>
  <si>
    <t>CARGO</t>
  </si>
  <si>
    <t>DIRECTOR DE OBRA</t>
  </si>
  <si>
    <t>RESIDENTE DE OBRA</t>
  </si>
  <si>
    <t>TOPOGRAFO</t>
  </si>
  <si>
    <t>TECNICO PROFESIONAL SISO</t>
  </si>
  <si>
    <t>OFICIAL</t>
  </si>
  <si>
    <t>CADENERO</t>
  </si>
  <si>
    <t>AYUDANTE DE OBRA</t>
  </si>
  <si>
    <t>VALOR</t>
  </si>
  <si>
    <t>SALARIO AÑO 2025</t>
  </si>
  <si>
    <t>SALARIO BASE MES</t>
  </si>
  <si>
    <t>No. DE SALARIOS</t>
  </si>
  <si>
    <t>SALARIO BASE AÑO</t>
  </si>
  <si>
    <t>VALORES ANUALES</t>
  </si>
  <si>
    <t>% ANUALES</t>
  </si>
  <si>
    <t>SUBSIDIO DE TRANSPORTE (MES)</t>
  </si>
  <si>
    <t>SUBSIDIO DE TRANSPORTE (ANUAL)</t>
  </si>
  <si>
    <t>PRESTACIONES SOCIALES (ANUAL)</t>
  </si>
  <si>
    <t>CESANTIAS ANUALES- SE PAGAN DE SALARIO MAS AUXILIO</t>
  </si>
  <si>
    <t>INTERESES DE CESANTIAS</t>
  </si>
  <si>
    <t>PRIMA</t>
  </si>
  <si>
    <t>VACACIONES REMUNERADAS - 15 DIAS HABILES</t>
  </si>
  <si>
    <t>SEGURIDAD SOCIAL (ANUAL)</t>
  </si>
  <si>
    <t>SALUD (ARTICULO  10, LEY 1122 DEL 2007 Y ARTICULO 25 LEY 1607 DEL 2012)</t>
  </si>
  <si>
    <t>PENSIONES (LEY 797 DE 2003, ARTICULO 7 Y DECRETO 4982 DE 2007)</t>
  </si>
  <si>
    <t>RIESGOS PROFESIONALES ARL (DECRETO 1772 DE 1994 ARTICULO 13)</t>
  </si>
  <si>
    <t>APORTES PARAFISCALES (ANUAL)</t>
  </si>
  <si>
    <t>SENA-LEY 1607 DEL 2012</t>
  </si>
  <si>
    <t>ICBF-LEY 1607 DEL 2012</t>
  </si>
  <si>
    <t>CAJA DE COMPENSACION</t>
  </si>
  <si>
    <t>DOTACION Y SEGUIDAD INDUSTRIAL (ANUAL)</t>
  </si>
  <si>
    <t>DOTACION</t>
  </si>
  <si>
    <t>SEGURIDAD INDUSTRIAL</t>
  </si>
  <si>
    <t>H. EXTRAS DOMINICALES Y FESTIVOS REMUNERADOS  (ANUAL)</t>
  </si>
  <si>
    <t>RECARGOS NOCTURNOS ESTIMADOS (DURANTE 10 DE LAS 12 HORAS QUE LLEGA A TRABAJAR)</t>
  </si>
  <si>
    <t>OTROS AUXILIOS EMPRESARIALES</t>
  </si>
  <si>
    <t>TOTAL PRESTACIONES</t>
  </si>
  <si>
    <t>FACTOR PRESTACIONAL</t>
  </si>
  <si>
    <t>VALOR MES SIN FACTOR</t>
  </si>
  <si>
    <t>VALOR DIA SIN FACTOR</t>
  </si>
  <si>
    <t>VALOR HORA SIN FACTOR</t>
  </si>
  <si>
    <t>VALOR MES CON FACTOR</t>
  </si>
  <si>
    <t>VALOR DIA CON FACTOR</t>
  </si>
  <si>
    <t>VALOR HORA CON FACTOR</t>
  </si>
  <si>
    <t>CÁLCULO DE ADMINISTRACION, IMPREVISTOS Y UTILIDAD AIU</t>
  </si>
  <si>
    <t>OBJETO:</t>
  </si>
  <si>
    <t>FECHA:</t>
  </si>
  <si>
    <t>VALOR COSTO DIRECTO:</t>
  </si>
  <si>
    <t>VALOR COSTO TOTAL:</t>
  </si>
  <si>
    <t>DURACIÓN OBRA:</t>
  </si>
  <si>
    <r>
      <t xml:space="preserve">1. GASTOS AMINISTRATIVOS Y SUELDOS </t>
    </r>
    <r>
      <rPr>
        <b/>
        <i/>
        <sz val="9"/>
        <rFont val="Arial Narrow"/>
        <family val="2"/>
      </rPr>
      <t>(Incluye prestaciones sociales)</t>
    </r>
  </si>
  <si>
    <t xml:space="preserve">CARGO </t>
  </si>
  <si>
    <t>SALARIO</t>
  </si>
  <si>
    <t>PRESTACIONES</t>
  </si>
  <si>
    <t>DEDICACIÓN/MES</t>
  </si>
  <si>
    <t>VALOR MES</t>
  </si>
  <si>
    <t>No. MESES</t>
  </si>
  <si>
    <t>VALOR TOTAL</t>
  </si>
  <si>
    <t>% PARTICIP.</t>
  </si>
  <si>
    <t>Director de Obra</t>
  </si>
  <si>
    <t>Ingeniero Residente de Obra</t>
  </si>
  <si>
    <t>TOTAL:</t>
  </si>
  <si>
    <t>2. GASTOS FUNCIONAMIENTO</t>
  </si>
  <si>
    <t>COSTO</t>
  </si>
  <si>
    <t>Oficina</t>
  </si>
  <si>
    <t>Papelería</t>
  </si>
  <si>
    <t>3. IMPUESTOS</t>
  </si>
  <si>
    <t>4. GARANTÍAS</t>
  </si>
  <si>
    <t>Cumplimiento</t>
  </si>
  <si>
    <t>Buen manejo anticipo</t>
  </si>
  <si>
    <t>Salarios y prestaciones sociales</t>
  </si>
  <si>
    <t>Estabilidad y calidad de la obra</t>
  </si>
  <si>
    <t>Responsabilidad civil extracontractual</t>
  </si>
  <si>
    <t>4. ENSAYOS DE LABORATORIO</t>
  </si>
  <si>
    <t>Ensayos de laboratorio (ver desglose)</t>
  </si>
  <si>
    <t>COSTOS TOTALES DE ADMINISTRACION:</t>
  </si>
  <si>
    <t>GASTOS POR IMPREVISTOS</t>
  </si>
  <si>
    <t>Por prolongación de época de lluvia:</t>
  </si>
  <si>
    <t>-</t>
  </si>
  <si>
    <t xml:space="preserve">Por variaciones &lt; 5% en precios de mat., M.O </t>
  </si>
  <si>
    <t>Daños ocacionados por la ejecución física</t>
  </si>
  <si>
    <t>COSTOS TOTALES POR IMPREVISTOS</t>
  </si>
  <si>
    <t>COSTOS POR UTILIDAD</t>
  </si>
  <si>
    <t>Por cumplimiento pleno de plazo</t>
  </si>
  <si>
    <t>Por balanceo de organización y control de obra periodico</t>
  </si>
  <si>
    <t>Por descuentos por pagos oportunos</t>
  </si>
  <si>
    <t>COSTOS TOTALES POR UTILIDAD</t>
  </si>
  <si>
    <t>COSTOS TOTALES POR ADMINISTARACION, UTILIDAD E IMPREVISTOS</t>
  </si>
  <si>
    <t>FABIO MONTENEGRO BUSTAMANTE</t>
  </si>
  <si>
    <t>SECRETARIO DE PLANEACION E INFRAESTRUCTURA</t>
  </si>
  <si>
    <t>12 MESES</t>
  </si>
  <si>
    <t>Estampilla Pro-Hospital Universitario</t>
  </si>
  <si>
    <t>Contratos de Obra Publica</t>
  </si>
  <si>
    <t>Estampilla Pro-Universidad de Cartagena</t>
  </si>
  <si>
    <t>Estampillas Pro-Cultura</t>
  </si>
  <si>
    <t>Estampilla Sobretasa Deportiva</t>
  </si>
  <si>
    <t>Estampilla  Adulto Mayor</t>
  </si>
  <si>
    <t>Impuesto para preservar la seguridad Democratica</t>
  </si>
  <si>
    <t>Siso</t>
  </si>
  <si>
    <t>Comision topografica con equipos</t>
  </si>
  <si>
    <t>Vehículos: personal y camiones</t>
  </si>
  <si>
    <t>ITEM</t>
  </si>
  <si>
    <t>Salario Báse</t>
  </si>
  <si>
    <t>PRESTACIONES SOCIALES (expresadas como  porcentaje de 1)</t>
  </si>
  <si>
    <t>Primas (30 días al año)</t>
  </si>
  <si>
    <t>Cesantías (30 días al año)</t>
  </si>
  <si>
    <t>Intereses a la cesantías</t>
  </si>
  <si>
    <t>Vacaciones (15 días al año)</t>
  </si>
  <si>
    <t>Pensión</t>
  </si>
  <si>
    <t>Salud</t>
  </si>
  <si>
    <t>Riesgos profesionales</t>
  </si>
  <si>
    <t>Instituto Colombiano de Bienestar Familiar</t>
  </si>
  <si>
    <t xml:space="preserve">SENA </t>
  </si>
  <si>
    <t>Caja de compensación</t>
  </si>
  <si>
    <t>Dotación (3 veces al año), incluye seguridad industrial y ocupacional</t>
  </si>
  <si>
    <t>GASTOS GENERALES Y DE ADMINISTRACIÓN</t>
  </si>
  <si>
    <t>Gastos directos no reembolsables</t>
  </si>
  <si>
    <t>Equipos de cómputo y software</t>
  </si>
  <si>
    <t>Útiles, papelería y fotocopias</t>
  </si>
  <si>
    <t>Transporte y vehículos</t>
  </si>
  <si>
    <t xml:space="preserve">Residencia y alimentación de profesionales </t>
  </si>
  <si>
    <t>Personal no Facturado</t>
  </si>
  <si>
    <t>Pólizas y fianzas</t>
  </si>
  <si>
    <t>Protocolo de bioseguirdad</t>
  </si>
  <si>
    <t>4. HONORARIOS</t>
  </si>
  <si>
    <t>TOTAL FACTOR MULTIPLICADOR</t>
  </si>
  <si>
    <t>ALCALDIA DE TURBANA</t>
  </si>
  <si>
    <t xml:space="preserve">PROYECTO: </t>
  </si>
  <si>
    <t>CONSTRUCCIÓN DE PAVIMENTO EN CONCRETO RÍGIDO, OBRAS DE DRENAJES Y CONTENCION EN DIFERENTES CALLES Y CARRERAS URBANAS DEL MUNICIPIO DE TURBANA - BOLIVAR</t>
  </si>
  <si>
    <t>PROYECTO: CONSTRUCCIÓN DE PAVIMENTO EN CONCRETO RÍGIDO, OBRAS DE DRENAJES Y CONTENCION EN DIFERENTES CALLES Y CARRERAS URBANAS DEL MUNICIPIO DE TURBANA - BOLIVAR</t>
  </si>
  <si>
    <t>PLAZO :</t>
  </si>
  <si>
    <t xml:space="preserve">VALOR:   </t>
  </si>
  <si>
    <t>PRESUPUESTO INTERVENTORIA</t>
  </si>
  <si>
    <t>CARGO / OFICIO</t>
  </si>
  <si>
    <t>SUELDO Y/O JORNAL MENSUAL (1)</t>
  </si>
  <si>
    <t>DEDICACIÓN MES</t>
  </si>
  <si>
    <t>PARTICIPACIÓN TOTAL (h-mes) (3)</t>
  </si>
  <si>
    <t>VALOR PARCIAL ($) PARCIAL ((1)+(2)+(3) = (4)</t>
  </si>
  <si>
    <t>COSTO DIRECTO DEL PERSONAL</t>
  </si>
  <si>
    <t>PERSONAL PROFESIONAL</t>
  </si>
  <si>
    <t>Ingeniero Residente</t>
  </si>
  <si>
    <t>Profesional SS - SGT</t>
  </si>
  <si>
    <t>PERSONAL TECNICO</t>
  </si>
  <si>
    <t>Topográfo Inspector, Incluye equipos</t>
  </si>
  <si>
    <t xml:space="preserve">(A) SUBTOTAL COSTOS DIRECTOS DE PERSONAL </t>
  </si>
  <si>
    <t>FACTOR MULTIPLICADOR = (B)</t>
  </si>
  <si>
    <t>TOTAL COSTO DE PERSONAL = (A) * (B) = (C)</t>
  </si>
  <si>
    <t>Ensayos de Laboratorio (D)</t>
  </si>
  <si>
    <t>REPETICIÓN X MES</t>
  </si>
  <si>
    <t>MESES</t>
  </si>
  <si>
    <t>DURACION ACTIVIDAD SEGÚN PROGRAMACION DE OBRA (MES)</t>
  </si>
  <si>
    <t>VALOR PARCIAL</t>
  </si>
  <si>
    <t>ENSAYOS DE MEZCLA, RESISTENCIAS, GRANULOMETRÍA</t>
  </si>
  <si>
    <t>MES</t>
  </si>
  <si>
    <t>TOTAL ENSAYOS DE LABORATORIO (D)</t>
  </si>
  <si>
    <t>COSTO BASICO = (C) + (D) = ( E )</t>
  </si>
  <si>
    <t xml:space="preserve">COSTO TOTAL = ( E ) </t>
  </si>
  <si>
    <t>IVA DEL 19%</t>
  </si>
  <si>
    <t>TOTAL  COSTO INTERVENTORÍA</t>
  </si>
  <si>
    <t xml:space="preserve">LOCALIZACION: </t>
  </si>
  <si>
    <t>COMPOSICION DEL PORCENTAJE DE ADMINISTRACION, IMPREVISTOS Y UTILIDAD</t>
  </si>
  <si>
    <t>COSTO DIRECTO DEL PROYECTO</t>
  </si>
  <si>
    <t>DURACION DEL PROYECTO (MESES)</t>
  </si>
  <si>
    <t>P. PROGRAMA DE IMPLEMENTACION DEL PLAN DE GESTION INTEGRAL DE OBRA (PGIO)</t>
  </si>
  <si>
    <t>UNIDAD</t>
  </si>
  <si>
    <t>VR. BASE</t>
  </si>
  <si>
    <t>VALOR ($)</t>
  </si>
  <si>
    <t>1. IMPLEMETACIÓN PGIO - EJE S&amp;SO</t>
  </si>
  <si>
    <t>Kit Elementos de protección
El kit incluye: elementos de protección personal básicos por persona - personal operativo de los frentes de obra (incluye casco de seguridad, guantes de carnaza o guantes de caucho)</t>
  </si>
  <si>
    <t>Kit de Emergencias
El Kit incluye: extintor de 10 lbs (señalización en acrílico de 22 cm x 15 de extintor), camilla rígida, reflectivos y botiquín con elementos necesarios)</t>
  </si>
  <si>
    <t>Kit para trabajos con soldadura
Careta para soldar fabricada en material termoplástico portavidrio levantable - guantes - overol especial.</t>
  </si>
  <si>
    <t>Kit señalización SST
El kit incluye: señal de 15 x 15 cm - uso de EPP, sustancias peligrosas, ruta de evacuación, punto de encuentro, baños.</t>
  </si>
  <si>
    <t>Examen médico ocupacional de ingreso y egreso
Examen de ingreso y egreso que incluye: agudeza visual, talla y peso, tensión arterial, serología para todo el personal excepto personal de trabajo en alturas.</t>
  </si>
  <si>
    <t>Generación de informes, impresión de información, adquisición de información, capacitaciones y mantenimiento del plan de implementación de PGIO eje de segurIdad industrial y salud ocupacional.</t>
  </si>
  <si>
    <t>MS</t>
  </si>
  <si>
    <t>TOTAL IMPLEMETACIÓN PGIO - EJE S&amp;SO POR EL TÉRMINO DE EJECUCIÓN</t>
  </si>
  <si>
    <t>TOTAL IMPLEMETACIÓN PGIO - EJE S&amp;SO POR EL TÉRMINO DE EJECUCIÓN EN PORCENTAJE DEL COSTO DIRECTO</t>
  </si>
  <si>
    <t>2. IMPLEMETACION PGIO - EJE AMBIENTAL</t>
  </si>
  <si>
    <t>Kit señalización Ambiental
El kit incluye: señal de 15 x 15 cm - reciclable, señal de 15 x15 cm- orgánico, señal de 15 x 15 cm - sustancias peligrosas.</t>
  </si>
  <si>
    <t>Protección Sumideros
Polisombra azul para sumideros rollo de 0,6 x 1 m</t>
  </si>
  <si>
    <t>M</t>
  </si>
  <si>
    <t>Kit para desperdicios sólidos
Incluye tres (3) canecas para de 65 litros, compuesta de dos piezas (tapa y contenedor) resistente a la interperie, de facil limpieza y cargue, en polietileno de alta densidad, redonda - bolsas para basura color negra (24 mensuales), rojo (8 mensuales) y verde (8 mensuales) de material plástico de alta densidad, calibre de 2", de 65 x 85 cm-</t>
  </si>
  <si>
    <t>Cubrimiento de Materiales Granulares
Cubrimiento de materiales granulares (bases, subbase, arena, con plástico calibre 6 de 3 m de ancho x 10m de longitud para 30m2 por frente de obra.</t>
  </si>
  <si>
    <t>Cubrimiento de escombros
Cubrimiento de escombros tela verde para cerramiento de 2,10m de ancho x 15 de longitud para 30m2 por frente de obra.</t>
  </si>
  <si>
    <t>Kit aseo Infraestructura
El kit consta de pala con mango, carretilla (tipo boggy con llanta neumatica), como mínimo de H:45cm, balde plástico de 25 lt, cepillo de casquillo de 37 x 7</t>
  </si>
  <si>
    <t>Brigada de aseo
Suministro de brigada de aseo necesaria para la implementacion y mantenimiento del PGIO. Incluye el factor prestacional</t>
  </si>
  <si>
    <t>Generación de informes, impresión de información, adquisición de información, capacitaciones y mantenimiento del plan de implementación de PGIO eje ambiental.</t>
  </si>
  <si>
    <t>TOTAL IMPLEMETACIÓN PGIO - EJE AMBIENTAL POR EL TÉRMINO DE EJECUCIÓN</t>
  </si>
  <si>
    <t>TOTAL IMPLEMETACIÓN PGIO - EJE AMBIENTAL POR EL TÉRMINO DE EJECUCIÓN EN PORCENTAJE DEL COSTO DIRECTO</t>
  </si>
  <si>
    <t>3. IMPLEMETACION PGIO - EJE CALIDAD</t>
  </si>
  <si>
    <t/>
  </si>
  <si>
    <t>DISEÑO DE MEZCLAS DE CONCRETO HIDRÁULICO. RESISTENCIA ESPECÍFICA (INCLUYE LOS SIGUIENTES ENSAYOS): - DOS (02) ANÁLISIS GRANULOMÉTRICOS.- TRES (03) MASAS UNITARIAS SUELTAS Y COMPACTADAS (AGREGADOS Y CEMENTO).- UN (01) PESO ESPECÍFICO DEL CEMENTO.- DOS (02) PESOS ESPECÍFICOS DE AGREGADOS.</t>
  </si>
  <si>
    <t>DISEÑO DE MEZCLAS DE MORTERO (INCLUYE PREMUESTREO Y ENSAYOS DE LABORATORIO)</t>
  </si>
  <si>
    <t>DENSIDAD BULK (PESO UNITARIO) Y PORCENTAJE DE VACIOS (AGREGADOS SUELTOS Y COMPACTADOS)</t>
  </si>
  <si>
    <t>COMPACTACIÓN PROCTOR MODIFICADO</t>
  </si>
  <si>
    <t>Generación de informes, impresión de información, adquisición de información, capacitaciones y mantenimiento del plan de implementación de PGIO eje de calidad.</t>
  </si>
  <si>
    <t>TOTAL IMPLEMETACIÓN PGIO - EJE  CALIDAD POR EL TÉRMINO DE EJECUCIÓN</t>
  </si>
  <si>
    <t>TOTAL IMPLEMETACIÓN PGIO - EJE CALIDAD POR EL TÉRMINO DE EJECUCIÓN EN PORCENTAJE DEL COSTO DIRECTO</t>
  </si>
  <si>
    <t xml:space="preserve">TOTAL PLAN </t>
  </si>
  <si>
    <t>4. IMPLEMETACION PGIO - EJE MANEJO DE TRANSITO</t>
  </si>
  <si>
    <t>Delineadores tubulares simples</t>
  </si>
  <si>
    <t>ud</t>
  </si>
  <si>
    <t>señales de transito verticales reglamentarias</t>
  </si>
  <si>
    <t>señales de transito verticales informativas</t>
  </si>
  <si>
    <t>señales de transito verticales preventivas</t>
  </si>
  <si>
    <t>suministro de controlador o guia de transito</t>
  </si>
  <si>
    <t>mes</t>
  </si>
  <si>
    <t>IMPLEMETACION PGIO - EJE MANEJO DE TRANSITO</t>
  </si>
  <si>
    <t>TOTAL IMPLEMETACIÓN PGIO - EJE MANEJO DE TRANSITO  POR EL TÉRMINO DE EJECUCIÓN EN PORCENTAJE DEL COSTO DIRECTO</t>
  </si>
  <si>
    <t>P. PROGRAMA DE IMPLEMENTACION DEL PLAN DE GESTION INTEGRAL DE OBRA (PGIO) (1 + 2 + 3 + 4)</t>
  </si>
  <si>
    <t>ING.JOSE VICENTE CARDENAS ESPINOSA</t>
  </si>
  <si>
    <t>T.P. 0820254616ATL</t>
  </si>
  <si>
    <t>ANALISIS DE PRESTACIONES SOCIALES</t>
  </si>
  <si>
    <t>CONCEPTO</t>
  </si>
  <si>
    <t>PORCENTAJE</t>
  </si>
  <si>
    <t>1.</t>
  </si>
  <si>
    <t>Salarios y Prestaciones Sociales de Personal Facturable</t>
  </si>
  <si>
    <t>1.1.</t>
  </si>
  <si>
    <t xml:space="preserve">Salarios </t>
  </si>
  <si>
    <t>1.2.1</t>
  </si>
  <si>
    <t>Prima anual (legal)</t>
  </si>
  <si>
    <t xml:space="preserve"> ÷ 12 =</t>
  </si>
  <si>
    <t>1.2.2</t>
  </si>
  <si>
    <t>Cesantía</t>
  </si>
  <si>
    <t>1.2.3</t>
  </si>
  <si>
    <t>Intereses de cesantía</t>
  </si>
  <si>
    <t xml:space="preserve"> x 1.3. =</t>
  </si>
  <si>
    <t>1.2.4</t>
  </si>
  <si>
    <t>Subsidio de transporte</t>
  </si>
  <si>
    <t>1.2.5</t>
  </si>
  <si>
    <t>Vacaciones</t>
  </si>
  <si>
    <t>1.2.6</t>
  </si>
  <si>
    <t>Aportes ARL</t>
  </si>
  <si>
    <t>1.2.7</t>
  </si>
  <si>
    <t>Aportes a pension</t>
  </si>
  <si>
    <t>1.2.8</t>
  </si>
  <si>
    <t>Aportes a salud</t>
  </si>
  <si>
    <t>1.2.9</t>
  </si>
  <si>
    <t>SENA</t>
  </si>
  <si>
    <t>1.2.10</t>
  </si>
  <si>
    <t>ICBF</t>
  </si>
  <si>
    <t>1.2.11</t>
  </si>
  <si>
    <t>Subsidio Familiar</t>
  </si>
  <si>
    <t>1.2.12</t>
  </si>
  <si>
    <t>FIC- sena</t>
  </si>
  <si>
    <t>1.2.13</t>
  </si>
  <si>
    <t>Otros (Auxilios varios, prestaciones extralegales, Incapacidades no cubertas)</t>
  </si>
  <si>
    <t>1.2.14</t>
  </si>
  <si>
    <t>Dotación</t>
  </si>
  <si>
    <t>FP</t>
  </si>
  <si>
    <t>T  O  T  A  L</t>
  </si>
  <si>
    <t>ETAPA PRECONTRACTUAL</t>
  </si>
  <si>
    <t>MES 1</t>
  </si>
  <si>
    <t xml:space="preserve">0, ETAPA PRECONTRATUAL </t>
  </si>
  <si>
    <t>MES 2</t>
  </si>
  <si>
    <t>MES 3</t>
  </si>
  <si>
    <t>MES 4</t>
  </si>
  <si>
    <t>MES 5</t>
  </si>
  <si>
    <t>MES 6</t>
  </si>
  <si>
    <t>MES 7</t>
  </si>
  <si>
    <t>MES 8</t>
  </si>
  <si>
    <t>MES 9</t>
  </si>
  <si>
    <t>MES 10</t>
  </si>
  <si>
    <t>MES 11</t>
  </si>
  <si>
    <t>MES 12</t>
  </si>
  <si>
    <t>MES 13</t>
  </si>
  <si>
    <t>MES 14</t>
  </si>
  <si>
    <t>ETAPA DE LIQUIDACION</t>
  </si>
  <si>
    <t>ETAPA DE EJECUCION DEL PROYECTO</t>
  </si>
  <si>
    <t>EJECUTADO MENSUAL</t>
  </si>
  <si>
    <t>EJECUTADO MENSUAL ACUMULADO</t>
  </si>
  <si>
    <t>ETAPA DE LIQUIDACION Y CIERRE</t>
  </si>
  <si>
    <t>PORCENTAJE EJECUTADO MENSUAL (%)</t>
  </si>
  <si>
    <t>PORCENTAJE MENSUAL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</si>
</sst>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_-* #,##0.00\ _P_t_s_-;\-* #,##0.00\ _P_t_s_-;_-* &quot;-&quot;??\ _P_t_s_-;_-@_-"/>
    <numFmt numFmtId="166" formatCode="_(&quot;$&quot;\ * #,##0.00_);_(&quot;$&quot;\ * \(#,##0.00\);_(&quot;$&quot;\ * &quot;-&quot;??_);_(@_)"/>
    <numFmt numFmtId="167" formatCode="_-&quot;$&quot;* #,##0.00_-;\-&quot;$&quot;* #,##0.00_-;_-&quot;$&quot;* &quot;-&quot;??_-;_-@_-"/>
    <numFmt numFmtId="168" formatCode="\K0\+000"/>
    <numFmt numFmtId="169" formatCode="0.00000000000"/>
    <numFmt numFmtId="170" formatCode="0.0000"/>
    <numFmt numFmtId="171" formatCode="0.000"/>
    <numFmt numFmtId="172" formatCode="_-&quot;$&quot;\ * #,##0.00_-;\-&quot;$&quot;\ * #,##0.00_-;_-&quot;$&quot;\ * &quot;-&quot;??_-;_-@"/>
    <numFmt numFmtId="173" formatCode="&quot;$&quot;\ #,##0.00"/>
    <numFmt numFmtId="174" formatCode="_-* #,##0.00\ _€_-;\-* #,##0.00\ _€_-;_-* &quot;-&quot;??\ _€_-;_-@_-"/>
    <numFmt numFmtId="175" formatCode="_ * #,##0.0_ ;_ * \-#,##0.0_ ;_ * &quot;-&quot;??_ ;_ @_ "/>
    <numFmt numFmtId="176" formatCode="_ * #,##0.00_ ;_ * \-#,##0.00_ ;_ * &quot;-&quot;??_ ;_ @_ "/>
    <numFmt numFmtId="177" formatCode="_-&quot;$&quot;\ * #,##0.00_-;\-&quot;$&quot;\ * #,##0.00_-;_-&quot;$&quot;\ * &quot;-&quot;_-;_-@_-"/>
    <numFmt numFmtId="178" formatCode="#.##\ \K\g"/>
    <numFmt numFmtId="179" formatCode="#,##0.0"/>
    <numFmt numFmtId="180" formatCode="0.0"/>
    <numFmt numFmtId="181" formatCode="_-&quot;$&quot;\ * #,##0.00000000000000000_-;\-&quot;$&quot;\ * #,##0.00000000000000000_-;_-&quot;$&quot;\ * &quot;-&quot;??_-;_-@_-"/>
    <numFmt numFmtId="182" formatCode="_-&quot;$&quot;\ * #,##0.0000000000000000000_-;\-&quot;$&quot;\ * #,##0.0000000000000000000_-;_-&quot;$&quot;\ * &quot;-&quot;??_-;_-@_-"/>
    <numFmt numFmtId="183" formatCode="_-&quot;$&quot;\ * #,##0.0000000000000_-;\-&quot;$&quot;\ * #,##0.0000000000000_-;_-&quot;$&quot;\ * &quot;-&quot;??_-;_-@_-"/>
    <numFmt numFmtId="184" formatCode="_-&quot;$&quot;\ * #,##0.0000_-;\-&quot;$&quot;\ * #,##0.0000_-;_-&quot;$&quot;\ * &quot;-&quot;??_-;_-@_-"/>
    <numFmt numFmtId="185" formatCode="_-&quot;$&quot;\ * #,##0.000000000000_-;\-&quot;$&quot;\ * #,##0.000000000000_-;_-&quot;$&quot;\ * &quot;-&quot;??_-;_-@_-"/>
    <numFmt numFmtId="186" formatCode="_-&quot;$&quot;\ * #,##0.0000000000000000_-;\-&quot;$&quot;\ * #,##0.0000000000000000_-;_-&quot;$&quot;\ * &quot;-&quot;??_-;_-@_-"/>
    <numFmt numFmtId="187" formatCode="_-&quot;$&quot;\ * #,##0.0000000000000000000000000000000000_-;\-&quot;$&quot;\ * #,##0.0000000000000000000000000000000000_-;_-&quot;$&quot;\ * &quot;-&quot;??_-;_-@_-"/>
    <numFmt numFmtId="188" formatCode="_-&quot;$&quot;\ * #,##0.000000000000000000000000000_-;\-&quot;$&quot;\ * #,##0.000000000000000000000000000_-;_-&quot;$&quot;\ * &quot;-&quot;??_-;_-@_-"/>
    <numFmt numFmtId="189" formatCode="_-&quot;$&quot;\ * #,##0.00000000000000_-;\-&quot;$&quot;\ * #,##0.00000000000000_-;_-&quot;$&quot;\ * &quot;-&quot;??_-;_-@_-"/>
    <numFmt numFmtId="190" formatCode="_-&quot;$&quot;\ * #,##0.00000_-;\-&quot;$&quot;\ * #,##0.00000_-;_-&quot;$&quot;\ * &quot;-&quot;??_-;_-@_-"/>
    <numFmt numFmtId="191" formatCode="_-&quot;$&quot;\ * #,##0.0_-;\-&quot;$&quot;\ * #,##0.0_-;_-&quot;$&quot;\ * &quot;-&quot;??_-;_-@_-"/>
    <numFmt numFmtId="192" formatCode="#,##0.000"/>
    <numFmt numFmtId="193" formatCode="_-&quot;$&quot;\ * #,##0_-;\-&quot;$&quot;\ * #,##0_-;_-&quot;$&quot;\ * &quot;-&quot;??_-;_-@_-"/>
    <numFmt numFmtId="194" formatCode="_-&quot;$&quot;\ * #,##0.000000000_-;\-&quot;$&quot;\ * #,##0.000000000_-;_-&quot;$&quot;\ * &quot;-&quot;??_-;_-@_-"/>
    <numFmt numFmtId="195" formatCode="_-&quot;$&quot;\ * #,##0_-;\-&quot;$&quot;\ * #,##0_-;_-&quot;$&quot;\ * &quot;-&quot;??_-;_-@"/>
    <numFmt numFmtId="196" formatCode="_-&quot;$&quot;\ * #,##0.0000000000_-;\-&quot;$&quot;\ * #,##0.0000000000_-;_-&quot;$&quot;\ * &quot;-&quot;??_-;_-@_-"/>
    <numFmt numFmtId="197" formatCode="_-&quot;$&quot;\ * #,##0.000_-;\-&quot;$&quot;\ * #,##0.000_-;_-&quot;$&quot;\ * &quot;-&quot;??_-;_-@_-"/>
    <numFmt numFmtId="198" formatCode="_-&quot;$&quot;\ * #,##0.00000000000_-;\-&quot;$&quot;\ * #,##0.00000000000_-;_-&quot;$&quot;\ * &quot;-&quot;??_-;_-@_-"/>
    <numFmt numFmtId="199" formatCode="_-&quot;$&quot;\ * #,##0.0000000_-;\-&quot;$&quot;\ * #,##0.0000000_-;_-&quot;$&quot;\ * &quot;-&quot;??_-;_-@_-"/>
    <numFmt numFmtId="200" formatCode="_-&quot;$&quot;* #,##0_-;\-&quot;$&quot;* #,##0_-;_-&quot;$&quot;* &quot;-&quot;??_-;_-@_-"/>
    <numFmt numFmtId="201" formatCode="0.00000"/>
    <numFmt numFmtId="202" formatCode="0.000%"/>
    <numFmt numFmtId="203" formatCode="&quot;$&quot;\ #,##0.00;&quot;$&quot;\ \-#,##0.00"/>
    <numFmt numFmtId="204" formatCode="_-&quot;$&quot;* #,##0_-;\-&quot;$&quot;* #,##0_-;_-&quot;$&quot;* &quot;-&quot;_-;_-@_-"/>
    <numFmt numFmtId="205" formatCode="_ &quot;$&quot;\ * #,##0.00_ ;_ &quot;$&quot;\ * \-#,##0.00_ ;_ &quot;$&quot;\ * &quot;-&quot;_ ;_ @_ "/>
    <numFmt numFmtId="206" formatCode="_-&quot;$&quot;\ * #,##0.000_-;\-&quot;$&quot;\ * #,##0.000_-;_-&quot;$&quot;\ * &quot;-&quot;???_-;_-@_-"/>
    <numFmt numFmtId="207" formatCode="[$$-240A]\ #,##0.00;[Red][$$-240A]\ #,##0.00"/>
  </numFmts>
  <fonts count="7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rgb="FF000000"/>
      <name val="Calibri"/>
      <family val="2"/>
    </font>
    <font>
      <sz val="10"/>
      <color rgb="FF000000"/>
      <name val="Times New Roman"/>
      <family val="1"/>
    </font>
    <font>
      <sz val="10"/>
      <color rgb="FF000000"/>
      <name val="Times New Roman"/>
      <family val="1"/>
    </font>
    <font>
      <b/>
      <sz val="10"/>
      <name val="Arial Narrow"/>
      <family val="2"/>
    </font>
    <font>
      <sz val="10"/>
      <name val="Arial Narrow"/>
      <family val="2"/>
    </font>
    <font>
      <b/>
      <sz val="10"/>
      <color theme="1"/>
      <name val="Arial Narrow"/>
      <family val="2"/>
    </font>
    <font>
      <sz val="10"/>
      <name val="Agency FB"/>
      <family val="2"/>
    </font>
    <font>
      <b/>
      <sz val="9"/>
      <name val="Arial Narrow"/>
      <family val="2"/>
    </font>
    <font>
      <sz val="9"/>
      <name val="Arial Narrow"/>
      <family val="2"/>
    </font>
    <font>
      <b/>
      <sz val="11"/>
      <name val="Arial Narrow"/>
      <family val="2"/>
    </font>
    <font>
      <sz val="11"/>
      <name val="Calibri"/>
      <family val="2"/>
      <scheme val="minor"/>
    </font>
    <font>
      <b/>
      <sz val="16"/>
      <color theme="1"/>
      <name val="Arial Narrow"/>
      <family val="2"/>
    </font>
    <font>
      <sz val="12"/>
      <color theme="1"/>
      <name val="Arial Narrow"/>
      <family val="2"/>
    </font>
    <font>
      <b/>
      <sz val="11"/>
      <color theme="1"/>
      <name val="Arial Narrow"/>
      <family val="2"/>
    </font>
    <font>
      <sz val="16"/>
      <color theme="1"/>
      <name val="Arial Narrow"/>
      <family val="2"/>
    </font>
    <font>
      <b/>
      <sz val="14"/>
      <name val="Arial"/>
      <family val="2"/>
    </font>
    <font>
      <b/>
      <sz val="10"/>
      <name val="Arial"/>
      <family val="2"/>
    </font>
    <font>
      <b/>
      <sz val="12"/>
      <name val="Arial"/>
      <family val="2"/>
    </font>
    <font>
      <sz val="12"/>
      <name val="Calibri"/>
      <family val="2"/>
      <scheme val="minor"/>
    </font>
    <font>
      <sz val="12"/>
      <name val="Arial"/>
      <family val="2"/>
    </font>
    <font>
      <sz val="12"/>
      <color theme="1"/>
      <name val="Calibri"/>
      <family val="2"/>
      <scheme val="minor"/>
    </font>
    <font>
      <sz val="12"/>
      <color theme="1"/>
      <name val="Arial"/>
      <family val="2"/>
    </font>
    <font>
      <sz val="11"/>
      <color theme="1"/>
      <name val="Arial Narrow"/>
      <family val="2"/>
    </font>
    <font>
      <b/>
      <sz val="12"/>
      <name val="Calibri"/>
      <family val="2"/>
    </font>
    <font>
      <b/>
      <sz val="12"/>
      <name val="Arial Narrow"/>
      <family val="2"/>
    </font>
    <font>
      <b/>
      <sz val="12"/>
      <name val="Calibri"/>
      <family val="2"/>
      <scheme val="minor"/>
    </font>
    <font>
      <sz val="11"/>
      <name val="Arial Narrow"/>
      <family val="2"/>
    </font>
    <font>
      <sz val="10"/>
      <color theme="1"/>
      <name val="Arial Narrow"/>
      <family val="2"/>
    </font>
    <font>
      <sz val="10"/>
      <color theme="1"/>
      <name val="Arial"/>
      <family val="2"/>
    </font>
    <font>
      <b/>
      <i/>
      <sz val="9"/>
      <name val="Arial Narrow"/>
      <family val="2"/>
    </font>
    <font>
      <sz val="9"/>
      <color theme="1"/>
      <name val="Arial Narrow"/>
      <family val="2"/>
    </font>
    <font>
      <b/>
      <sz val="9"/>
      <color theme="1"/>
      <name val="Arial Narrow"/>
      <family val="2"/>
    </font>
    <font>
      <sz val="9"/>
      <color rgb="FFFF0000"/>
      <name val="Arial Narrow"/>
      <family val="2"/>
    </font>
    <font>
      <sz val="16"/>
      <color theme="1"/>
      <name val="Arial Narrow"/>
      <family val="2"/>
    </font>
    <font>
      <sz val="11"/>
      <color rgb="FFFF0000"/>
      <name val="Arial Narrow"/>
      <family val="2"/>
    </font>
    <font>
      <sz val="14"/>
      <name val="Calibri"/>
      <family val="2"/>
    </font>
    <font>
      <b/>
      <sz val="14"/>
      <name val="Calibri"/>
      <family val="2"/>
    </font>
    <font>
      <sz val="11"/>
      <color indexed="8"/>
      <name val="Calibri"/>
      <family val="2"/>
    </font>
    <font>
      <sz val="12"/>
      <name val="Calibri"/>
      <family val="2"/>
    </font>
    <font>
      <b/>
      <sz val="11"/>
      <color rgb="FF000000"/>
      <name val="Arial"/>
      <family val="2"/>
    </font>
    <font>
      <sz val="11"/>
      <color theme="1"/>
      <name val="Calibri Light"/>
      <family val="1"/>
      <scheme val="major"/>
    </font>
    <font>
      <b/>
      <i/>
      <sz val="11"/>
      <color theme="1"/>
      <name val="Arial Narrow"/>
      <family val="2"/>
    </font>
    <font>
      <b/>
      <sz val="16"/>
      <color rgb="FFFF0000"/>
      <name val="Arial Narrow"/>
      <family val="2"/>
    </font>
    <font>
      <sz val="16"/>
      <color rgb="FFFF0000"/>
      <name val="Arial Narrow"/>
      <family val="2"/>
    </font>
    <font>
      <sz val="12"/>
      <color rgb="FF000000"/>
      <name val="Calibri"/>
      <family val="2"/>
      <scheme val="minor"/>
    </font>
    <font>
      <b/>
      <sz val="12"/>
      <color indexed="8"/>
      <name val="Arial"/>
      <family val="2"/>
    </font>
    <font>
      <b/>
      <sz val="12"/>
      <color indexed="11"/>
      <name val="Calibri"/>
      <family val="2"/>
      <scheme val="minor"/>
    </font>
    <font>
      <sz val="12"/>
      <color indexed="8"/>
      <name val="Calibri"/>
      <family val="2"/>
      <scheme val="minor"/>
    </font>
    <font>
      <b/>
      <sz val="12"/>
      <color theme="1"/>
      <name val="Arial"/>
      <family val="2"/>
    </font>
    <font>
      <b/>
      <sz val="12"/>
      <color theme="0"/>
      <name val="Arial"/>
      <family val="2"/>
    </font>
    <font>
      <b/>
      <sz val="7"/>
      <name val="Arial"/>
      <family val="2"/>
    </font>
    <font>
      <sz val="7"/>
      <name val="Arial"/>
      <family val="2"/>
    </font>
    <font>
      <sz val="12"/>
      <color rgb="FFFF0000"/>
      <name val="Arial"/>
      <family val="2"/>
    </font>
    <font>
      <b/>
      <sz val="11"/>
      <name val="Arial"/>
      <family val="2"/>
    </font>
    <font>
      <sz val="11"/>
      <name val="Arial"/>
      <family val="2"/>
    </font>
    <font>
      <b/>
      <sz val="14"/>
      <name val="Arial Narrow"/>
      <family val="2"/>
    </font>
    <font>
      <sz val="12"/>
      <color indexed="8"/>
      <name val="Arial Narrow"/>
      <family val="2"/>
    </font>
    <font>
      <sz val="10"/>
      <color indexed="8"/>
      <name val="Arial Narrow"/>
      <family val="2"/>
    </font>
    <font>
      <b/>
      <u/>
      <sz val="12"/>
      <color indexed="8"/>
      <name val="Arial Narrow"/>
      <family val="2"/>
    </font>
    <font>
      <b/>
      <sz val="12"/>
      <color indexed="8"/>
      <name val="Arial Narrow"/>
      <family val="2"/>
    </font>
    <font>
      <b/>
      <sz val="14"/>
      <color indexed="8"/>
      <name val="Arial Narrow"/>
      <family val="2"/>
    </font>
    <font>
      <sz val="12"/>
      <color rgb="FF000000"/>
      <name val="Times New Roman"/>
      <family val="1"/>
    </font>
    <font>
      <b/>
      <sz val="12"/>
      <color rgb="FF000000"/>
      <name val="Arial"/>
      <family val="2"/>
    </font>
    <font>
      <sz val="10"/>
      <color rgb="FFFF0000"/>
      <name val="Arial"/>
      <family val="2"/>
    </font>
    <font>
      <sz val="8"/>
      <name val="Arial"/>
      <family val="2"/>
    </font>
    <font>
      <b/>
      <sz val="16"/>
      <color theme="1"/>
      <name val="Arial"/>
      <family val="2"/>
    </font>
    <font>
      <b/>
      <sz val="14"/>
      <color theme="1"/>
      <name val="Arial"/>
      <family val="2"/>
    </font>
    <font>
      <b/>
      <sz val="11"/>
      <color theme="1"/>
      <name val="Arial"/>
      <family val="2"/>
    </font>
    <font>
      <sz val="11"/>
      <color rgb="FFFF0000"/>
      <name val="Arial"/>
      <family val="2"/>
    </font>
    <font>
      <sz val="16"/>
      <color theme="1"/>
      <name val="Arial"/>
      <family val="2"/>
    </font>
    <font>
      <b/>
      <sz val="16"/>
      <name val="Arial"/>
      <family val="2"/>
    </font>
  </fonts>
  <fills count="4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theme="0"/>
      </patternFill>
    </fill>
    <fill>
      <patternFill patternType="solid">
        <fgColor theme="0" tint="-4.9989318521683403E-2"/>
        <bgColor indexed="64"/>
      </patternFill>
    </fill>
    <fill>
      <patternFill patternType="solid">
        <fgColor theme="5" tint="0.79998168889431442"/>
        <bgColor rgb="FF7F7F7F"/>
      </patternFill>
    </fill>
    <fill>
      <patternFill patternType="solid">
        <fgColor theme="5" tint="0.79998168889431442"/>
        <bgColor rgb="FF808080"/>
      </patternFill>
    </fill>
    <fill>
      <patternFill patternType="solid">
        <fgColor theme="0" tint="-4.9989318521683403E-2"/>
        <bgColor rgb="FFD8D8D8"/>
      </patternFill>
    </fill>
    <fill>
      <patternFill patternType="solid">
        <fgColor theme="8" tint="0.79998168889431442"/>
        <bgColor indexed="64"/>
      </patternFill>
    </fill>
    <fill>
      <patternFill patternType="solid">
        <fgColor theme="8" tint="0.79998168889431442"/>
        <bgColor rgb="FF7F7F7F"/>
      </patternFill>
    </fill>
    <fill>
      <patternFill patternType="solid">
        <fgColor theme="8" tint="0.79998168889431442"/>
        <bgColor rgb="FF808080"/>
      </patternFill>
    </fill>
    <fill>
      <patternFill patternType="solid">
        <fgColor indexed="9"/>
        <bgColor indexed="64"/>
      </patternFill>
    </fill>
    <fill>
      <patternFill patternType="solid">
        <fgColor theme="6" tint="0.79998168889431442"/>
        <bgColor rgb="FFFFC000"/>
      </patternFill>
    </fill>
    <fill>
      <patternFill patternType="solid">
        <fgColor theme="0" tint="-4.9989318521683403E-2"/>
        <bgColor rgb="FFBFBFBF"/>
      </patternFill>
    </fill>
    <fill>
      <patternFill patternType="solid">
        <fgColor theme="6" tint="0.79998168889431442"/>
        <bgColor indexed="64"/>
      </patternFill>
    </fill>
    <fill>
      <patternFill patternType="solid">
        <fgColor theme="5" tint="0.59999389629810485"/>
        <bgColor theme="0"/>
      </patternFill>
    </fill>
    <fill>
      <patternFill patternType="solid">
        <fgColor theme="5"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0000"/>
        <bgColor indexed="64"/>
      </patternFill>
    </fill>
    <fill>
      <patternFill patternType="solid">
        <fgColor rgb="FF00B0F0"/>
        <bgColor indexed="64"/>
      </patternFill>
    </fill>
    <fill>
      <patternFill patternType="solid">
        <fgColor rgb="FF92D050"/>
        <bgColor indexed="64"/>
      </patternFill>
    </fill>
    <fill>
      <patternFill patternType="solid">
        <fgColor theme="5" tint="0.79998168889431442"/>
        <bgColor theme="0"/>
      </patternFill>
    </fill>
    <fill>
      <patternFill patternType="solid">
        <fgColor theme="7" tint="0.59999389629810485"/>
        <bgColor indexed="64"/>
      </patternFill>
    </fill>
    <fill>
      <patternFill patternType="solid">
        <fgColor theme="7" tint="0.59999389629810485"/>
        <bgColor theme="0"/>
      </patternFill>
    </fill>
    <fill>
      <patternFill patternType="solid">
        <fgColor theme="8" tint="0.39997558519241921"/>
        <bgColor indexed="64"/>
      </patternFill>
    </fill>
    <fill>
      <patternFill patternType="solid">
        <fgColor theme="8" tint="0.39997558519241921"/>
        <bgColor theme="0"/>
      </patternFill>
    </fill>
    <fill>
      <patternFill patternType="solid">
        <fgColor theme="7" tint="0.39997558519241921"/>
        <bgColor indexed="64"/>
      </patternFill>
    </fill>
    <fill>
      <patternFill patternType="solid">
        <fgColor theme="8" tint="0.79998168889431442"/>
        <bgColor theme="0"/>
      </patternFill>
    </fill>
    <fill>
      <patternFill patternType="solid">
        <fgColor rgb="FF92D050"/>
        <bgColor theme="0"/>
      </patternFill>
    </fill>
    <fill>
      <patternFill patternType="solid">
        <fgColor rgb="FF92D050"/>
        <bgColor rgb="FF7F7F7F"/>
      </patternFill>
    </fill>
    <fill>
      <patternFill patternType="solid">
        <fgColor rgb="FF92D050"/>
        <bgColor rgb="FF808080"/>
      </patternFill>
    </fill>
    <fill>
      <patternFill patternType="solid">
        <fgColor theme="7" tint="0.79998168889431442"/>
        <bgColor rgb="FF7F7F7F"/>
      </patternFill>
    </fill>
    <fill>
      <patternFill patternType="solid">
        <fgColor theme="7" tint="0.79998168889431442"/>
        <bgColor rgb="FF808080"/>
      </patternFill>
    </fill>
    <fill>
      <patternFill patternType="solid">
        <fgColor theme="7" tint="0.79998168889431442"/>
        <bgColor indexed="64"/>
      </patternFill>
    </fill>
    <fill>
      <patternFill patternType="solid">
        <fgColor theme="7" tint="0.79998168889431442"/>
        <bgColor rgb="FFD8D8D8"/>
      </patternFill>
    </fill>
    <fill>
      <patternFill patternType="solid">
        <fgColor theme="5" tint="0.79998168889431442"/>
        <bgColor rgb="FFD8D8D8"/>
      </patternFill>
    </fill>
    <fill>
      <patternFill patternType="solid">
        <fgColor rgb="FF92D050"/>
        <bgColor rgb="FFD8D8D8"/>
      </patternFill>
    </fill>
    <fill>
      <patternFill patternType="solid">
        <fgColor theme="8" tint="0.59999389629810485"/>
        <bgColor rgb="FF7F7F7F"/>
      </patternFill>
    </fill>
    <fill>
      <patternFill patternType="solid">
        <fgColor theme="8" tint="0.59999389629810485"/>
        <bgColor rgb="FF808080"/>
      </patternFill>
    </fill>
    <fill>
      <patternFill patternType="solid">
        <fgColor theme="8" tint="0.59999389629810485"/>
        <bgColor rgb="FFD8D8D8"/>
      </patternFill>
    </fill>
    <fill>
      <patternFill patternType="solid">
        <fgColor theme="8" tint="0.59999389629810485"/>
        <bgColor indexed="64"/>
      </patternFill>
    </fill>
  </fills>
  <borders count="193">
    <border>
      <left/>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auto="1"/>
      </left>
      <right/>
      <top/>
      <bottom/>
      <diagonal/>
    </border>
    <border>
      <left style="thin">
        <color auto="1"/>
      </left>
      <right/>
      <top/>
      <bottom style="thin">
        <color auto="1"/>
      </bottom>
      <diagonal/>
    </border>
    <border>
      <left style="thin">
        <color auto="1"/>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right style="medium">
        <color indexed="64"/>
      </right>
      <top/>
      <bottom style="thin">
        <color auto="1"/>
      </bottom>
      <diagonal/>
    </border>
    <border>
      <left/>
      <right style="thin">
        <color indexed="64"/>
      </right>
      <top style="thin">
        <color indexed="64"/>
      </top>
      <bottom/>
      <diagonal/>
    </border>
    <border>
      <left style="medium">
        <color indexed="64"/>
      </left>
      <right/>
      <top/>
      <bottom style="thin">
        <color indexed="64"/>
      </bottom>
      <diagonal/>
    </border>
    <border>
      <left style="medium">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auto="1"/>
      </left>
      <right style="thin">
        <color auto="1"/>
      </right>
      <top style="medium">
        <color auto="1"/>
      </top>
      <bottom/>
      <diagonal/>
    </border>
    <border>
      <left style="thin">
        <color indexed="64"/>
      </left>
      <right style="medium">
        <color indexed="64"/>
      </right>
      <top style="medium">
        <color indexed="64"/>
      </top>
      <bottom/>
      <diagonal/>
    </border>
    <border>
      <left/>
      <right style="medium">
        <color indexed="64"/>
      </right>
      <top style="thin">
        <color auto="1"/>
      </top>
      <bottom style="medium">
        <color indexed="64"/>
      </bottom>
      <diagonal/>
    </border>
    <border>
      <left style="thin">
        <color indexed="64"/>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auto="1"/>
      </bottom>
      <diagonal/>
    </border>
    <border>
      <left style="hair">
        <color indexed="64"/>
      </left>
      <right style="medium">
        <color indexed="64"/>
      </right>
      <top style="hair">
        <color indexed="64"/>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hair">
        <color auto="1"/>
      </top>
      <bottom style="hair">
        <color auto="1"/>
      </bottom>
      <diagonal/>
    </border>
    <border>
      <left/>
      <right/>
      <top style="hair">
        <color indexed="64"/>
      </top>
      <bottom style="hair">
        <color indexed="64"/>
      </bottom>
      <diagonal/>
    </border>
    <border>
      <left/>
      <right style="hair">
        <color indexed="64"/>
      </right>
      <top style="hair">
        <color auto="1"/>
      </top>
      <bottom style="hair">
        <color auto="1"/>
      </bottom>
      <diagonal/>
    </border>
    <border>
      <left style="medium">
        <color indexed="64"/>
      </left>
      <right style="hair">
        <color indexed="64"/>
      </right>
      <top style="hair">
        <color auto="1"/>
      </top>
      <bottom/>
      <diagonal/>
    </border>
    <border>
      <left style="hair">
        <color indexed="64"/>
      </left>
      <right style="hair">
        <color indexed="64"/>
      </right>
      <top style="hair">
        <color indexed="64"/>
      </top>
      <bottom/>
      <diagonal/>
    </border>
    <border>
      <left style="hair">
        <color indexed="64"/>
      </left>
      <right style="medium">
        <color indexed="64"/>
      </right>
      <top style="hair">
        <color auto="1"/>
      </top>
      <bottom/>
      <diagonal/>
    </border>
    <border>
      <left style="medium">
        <color rgb="FF000000"/>
      </left>
      <right/>
      <top style="medium">
        <color rgb="FF000000"/>
      </top>
      <bottom/>
      <diagonal/>
    </border>
    <border>
      <left/>
      <right/>
      <top style="medium">
        <color rgb="FF000000"/>
      </top>
      <bottom/>
      <diagonal/>
    </border>
    <border>
      <left style="medium">
        <color indexed="64"/>
      </left>
      <right/>
      <top style="medium">
        <color indexed="64"/>
      </top>
      <bottom style="hair">
        <color auto="1"/>
      </bottom>
      <diagonal/>
    </border>
    <border>
      <left/>
      <right/>
      <top style="medium">
        <color indexed="64"/>
      </top>
      <bottom style="hair">
        <color auto="1"/>
      </bottom>
      <diagonal/>
    </border>
    <border>
      <left/>
      <right style="hair">
        <color indexed="64"/>
      </right>
      <top style="medium">
        <color indexed="64"/>
      </top>
      <bottom style="hair">
        <color auto="1"/>
      </bottom>
      <diagonal/>
    </border>
    <border>
      <left style="medium">
        <color indexed="64"/>
      </left>
      <right/>
      <top style="thin">
        <color auto="1"/>
      </top>
      <bottom style="thin">
        <color indexed="8"/>
      </bottom>
      <diagonal/>
    </border>
    <border>
      <left/>
      <right/>
      <top style="thin">
        <color auto="1"/>
      </top>
      <bottom style="thin">
        <color indexed="8"/>
      </bottom>
      <diagonal/>
    </border>
    <border>
      <left/>
      <right style="medium">
        <color indexed="64"/>
      </right>
      <top style="thin">
        <color auto="1"/>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thin">
        <color indexed="8"/>
      </top>
      <bottom/>
      <diagonal/>
    </border>
    <border>
      <left style="medium">
        <color indexed="64"/>
      </left>
      <right/>
      <top style="thin">
        <color auto="1"/>
      </top>
      <bottom style="thin">
        <color auto="1"/>
      </bottom>
      <diagonal/>
    </border>
    <border>
      <left/>
      <right style="thin">
        <color indexed="8"/>
      </right>
      <top style="thin">
        <color auto="1"/>
      </top>
      <bottom style="thin">
        <color auto="1"/>
      </bottom>
      <diagonal/>
    </border>
    <border>
      <left style="medium">
        <color indexed="64"/>
      </left>
      <right/>
      <top style="thin">
        <color indexed="8"/>
      </top>
      <bottom style="thin">
        <color auto="1"/>
      </bottom>
      <diagonal/>
    </border>
    <border>
      <left/>
      <right/>
      <top style="thin">
        <color indexed="8"/>
      </top>
      <bottom style="thin">
        <color auto="1"/>
      </bottom>
      <diagonal/>
    </border>
    <border>
      <left/>
      <right style="thin">
        <color indexed="8"/>
      </right>
      <top style="thin">
        <color indexed="8"/>
      </top>
      <bottom style="thin">
        <color auto="1"/>
      </bottom>
      <diagonal/>
    </border>
    <border>
      <left/>
      <right style="thin">
        <color indexed="8"/>
      </right>
      <top/>
      <bottom style="thin">
        <color auto="1"/>
      </bottom>
      <diagonal/>
    </border>
    <border>
      <left/>
      <right style="thin">
        <color indexed="8"/>
      </right>
      <top style="thin">
        <color auto="1"/>
      </top>
      <bottom style="thin">
        <color indexed="8"/>
      </bottom>
      <diagonal/>
    </border>
    <border>
      <left/>
      <right style="medium">
        <color indexed="64"/>
      </right>
      <top style="thin">
        <color indexed="8"/>
      </top>
      <bottom style="thin">
        <color indexed="8"/>
      </bottom>
      <diagonal/>
    </border>
    <border>
      <left style="medium">
        <color indexed="64"/>
      </left>
      <right/>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medium">
        <color indexed="64"/>
      </bottom>
      <diagonal/>
    </border>
    <border>
      <left/>
      <right/>
      <top style="thin">
        <color indexed="64"/>
      </top>
      <bottom style="medium">
        <color indexed="64"/>
      </bottom>
      <diagonal/>
    </border>
    <border>
      <left/>
      <right style="thin">
        <color indexed="8"/>
      </right>
      <top style="thin">
        <color auto="1"/>
      </top>
      <bottom style="medium">
        <color indexed="64"/>
      </bottom>
      <diagonal/>
    </border>
    <border>
      <left style="thin">
        <color indexed="8"/>
      </left>
      <right style="medium">
        <color indexed="64"/>
      </right>
      <top style="thin">
        <color indexed="8"/>
      </top>
      <bottom style="medium">
        <color indexed="64"/>
      </bottom>
      <diagonal/>
    </border>
    <border>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7">
    <xf numFmtId="0" fontId="0" fillId="0" borderId="0"/>
    <xf numFmtId="0" fontId="3" fillId="0" borderId="0"/>
    <xf numFmtId="0" fontId="4" fillId="0" borderId="0"/>
    <xf numFmtId="0" fontId="3" fillId="0" borderId="0"/>
    <xf numFmtId="167"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9" fontId="4" fillId="0" borderId="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0" fontId="5" fillId="0" borderId="0" applyNumberFormat="0" applyBorder="0" applyAlignment="0"/>
    <xf numFmtId="0" fontId="3" fillId="0" borderId="0"/>
    <xf numFmtId="0" fontId="4" fillId="0" borderId="0"/>
    <xf numFmtId="9" fontId="5" fillId="0" borderId="0" applyFont="0" applyFill="0" applyBorder="0" applyAlignment="0" applyProtection="0"/>
    <xf numFmtId="9" fontId="4"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6" fillId="0" borderId="0"/>
    <xf numFmtId="9" fontId="7"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4" fillId="0" borderId="0"/>
    <xf numFmtId="0" fontId="4" fillId="0" borderId="0"/>
    <xf numFmtId="41" fontId="4" fillId="0" borderId="0" applyFont="0" applyFill="0" applyBorder="0" applyAlignment="0" applyProtection="0"/>
    <xf numFmtId="0" fontId="4" fillId="0" borderId="0"/>
    <xf numFmtId="42"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42"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0" fontId="1" fillId="0" borderId="0"/>
    <xf numFmtId="204" fontId="25" fillId="0" borderId="0" applyFont="0" applyFill="0" applyBorder="0" applyAlignment="0" applyProtection="0"/>
    <xf numFmtId="0" fontId="4" fillId="0" borderId="0" applyBorder="0"/>
  </cellStyleXfs>
  <cellXfs count="1389">
    <xf numFmtId="0" fontId="0" fillId="0" borderId="0" xfId="0"/>
    <xf numFmtId="0" fontId="9" fillId="0" borderId="0" xfId="30" applyFont="1"/>
    <xf numFmtId="2" fontId="10" fillId="3" borderId="26" xfId="31" applyNumberFormat="1" applyFont="1" applyFill="1" applyBorder="1" applyAlignment="1">
      <alignment horizontal="center" vertical="center"/>
    </xf>
    <xf numFmtId="2" fontId="10" fillId="3" borderId="14" xfId="31" applyNumberFormat="1" applyFont="1" applyFill="1" applyBorder="1" applyAlignment="1">
      <alignment horizontal="center" vertical="center"/>
    </xf>
    <xf numFmtId="2" fontId="10" fillId="3" borderId="30" xfId="31" applyNumberFormat="1" applyFont="1" applyFill="1" applyBorder="1" applyAlignment="1">
      <alignment horizontal="center" vertical="center"/>
    </xf>
    <xf numFmtId="168" fontId="9" fillId="2" borderId="14" xfId="30" applyNumberFormat="1" applyFont="1" applyFill="1" applyBorder="1" applyAlignment="1">
      <alignment horizontal="center"/>
    </xf>
    <xf numFmtId="2" fontId="9" fillId="2" borderId="14" xfId="32" applyNumberFormat="1" applyFont="1" applyFill="1" applyBorder="1" applyAlignment="1">
      <alignment horizontal="center"/>
    </xf>
    <xf numFmtId="2" fontId="9" fillId="0" borderId="14" xfId="32" applyNumberFormat="1" applyFont="1" applyBorder="1" applyAlignment="1">
      <alignment horizontal="center"/>
    </xf>
    <xf numFmtId="0" fontId="9" fillId="0" borderId="14" xfId="30" applyFont="1" applyBorder="1"/>
    <xf numFmtId="2" fontId="9" fillId="0" borderId="28" xfId="32" applyNumberFormat="1" applyFont="1" applyBorder="1" applyAlignment="1">
      <alignment horizontal="center"/>
    </xf>
    <xf numFmtId="2" fontId="9" fillId="0" borderId="0" xfId="30" applyNumberFormat="1" applyFont="1"/>
    <xf numFmtId="0" fontId="11" fillId="2" borderId="15" xfId="30" applyFont="1" applyFill="1" applyBorder="1" applyAlignment="1">
      <alignment horizontal="left" vertical="center"/>
    </xf>
    <xf numFmtId="0" fontId="11" fillId="2" borderId="0" xfId="30" applyFont="1" applyFill="1" applyAlignment="1">
      <alignment horizontal="left" vertical="center"/>
    </xf>
    <xf numFmtId="2" fontId="11" fillId="2" borderId="0" xfId="30" applyNumberFormat="1" applyFont="1" applyFill="1" applyAlignment="1">
      <alignment horizontal="left" vertical="center"/>
    </xf>
    <xf numFmtId="2" fontId="11" fillId="2" borderId="13" xfId="30" applyNumberFormat="1" applyFont="1" applyFill="1" applyBorder="1" applyAlignment="1">
      <alignment horizontal="left" vertical="center"/>
    </xf>
    <xf numFmtId="2" fontId="9" fillId="2" borderId="3" xfId="30" applyNumberFormat="1" applyFont="1" applyFill="1" applyBorder="1"/>
    <xf numFmtId="2" fontId="9" fillId="2" borderId="11" xfId="30" applyNumberFormat="1" applyFont="1" applyFill="1" applyBorder="1"/>
    <xf numFmtId="43" fontId="8" fillId="6" borderId="20" xfId="17" applyFont="1" applyFill="1" applyBorder="1" applyAlignment="1">
      <alignment horizontal="center" vertical="center"/>
    </xf>
    <xf numFmtId="0" fontId="12" fillId="7" borderId="15" xfId="33" applyFont="1" applyFill="1" applyBorder="1"/>
    <xf numFmtId="0" fontId="9" fillId="2" borderId="0" xfId="30" applyFont="1" applyFill="1"/>
    <xf numFmtId="2" fontId="9" fillId="2" borderId="0" xfId="30" applyNumberFormat="1" applyFont="1" applyFill="1"/>
    <xf numFmtId="2" fontId="9" fillId="2" borderId="13" xfId="30" applyNumberFormat="1" applyFont="1" applyFill="1" applyBorder="1"/>
    <xf numFmtId="2" fontId="9" fillId="0" borderId="1" xfId="32" applyNumberFormat="1" applyFont="1" applyBorder="1" applyAlignment="1">
      <alignment horizontal="center"/>
    </xf>
    <xf numFmtId="2" fontId="9" fillId="0" borderId="3" xfId="30" applyNumberFormat="1" applyFont="1" applyBorder="1"/>
    <xf numFmtId="2" fontId="9" fillId="0" borderId="1" xfId="32" applyNumberFormat="1" applyFont="1" applyFill="1" applyBorder="1" applyAlignment="1">
      <alignment horizontal="center"/>
    </xf>
    <xf numFmtId="2" fontId="9" fillId="0" borderId="29" xfId="32" applyNumberFormat="1" applyFont="1" applyBorder="1" applyAlignment="1">
      <alignment horizontal="center"/>
    </xf>
    <xf numFmtId="2" fontId="9" fillId="0" borderId="14" xfId="32" applyNumberFormat="1" applyFont="1" applyFill="1" applyBorder="1" applyAlignment="1">
      <alignment horizontal="center"/>
    </xf>
    <xf numFmtId="2" fontId="9" fillId="0" borderId="14" xfId="30" applyNumberFormat="1" applyFont="1" applyBorder="1"/>
    <xf numFmtId="2" fontId="8" fillId="6" borderId="20" xfId="32" applyNumberFormat="1" applyFont="1" applyFill="1" applyBorder="1" applyAlignment="1">
      <alignment horizontal="center" vertical="center"/>
    </xf>
    <xf numFmtId="0" fontId="11" fillId="2" borderId="12" xfId="30" applyFont="1" applyFill="1" applyBorder="1" applyAlignment="1">
      <alignment horizontal="center" vertical="center"/>
    </xf>
    <xf numFmtId="0" fontId="11" fillId="2" borderId="23" xfId="30" applyFont="1" applyFill="1" applyBorder="1" applyAlignment="1">
      <alignment horizontal="center" vertical="center"/>
    </xf>
    <xf numFmtId="0" fontId="11" fillId="2" borderId="2" xfId="30" applyFont="1" applyFill="1" applyBorder="1" applyAlignment="1">
      <alignment horizontal="center"/>
    </xf>
    <xf numFmtId="2" fontId="11" fillId="2" borderId="2" xfId="32" applyNumberFormat="1" applyFont="1" applyFill="1" applyBorder="1" applyAlignment="1">
      <alignment horizontal="center"/>
    </xf>
    <xf numFmtId="2" fontId="11" fillId="2" borderId="33" xfId="32" applyNumberFormat="1" applyFont="1" applyFill="1" applyBorder="1" applyAlignment="1">
      <alignment horizontal="center"/>
    </xf>
    <xf numFmtId="0" fontId="11" fillId="2" borderId="35" xfId="30" applyFont="1" applyFill="1" applyBorder="1" applyAlignment="1">
      <alignment horizontal="center" vertical="center"/>
    </xf>
    <xf numFmtId="0" fontId="11" fillId="2" borderId="2" xfId="30" applyFont="1" applyFill="1" applyBorder="1" applyAlignment="1">
      <alignment horizontal="center" vertical="center"/>
    </xf>
    <xf numFmtId="0" fontId="9" fillId="2" borderId="15" xfId="30" applyFont="1" applyFill="1" applyBorder="1" applyAlignment="1">
      <alignment vertical="top" wrapText="1"/>
    </xf>
    <xf numFmtId="0" fontId="9" fillId="2" borderId="0" xfId="30" applyFont="1" applyFill="1" applyAlignment="1">
      <alignment vertical="top" wrapText="1"/>
    </xf>
    <xf numFmtId="0" fontId="12" fillId="7" borderId="5" xfId="33" applyFont="1" applyFill="1" applyBorder="1"/>
    <xf numFmtId="0" fontId="9" fillId="2" borderId="6" xfId="30" applyFont="1" applyFill="1" applyBorder="1"/>
    <xf numFmtId="2" fontId="9" fillId="2" borderId="6" xfId="30" applyNumberFormat="1" applyFont="1" applyFill="1" applyBorder="1"/>
    <xf numFmtId="2" fontId="9" fillId="2" borderId="7" xfId="30" applyNumberFormat="1" applyFont="1" applyFill="1" applyBorder="1"/>
    <xf numFmtId="169" fontId="9" fillId="0" borderId="0" xfId="30" applyNumberFormat="1" applyFont="1"/>
    <xf numFmtId="2" fontId="9" fillId="0" borderId="14" xfId="32" applyNumberFormat="1" applyFont="1" applyFill="1" applyBorder="1" applyAlignment="1">
      <alignment horizontal="center" vertical="center"/>
    </xf>
    <xf numFmtId="0" fontId="9" fillId="2" borderId="8" xfId="30" applyFont="1" applyFill="1" applyBorder="1" applyAlignment="1">
      <alignment wrapText="1"/>
    </xf>
    <xf numFmtId="0" fontId="9" fillId="2" borderId="4" xfId="30" applyFont="1" applyFill="1" applyBorder="1" applyAlignment="1">
      <alignment wrapText="1"/>
    </xf>
    <xf numFmtId="2" fontId="9" fillId="0" borderId="14" xfId="32" applyNumberFormat="1" applyFont="1" applyBorder="1" applyAlignment="1">
      <alignment horizontal="center" vertical="center"/>
    </xf>
    <xf numFmtId="2" fontId="9" fillId="0" borderId="28" xfId="32" applyNumberFormat="1" applyFont="1" applyBorder="1" applyAlignment="1">
      <alignment horizontal="center" vertical="center"/>
    </xf>
    <xf numFmtId="1" fontId="9" fillId="0" borderId="0" xfId="30" applyNumberFormat="1" applyFont="1"/>
    <xf numFmtId="2" fontId="8" fillId="6" borderId="6" xfId="30" applyNumberFormat="1" applyFont="1" applyFill="1" applyBorder="1" applyAlignment="1">
      <alignment horizontal="right" vertical="center"/>
    </xf>
    <xf numFmtId="2" fontId="8" fillId="6" borderId="7" xfId="32" applyNumberFormat="1" applyFont="1" applyFill="1" applyBorder="1" applyAlignment="1">
      <alignment horizontal="center" vertical="center"/>
    </xf>
    <xf numFmtId="2" fontId="8" fillId="6" borderId="19" xfId="30" applyNumberFormat="1" applyFont="1" applyFill="1" applyBorder="1" applyAlignment="1">
      <alignment horizontal="right" vertical="center"/>
    </xf>
    <xf numFmtId="170" fontId="9" fillId="0" borderId="0" xfId="30" applyNumberFormat="1" applyFont="1"/>
    <xf numFmtId="43" fontId="9" fillId="0" borderId="0" xfId="30" applyNumberFormat="1" applyFont="1"/>
    <xf numFmtId="2" fontId="11" fillId="2" borderId="14" xfId="32" applyNumberFormat="1" applyFont="1" applyFill="1" applyBorder="1" applyAlignment="1">
      <alignment horizontal="center"/>
    </xf>
    <xf numFmtId="0" fontId="11" fillId="2" borderId="14" xfId="30" applyFont="1" applyFill="1" applyBorder="1" applyAlignment="1">
      <alignment vertical="center"/>
    </xf>
    <xf numFmtId="0" fontId="9" fillId="2" borderId="15" xfId="30" applyFont="1" applyFill="1" applyBorder="1" applyAlignment="1">
      <alignment wrapText="1"/>
    </xf>
    <xf numFmtId="0" fontId="9" fillId="0" borderId="10" xfId="30" applyFont="1" applyBorder="1" applyAlignment="1">
      <alignment horizontal="center" vertical="center" wrapText="1"/>
    </xf>
    <xf numFmtId="0" fontId="9" fillId="0" borderId="3" xfId="30" applyFont="1" applyBorder="1" applyAlignment="1">
      <alignment horizontal="center" vertical="center" wrapText="1"/>
    </xf>
    <xf numFmtId="168" fontId="9" fillId="2" borderId="3" xfId="30" applyNumberFormat="1" applyFont="1" applyFill="1" applyBorder="1" applyAlignment="1">
      <alignment horizontal="center"/>
    </xf>
    <xf numFmtId="2" fontId="9" fillId="2" borderId="3" xfId="32" applyNumberFormat="1" applyFont="1" applyFill="1" applyBorder="1" applyAlignment="1">
      <alignment horizontal="center"/>
    </xf>
    <xf numFmtId="2" fontId="9" fillId="0" borderId="3" xfId="32" applyNumberFormat="1" applyFont="1" applyBorder="1" applyAlignment="1">
      <alignment horizontal="center"/>
    </xf>
    <xf numFmtId="2" fontId="11" fillId="2" borderId="3" xfId="30" applyNumberFormat="1" applyFont="1" applyFill="1" applyBorder="1" applyAlignment="1">
      <alignment horizontal="left" vertical="center"/>
    </xf>
    <xf numFmtId="2" fontId="9" fillId="0" borderId="11" xfId="32" applyNumberFormat="1" applyFont="1" applyBorder="1" applyAlignment="1">
      <alignment horizontal="center"/>
    </xf>
    <xf numFmtId="43" fontId="9" fillId="2" borderId="0" xfId="30" applyNumberFormat="1" applyFont="1" applyFill="1"/>
    <xf numFmtId="2" fontId="9" fillId="2" borderId="14" xfId="30" applyNumberFormat="1" applyFont="1" applyFill="1" applyBorder="1"/>
    <xf numFmtId="2" fontId="9" fillId="2" borderId="14" xfId="32" applyNumberFormat="1" applyFont="1" applyFill="1" applyBorder="1" applyAlignment="1">
      <alignment horizontal="center" vertical="center"/>
    </xf>
    <xf numFmtId="0" fontId="9" fillId="2" borderId="0" xfId="30" applyFont="1" applyFill="1" applyAlignment="1">
      <alignment wrapText="1"/>
    </xf>
    <xf numFmtId="2" fontId="8" fillId="2" borderId="6" xfId="30" applyNumberFormat="1" applyFont="1" applyFill="1" applyBorder="1" applyAlignment="1">
      <alignment horizontal="right" vertical="center"/>
    </xf>
    <xf numFmtId="2" fontId="8" fillId="2" borderId="7" xfId="32" applyNumberFormat="1" applyFont="1" applyFill="1" applyBorder="1" applyAlignment="1">
      <alignment horizontal="center" vertical="center"/>
    </xf>
    <xf numFmtId="44" fontId="9" fillId="0" borderId="0" xfId="18" applyFont="1"/>
    <xf numFmtId="171" fontId="9" fillId="0" borderId="14" xfId="30" applyNumberFormat="1" applyFont="1" applyBorder="1"/>
    <xf numFmtId="0" fontId="15" fillId="0" borderId="0" xfId="0" applyFont="1"/>
    <xf numFmtId="43" fontId="24" fillId="15" borderId="30" xfId="17" applyFont="1" applyFill="1" applyBorder="1" applyAlignment="1">
      <alignment horizontal="center" vertical="center"/>
    </xf>
    <xf numFmtId="173" fontId="24" fillId="15" borderId="24" xfId="36" applyNumberFormat="1" applyFont="1" applyFill="1" applyBorder="1" applyAlignment="1">
      <alignment horizontal="center" vertical="center"/>
    </xf>
    <xf numFmtId="43" fontId="24" fillId="15" borderId="14" xfId="17" applyFont="1" applyFill="1" applyBorder="1" applyAlignment="1">
      <alignment horizontal="center" vertical="center"/>
    </xf>
    <xf numFmtId="173" fontId="24" fillId="15" borderId="28" xfId="36" applyNumberFormat="1" applyFont="1" applyFill="1" applyBorder="1" applyAlignment="1">
      <alignment horizontal="center" vertical="center"/>
    </xf>
    <xf numFmtId="43" fontId="24" fillId="0" borderId="14" xfId="17" applyFont="1" applyFill="1" applyBorder="1" applyAlignment="1">
      <alignment horizontal="center" vertical="center"/>
    </xf>
    <xf numFmtId="0" fontId="24" fillId="0" borderId="27" xfId="29" applyFont="1" applyBorder="1" applyAlignment="1">
      <alignment horizontal="justify" vertical="center"/>
    </xf>
    <xf numFmtId="0" fontId="24" fillId="0" borderId="14" xfId="29" applyFont="1" applyBorder="1" applyAlignment="1">
      <alignment horizontal="center" vertical="center" wrapText="1"/>
    </xf>
    <xf numFmtId="0" fontId="26" fillId="0" borderId="14" xfId="29" applyFont="1" applyBorder="1" applyAlignment="1">
      <alignment horizontal="center" vertical="center" wrapText="1"/>
    </xf>
    <xf numFmtId="43" fontId="24" fillId="2" borderId="14" xfId="17" applyFont="1" applyFill="1" applyBorder="1" applyAlignment="1">
      <alignment horizontal="center" vertical="center"/>
    </xf>
    <xf numFmtId="173" fontId="22" fillId="8" borderId="29" xfId="36" applyNumberFormat="1" applyFont="1" applyFill="1" applyBorder="1" applyAlignment="1">
      <alignment horizontal="center" vertical="center"/>
    </xf>
    <xf numFmtId="172" fontId="24" fillId="15" borderId="30" xfId="32" applyNumberFormat="1" applyFont="1" applyFill="1" applyBorder="1" applyAlignment="1">
      <alignment horizontal="center" vertical="center"/>
    </xf>
    <xf numFmtId="0" fontId="24" fillId="15" borderId="73" xfId="36" applyNumberFormat="1" applyFont="1" applyFill="1" applyBorder="1" applyAlignment="1">
      <alignment horizontal="center" vertical="center"/>
    </xf>
    <xf numFmtId="172" fontId="24" fillId="15" borderId="14" xfId="32" applyNumberFormat="1" applyFont="1" applyFill="1" applyBorder="1" applyAlignment="1">
      <alignment horizontal="center" vertical="center"/>
    </xf>
    <xf numFmtId="0" fontId="24" fillId="15" borderId="74" xfId="36" applyNumberFormat="1" applyFont="1" applyFill="1" applyBorder="1" applyAlignment="1">
      <alignment horizontal="center" vertical="center"/>
    </xf>
    <xf numFmtId="172" fontId="24" fillId="15" borderId="1" xfId="32" applyNumberFormat="1" applyFont="1" applyFill="1" applyBorder="1" applyAlignment="1">
      <alignment horizontal="center" vertical="center"/>
    </xf>
    <xf numFmtId="43" fontId="24" fillId="15" borderId="1" xfId="17" applyFont="1" applyFill="1" applyBorder="1" applyAlignment="1">
      <alignment horizontal="center" vertical="center"/>
    </xf>
    <xf numFmtId="173" fontId="24" fillId="15" borderId="29" xfId="36" applyNumberFormat="1" applyFont="1" applyFill="1" applyBorder="1" applyAlignment="1">
      <alignment horizontal="center" vertical="center"/>
    </xf>
    <xf numFmtId="172" fontId="24" fillId="0" borderId="14" xfId="32" applyNumberFormat="1" applyFont="1" applyFill="1" applyBorder="1" applyAlignment="1">
      <alignment horizontal="center" vertical="center"/>
    </xf>
    <xf numFmtId="44" fontId="0" fillId="0" borderId="0" xfId="18" applyFont="1"/>
    <xf numFmtId="0" fontId="26" fillId="0" borderId="27" xfId="29" applyFont="1" applyBorder="1" applyAlignment="1">
      <alignment horizontal="justify" vertical="center"/>
    </xf>
    <xf numFmtId="172" fontId="24" fillId="2" borderId="14" xfId="32" applyNumberFormat="1" applyFont="1" applyFill="1" applyBorder="1" applyAlignment="1">
      <alignment horizontal="center" vertical="center"/>
    </xf>
    <xf numFmtId="172" fontId="24" fillId="15" borderId="21" xfId="32" applyNumberFormat="1" applyFont="1" applyFill="1" applyBorder="1" applyAlignment="1">
      <alignment horizontal="center" vertical="center"/>
    </xf>
    <xf numFmtId="43" fontId="24" fillId="15" borderId="21" xfId="17" applyFont="1" applyFill="1" applyBorder="1" applyAlignment="1">
      <alignment horizontal="center" vertical="center"/>
    </xf>
    <xf numFmtId="173" fontId="24" fillId="15" borderId="22" xfId="36" applyNumberFormat="1" applyFont="1" applyFill="1" applyBorder="1" applyAlignment="1">
      <alignment horizontal="center" vertical="center"/>
    </xf>
    <xf numFmtId="173" fontId="22" fillId="8" borderId="80" xfId="36" applyNumberFormat="1" applyFont="1" applyFill="1" applyBorder="1" applyAlignment="1">
      <alignment horizontal="center" vertical="center"/>
    </xf>
    <xf numFmtId="172" fontId="0" fillId="0" borderId="0" xfId="0" applyNumberFormat="1"/>
    <xf numFmtId="43" fontId="0" fillId="0" borderId="0" xfId="17" applyFont="1"/>
    <xf numFmtId="0" fontId="8" fillId="19" borderId="70" xfId="33" quotePrefix="1" applyFont="1" applyFill="1" applyBorder="1" applyAlignment="1">
      <alignment horizontal="center" vertical="center"/>
    </xf>
    <xf numFmtId="44" fontId="8" fillId="19" borderId="70" xfId="18" applyFont="1" applyFill="1" applyBorder="1" applyAlignment="1">
      <alignment horizontal="right" vertical="center"/>
    </xf>
    <xf numFmtId="0" fontId="8" fillId="19" borderId="70" xfId="33" applyFont="1" applyFill="1" applyBorder="1" applyAlignment="1">
      <alignment horizontal="center" vertical="center"/>
    </xf>
    <xf numFmtId="0" fontId="27" fillId="0" borderId="0" xfId="0" applyFont="1"/>
    <xf numFmtId="44" fontId="27" fillId="0" borderId="0" xfId="18" applyFont="1"/>
    <xf numFmtId="0" fontId="8" fillId="0" borderId="15" xfId="2" applyFont="1" applyBorder="1"/>
    <xf numFmtId="0" fontId="8" fillId="0" borderId="0" xfId="2" applyFont="1"/>
    <xf numFmtId="0" fontId="9" fillId="0" borderId="0" xfId="2" applyFont="1"/>
    <xf numFmtId="44" fontId="8" fillId="0" borderId="0" xfId="18" applyFont="1" applyFill="1" applyBorder="1"/>
    <xf numFmtId="44" fontId="9" fillId="0" borderId="13" xfId="18" applyFont="1" applyFill="1" applyBorder="1"/>
    <xf numFmtId="44" fontId="9" fillId="0" borderId="0" xfId="18" applyFont="1" applyFill="1" applyBorder="1"/>
    <xf numFmtId="0" fontId="9" fillId="0" borderId="83" xfId="2" applyFont="1" applyBorder="1" applyAlignment="1">
      <alignment horizontal="center"/>
    </xf>
    <xf numFmtId="0" fontId="9" fillId="7" borderId="88" xfId="33" applyFont="1" applyFill="1" applyBorder="1" applyAlignment="1">
      <alignment horizontal="center"/>
    </xf>
    <xf numFmtId="0" fontId="9" fillId="7" borderId="88" xfId="33" quotePrefix="1" applyFont="1" applyFill="1" applyBorder="1" applyAlignment="1">
      <alignment horizontal="center"/>
    </xf>
    <xf numFmtId="44" fontId="9" fillId="0" borderId="89" xfId="18" applyFont="1" applyFill="1" applyBorder="1" applyAlignment="1">
      <alignment horizontal="center"/>
    </xf>
    <xf numFmtId="44" fontId="9" fillId="0" borderId="90" xfId="18" applyFont="1" applyFill="1" applyBorder="1"/>
    <xf numFmtId="3" fontId="9" fillId="0" borderId="14" xfId="2" applyNumberFormat="1" applyFont="1" applyBorder="1" applyAlignment="1">
      <alignment horizontal="center" vertical="center"/>
    </xf>
    <xf numFmtId="44" fontId="9" fillId="0" borderId="14" xfId="18" applyFont="1" applyFill="1" applyBorder="1" applyAlignment="1">
      <alignment horizontal="center" vertical="center"/>
    </xf>
    <xf numFmtId="2" fontId="9" fillId="0" borderId="14" xfId="2" quotePrefix="1" applyNumberFormat="1" applyFont="1" applyBorder="1" applyAlignment="1">
      <alignment horizontal="center" vertical="center"/>
    </xf>
    <xf numFmtId="44" fontId="9" fillId="0" borderId="28" xfId="18" applyFont="1" applyFill="1" applyBorder="1" applyAlignment="1">
      <alignment horizontal="center" vertical="center"/>
    </xf>
    <xf numFmtId="44" fontId="9" fillId="0" borderId="91" xfId="18" applyFont="1" applyFill="1" applyBorder="1"/>
    <xf numFmtId="0" fontId="9" fillId="0" borderId="15" xfId="2" applyFont="1" applyBorder="1"/>
    <xf numFmtId="44" fontId="8" fillId="0" borderId="0" xfId="18" applyFont="1" applyFill="1" applyBorder="1" applyAlignment="1">
      <alignment horizontal="center"/>
    </xf>
    <xf numFmtId="44" fontId="9" fillId="0" borderId="70" xfId="18" applyFont="1" applyFill="1" applyBorder="1"/>
    <xf numFmtId="44" fontId="9" fillId="0" borderId="82" xfId="18" applyFont="1" applyFill="1" applyBorder="1" applyAlignment="1">
      <alignment horizontal="center"/>
    </xf>
    <xf numFmtId="3" fontId="9" fillId="0" borderId="25" xfId="2" applyNumberFormat="1" applyFont="1" applyBorder="1" applyAlignment="1">
      <alignment horizontal="center"/>
    </xf>
    <xf numFmtId="177" fontId="9" fillId="0" borderId="25" xfId="34" applyNumberFormat="1" applyFont="1" applyFill="1" applyBorder="1" applyAlignment="1">
      <alignment horizontal="center"/>
    </xf>
    <xf numFmtId="0" fontId="9" fillId="0" borderId="25" xfId="2" applyFont="1" applyBorder="1" applyAlignment="1">
      <alignment horizontal="center"/>
    </xf>
    <xf numFmtId="44" fontId="9" fillId="0" borderId="26" xfId="18" applyFont="1" applyFill="1" applyBorder="1"/>
    <xf numFmtId="3" fontId="9" fillId="0" borderId="14" xfId="2" applyNumberFormat="1" applyFont="1" applyBorder="1" applyAlignment="1">
      <alignment horizontal="center"/>
    </xf>
    <xf numFmtId="177" fontId="9" fillId="0" borderId="14" xfId="34" applyNumberFormat="1" applyFont="1" applyFill="1" applyBorder="1"/>
    <xf numFmtId="4" fontId="9" fillId="0" borderId="14" xfId="2" applyNumberFormat="1" applyFont="1" applyBorder="1" applyAlignment="1">
      <alignment horizontal="center"/>
    </xf>
    <xf numFmtId="0" fontId="9" fillId="0" borderId="8" xfId="2" applyFont="1" applyBorder="1"/>
    <xf numFmtId="0" fontId="9" fillId="0" borderId="4" xfId="2" applyFont="1" applyBorder="1"/>
    <xf numFmtId="0" fontId="9" fillId="0" borderId="92" xfId="2" applyFont="1" applyBorder="1"/>
    <xf numFmtId="3" fontId="9" fillId="0" borderId="84" xfId="2" applyNumberFormat="1" applyFont="1" applyBorder="1" applyAlignment="1">
      <alignment horizontal="center"/>
    </xf>
    <xf numFmtId="44" fontId="9" fillId="0" borderId="84" xfId="18" applyFont="1" applyFill="1" applyBorder="1"/>
    <xf numFmtId="4" fontId="9" fillId="0" borderId="84" xfId="2" applyNumberFormat="1" applyFont="1" applyBorder="1"/>
    <xf numFmtId="44" fontId="9" fillId="0" borderId="93" xfId="18" applyFont="1" applyFill="1" applyBorder="1"/>
    <xf numFmtId="44" fontId="9" fillId="0" borderId="85" xfId="18" applyFont="1" applyFill="1" applyBorder="1"/>
    <xf numFmtId="0" fontId="8" fillId="0" borderId="8" xfId="2" applyFont="1" applyBorder="1"/>
    <xf numFmtId="0" fontId="8" fillId="0" borderId="4" xfId="2" applyFont="1" applyBorder="1"/>
    <xf numFmtId="0" fontId="9" fillId="0" borderId="83" xfId="2" applyFont="1" applyBorder="1" applyAlignment="1">
      <alignment horizontal="center" vertical="center"/>
    </xf>
    <xf numFmtId="0" fontId="9" fillId="0" borderId="30" xfId="2" applyFont="1" applyBorder="1" applyAlignment="1">
      <alignment horizontal="center" vertical="center" wrapText="1"/>
    </xf>
    <xf numFmtId="44" fontId="9" fillId="0" borderId="89" xfId="18" applyFont="1" applyFill="1" applyBorder="1" applyAlignment="1">
      <alignment horizontal="center" vertical="center"/>
    </xf>
    <xf numFmtId="0" fontId="9" fillId="0" borderId="12" xfId="2" applyFont="1" applyBorder="1"/>
    <xf numFmtId="0" fontId="9" fillId="0" borderId="23" xfId="2" applyFont="1" applyBorder="1"/>
    <xf numFmtId="178" fontId="9" fillId="0" borderId="14" xfId="2" applyNumberFormat="1" applyFont="1" applyBorder="1" applyAlignment="1">
      <alignment horizontal="center"/>
    </xf>
    <xf numFmtId="179" fontId="9" fillId="0" borderId="14" xfId="2" applyNumberFormat="1" applyFont="1" applyBorder="1" applyAlignment="1">
      <alignment horizontal="center"/>
    </xf>
    <xf numFmtId="44" fontId="9" fillId="0" borderId="14" xfId="18" applyFont="1" applyFill="1" applyBorder="1" applyAlignment="1">
      <alignment horizontal="center"/>
    </xf>
    <xf numFmtId="44" fontId="9" fillId="0" borderId="14" xfId="18" applyFont="1" applyFill="1" applyBorder="1"/>
    <xf numFmtId="0" fontId="9" fillId="0" borderId="14" xfId="2" applyFont="1" applyBorder="1"/>
    <xf numFmtId="179" fontId="9" fillId="0" borderId="14" xfId="2" applyNumberFormat="1" applyFont="1" applyBorder="1"/>
    <xf numFmtId="0" fontId="9" fillId="0" borderId="75" xfId="2" applyFont="1" applyBorder="1"/>
    <xf numFmtId="0" fontId="9" fillId="0" borderId="77" xfId="2" applyFont="1" applyBorder="1"/>
    <xf numFmtId="3" fontId="9" fillId="0" borderId="84" xfId="2" applyNumberFormat="1" applyFont="1" applyBorder="1"/>
    <xf numFmtId="44" fontId="9" fillId="0" borderId="84" xfId="18" applyFont="1" applyFill="1" applyBorder="1" applyAlignment="1">
      <alignment horizontal="center"/>
    </xf>
    <xf numFmtId="0" fontId="9" fillId="0" borderId="21" xfId="2" applyFont="1" applyBorder="1" applyAlignment="1">
      <alignment horizontal="center"/>
    </xf>
    <xf numFmtId="0" fontId="9" fillId="0" borderId="83" xfId="2" quotePrefix="1" applyFont="1" applyBorder="1" applyAlignment="1">
      <alignment horizontal="center"/>
    </xf>
    <xf numFmtId="10" fontId="9" fillId="0" borderId="14" xfId="13" applyNumberFormat="1" applyFont="1" applyFill="1" applyBorder="1" applyAlignment="1">
      <alignment horizontal="center"/>
    </xf>
    <xf numFmtId="44" fontId="9" fillId="0" borderId="28" xfId="18" applyFont="1" applyFill="1" applyBorder="1"/>
    <xf numFmtId="0" fontId="9" fillId="0" borderId="76" xfId="2" applyFont="1" applyBorder="1"/>
    <xf numFmtId="10" fontId="9" fillId="0" borderId="84" xfId="13" applyNumberFormat="1" applyFont="1" applyFill="1" applyBorder="1" applyAlignment="1">
      <alignment horizontal="center"/>
    </xf>
    <xf numFmtId="4" fontId="9" fillId="0" borderId="84" xfId="2" applyNumberFormat="1" applyFont="1" applyBorder="1" applyAlignment="1">
      <alignment horizontal="center"/>
    </xf>
    <xf numFmtId="44" fontId="9" fillId="0" borderId="80" xfId="18" applyFont="1" applyFill="1" applyBorder="1"/>
    <xf numFmtId="44" fontId="9" fillId="0" borderId="0" xfId="18" applyFont="1" applyFill="1" applyBorder="1" applyAlignment="1">
      <alignment horizontal="center"/>
    </xf>
    <xf numFmtId="44" fontId="27" fillId="0" borderId="0" xfId="0" applyNumberFormat="1" applyFont="1"/>
    <xf numFmtId="0" fontId="8" fillId="0" borderId="4" xfId="2" applyFont="1" applyBorder="1" applyAlignment="1">
      <alignment horizontal="center"/>
    </xf>
    <xf numFmtId="0" fontId="9" fillId="0" borderId="4" xfId="2" applyFont="1" applyBorder="1" applyAlignment="1">
      <alignment horizontal="center"/>
    </xf>
    <xf numFmtId="44" fontId="8" fillId="0" borderId="4" xfId="18" applyFont="1" applyFill="1" applyBorder="1" applyAlignment="1">
      <alignment horizontal="center"/>
    </xf>
    <xf numFmtId="0" fontId="8" fillId="0" borderId="0" xfId="2" applyFont="1" applyAlignment="1">
      <alignment horizontal="center"/>
    </xf>
    <xf numFmtId="0" fontId="9" fillId="0" borderId="0" xfId="2" applyFont="1" applyAlignment="1">
      <alignment horizontal="center"/>
    </xf>
    <xf numFmtId="0" fontId="9" fillId="7" borderId="21" xfId="33" applyFont="1" applyFill="1" applyBorder="1" applyAlignment="1">
      <alignment horizontal="center"/>
    </xf>
    <xf numFmtId="0" fontId="9" fillId="7" borderId="21" xfId="33" quotePrefix="1" applyFont="1" applyFill="1" applyBorder="1" applyAlignment="1">
      <alignment horizontal="center"/>
    </xf>
    <xf numFmtId="44" fontId="9" fillId="0" borderId="22" xfId="18" applyFont="1" applyFill="1" applyBorder="1" applyAlignment="1">
      <alignment horizontal="center"/>
    </xf>
    <xf numFmtId="44" fontId="9" fillId="0" borderId="72" xfId="18" applyFont="1" applyFill="1" applyBorder="1"/>
    <xf numFmtId="44" fontId="9" fillId="0" borderId="73" xfId="18" applyFont="1" applyFill="1" applyBorder="1"/>
    <xf numFmtId="44" fontId="9" fillId="0" borderId="74" xfId="18" applyFont="1" applyFill="1" applyBorder="1"/>
    <xf numFmtId="3" fontId="9" fillId="0" borderId="1" xfId="2" applyNumberFormat="1" applyFont="1" applyBorder="1" applyAlignment="1">
      <alignment horizontal="center" vertical="center"/>
    </xf>
    <xf numFmtId="44" fontId="9" fillId="0" borderId="1" xfId="18" applyFont="1" applyFill="1" applyBorder="1" applyAlignment="1">
      <alignment horizontal="center" vertical="center"/>
    </xf>
    <xf numFmtId="3" fontId="9" fillId="0" borderId="84" xfId="2" applyNumberFormat="1" applyFont="1" applyBorder="1" applyAlignment="1">
      <alignment horizontal="center" vertical="center"/>
    </xf>
    <xf numFmtId="44" fontId="9" fillId="0" borderId="84" xfId="18" applyFont="1" applyFill="1" applyBorder="1" applyAlignment="1">
      <alignment horizontal="center" vertical="center"/>
    </xf>
    <xf numFmtId="2" fontId="9" fillId="0" borderId="84" xfId="2" quotePrefix="1" applyNumberFormat="1" applyFont="1" applyBorder="1" applyAlignment="1">
      <alignment horizontal="center" vertical="center"/>
    </xf>
    <xf numFmtId="44" fontId="9" fillId="0" borderId="80" xfId="18" applyFont="1" applyFill="1" applyBorder="1" applyAlignment="1">
      <alignment horizontal="center" vertical="center"/>
    </xf>
    <xf numFmtId="0" fontId="27" fillId="0" borderId="79" xfId="0" applyFont="1" applyBorder="1"/>
    <xf numFmtId="0" fontId="27" fillId="0" borderId="13" xfId="0" applyFont="1" applyBorder="1"/>
    <xf numFmtId="177" fontId="9" fillId="0" borderId="14" xfId="34" applyNumberFormat="1" applyFont="1" applyFill="1" applyBorder="1" applyAlignment="1">
      <alignment horizontal="center"/>
    </xf>
    <xf numFmtId="0" fontId="9" fillId="0" borderId="14" xfId="2" applyFont="1" applyBorder="1" applyAlignment="1">
      <alignment horizontal="center"/>
    </xf>
    <xf numFmtId="0" fontId="9" fillId="0" borderId="21" xfId="2" applyFont="1" applyBorder="1" applyAlignment="1">
      <alignment horizontal="center" vertical="center"/>
    </xf>
    <xf numFmtId="0" fontId="9" fillId="0" borderId="21" xfId="2" applyFont="1" applyBorder="1" applyAlignment="1">
      <alignment horizontal="center" vertical="center" wrapText="1"/>
    </xf>
    <xf numFmtId="44" fontId="9" fillId="0" borderId="22" xfId="18" applyFont="1" applyFill="1" applyBorder="1" applyAlignment="1">
      <alignment horizontal="center" vertical="center"/>
    </xf>
    <xf numFmtId="0" fontId="9" fillId="0" borderId="31" xfId="2" applyFont="1" applyBorder="1"/>
    <xf numFmtId="180" fontId="9" fillId="0" borderId="14" xfId="2" applyNumberFormat="1" applyFont="1" applyBorder="1" applyAlignment="1">
      <alignment horizontal="center"/>
    </xf>
    <xf numFmtId="44" fontId="9" fillId="0" borderId="80" xfId="18" applyFont="1" applyFill="1" applyBorder="1" applyAlignment="1">
      <alignment horizontal="center"/>
    </xf>
    <xf numFmtId="0" fontId="9" fillId="0" borderId="21" xfId="2" quotePrefix="1" applyFont="1" applyBorder="1" applyAlignment="1">
      <alignment horizontal="center"/>
    </xf>
    <xf numFmtId="181" fontId="27" fillId="0" borderId="0" xfId="18" applyNumberFormat="1" applyFont="1"/>
    <xf numFmtId="182" fontId="27" fillId="0" borderId="0" xfId="18" applyNumberFormat="1" applyFont="1"/>
    <xf numFmtId="183" fontId="27" fillId="0" borderId="0" xfId="18" applyNumberFormat="1" applyFont="1"/>
    <xf numFmtId="44" fontId="8" fillId="0" borderId="9" xfId="18" applyFont="1" applyFill="1" applyBorder="1" applyAlignment="1">
      <alignment horizontal="center"/>
    </xf>
    <xf numFmtId="184" fontId="27" fillId="0" borderId="0" xfId="0" applyNumberFormat="1" applyFont="1"/>
    <xf numFmtId="2" fontId="9" fillId="0" borderId="14" xfId="2" applyNumberFormat="1" applyFont="1" applyBorder="1" applyAlignment="1">
      <alignment horizontal="center"/>
    </xf>
    <xf numFmtId="0" fontId="9" fillId="0" borderId="5" xfId="2" applyFont="1" applyBorder="1"/>
    <xf numFmtId="0" fontId="9" fillId="0" borderId="6" xfId="2" applyFont="1" applyBorder="1"/>
    <xf numFmtId="44" fontId="8" fillId="0" borderId="6" xfId="18" applyFont="1" applyFill="1" applyBorder="1" applyAlignment="1">
      <alignment horizontal="center"/>
    </xf>
    <xf numFmtId="0" fontId="9" fillId="0" borderId="30" xfId="2" applyFont="1" applyBorder="1" applyAlignment="1">
      <alignment horizontal="center"/>
    </xf>
    <xf numFmtId="44" fontId="9" fillId="0" borderId="30" xfId="2" applyNumberFormat="1" applyFont="1" applyBorder="1" applyAlignment="1">
      <alignment horizontal="center"/>
    </xf>
    <xf numFmtId="180" fontId="9" fillId="0" borderId="30" xfId="2" applyNumberFormat="1" applyFont="1" applyBorder="1" applyAlignment="1">
      <alignment horizontal="center"/>
    </xf>
    <xf numFmtId="44" fontId="9" fillId="0" borderId="24" xfId="18" applyFont="1" applyFill="1" applyBorder="1" applyAlignment="1">
      <alignment horizontal="center"/>
    </xf>
    <xf numFmtId="44" fontId="9" fillId="0" borderId="78" xfId="18" applyFont="1" applyFill="1" applyBorder="1"/>
    <xf numFmtId="0" fontId="9" fillId="0" borderId="95" xfId="2" applyFont="1" applyBorder="1" applyAlignment="1">
      <alignment horizontal="center"/>
    </xf>
    <xf numFmtId="44" fontId="9" fillId="0" borderId="95" xfId="2" applyNumberFormat="1" applyFont="1" applyBorder="1" applyAlignment="1">
      <alignment horizontal="center"/>
    </xf>
    <xf numFmtId="180" fontId="9" fillId="0" borderId="84" xfId="2" applyNumberFormat="1" applyFont="1" applyBorder="1" applyAlignment="1">
      <alignment horizontal="center"/>
    </xf>
    <xf numFmtId="185" fontId="27" fillId="0" borderId="0" xfId="18" applyNumberFormat="1" applyFont="1"/>
    <xf numFmtId="186" fontId="27" fillId="0" borderId="0" xfId="18" applyNumberFormat="1" applyFont="1"/>
    <xf numFmtId="187" fontId="27" fillId="0" borderId="0" xfId="18" applyNumberFormat="1" applyFont="1"/>
    <xf numFmtId="188" fontId="27" fillId="0" borderId="0" xfId="18" applyNumberFormat="1" applyFont="1"/>
    <xf numFmtId="1" fontId="9" fillId="0" borderId="14" xfId="2" applyNumberFormat="1" applyFont="1" applyBorder="1" applyAlignment="1">
      <alignment horizontal="center"/>
    </xf>
    <xf numFmtId="186" fontId="27" fillId="0" borderId="0" xfId="0" applyNumberFormat="1" applyFont="1"/>
    <xf numFmtId="44" fontId="9" fillId="0" borderId="7" xfId="18" applyFont="1" applyFill="1" applyBorder="1"/>
    <xf numFmtId="3" fontId="9" fillId="2" borderId="25" xfId="2" applyNumberFormat="1" applyFont="1" applyFill="1" applyBorder="1" applyAlignment="1">
      <alignment horizontal="center"/>
    </xf>
    <xf numFmtId="44" fontId="9" fillId="2" borderId="25" xfId="18" applyFont="1" applyFill="1" applyBorder="1" applyAlignment="1">
      <alignment horizontal="center"/>
    </xf>
    <xf numFmtId="179" fontId="9" fillId="0" borderId="25" xfId="2" applyNumberFormat="1" applyFont="1" applyBorder="1" applyAlignment="1">
      <alignment horizontal="center"/>
    </xf>
    <xf numFmtId="177" fontId="9" fillId="0" borderId="84" xfId="34" applyNumberFormat="1" applyFont="1" applyFill="1" applyBorder="1"/>
    <xf numFmtId="179" fontId="9" fillId="0" borderId="84" xfId="2" applyNumberFormat="1" applyFont="1" applyBorder="1" applyAlignment="1">
      <alignment horizontal="center"/>
    </xf>
    <xf numFmtId="183" fontId="27" fillId="0" borderId="0" xfId="0" applyNumberFormat="1" applyFont="1"/>
    <xf numFmtId="189" fontId="27" fillId="0" borderId="0" xfId="18" applyNumberFormat="1" applyFont="1"/>
    <xf numFmtId="185" fontId="27" fillId="0" borderId="0" xfId="0" applyNumberFormat="1" applyFont="1"/>
    <xf numFmtId="179" fontId="9" fillId="0" borderId="14" xfId="2" applyNumberFormat="1" applyFont="1" applyBorder="1" applyAlignment="1">
      <alignment horizontal="center" vertical="center"/>
    </xf>
    <xf numFmtId="2" fontId="9" fillId="0" borderId="14" xfId="18" applyNumberFormat="1" applyFont="1" applyFill="1" applyBorder="1" applyAlignment="1">
      <alignment horizontal="center" vertical="center"/>
    </xf>
    <xf numFmtId="44" fontId="9" fillId="0" borderId="28" xfId="18" applyFont="1" applyFill="1" applyBorder="1" applyAlignment="1">
      <alignment vertical="center"/>
    </xf>
    <xf numFmtId="44" fontId="27" fillId="0" borderId="80" xfId="18" applyFont="1" applyBorder="1"/>
    <xf numFmtId="190" fontId="27" fillId="0" borderId="0" xfId="18" applyNumberFormat="1" applyFont="1"/>
    <xf numFmtId="191" fontId="27" fillId="0" borderId="0" xfId="0" applyNumberFormat="1" applyFont="1"/>
    <xf numFmtId="44" fontId="9" fillId="0" borderId="96" xfId="18" applyFont="1" applyFill="1" applyBorder="1" applyAlignment="1">
      <alignment horizontal="center"/>
    </xf>
    <xf numFmtId="44" fontId="9" fillId="0" borderId="26" xfId="18" applyFont="1" applyFill="1" applyBorder="1" applyAlignment="1">
      <alignment horizontal="center" vertical="center"/>
    </xf>
    <xf numFmtId="0" fontId="32" fillId="0" borderId="14" xfId="0" applyFont="1" applyBorder="1" applyAlignment="1">
      <alignment horizontal="center"/>
    </xf>
    <xf numFmtId="44" fontId="32" fillId="0" borderId="14" xfId="0" applyNumberFormat="1" applyFont="1" applyBorder="1" applyAlignment="1">
      <alignment horizontal="center"/>
    </xf>
    <xf numFmtId="2" fontId="32" fillId="0" borderId="14" xfId="0" applyNumberFormat="1" applyFont="1" applyBorder="1" applyAlignment="1">
      <alignment horizontal="center"/>
    </xf>
    <xf numFmtId="44" fontId="9" fillId="0" borderId="97" xfId="18" applyFont="1" applyFill="1" applyBorder="1"/>
    <xf numFmtId="192" fontId="9" fillId="0" borderId="14" xfId="2" applyNumberFormat="1" applyFont="1" applyBorder="1" applyAlignment="1">
      <alignment horizontal="center"/>
    </xf>
    <xf numFmtId="3" fontId="9" fillId="0" borderId="95" xfId="2" applyNumberFormat="1" applyFont="1" applyBorder="1" applyAlignment="1">
      <alignment horizontal="center" vertical="center"/>
    </xf>
    <xf numFmtId="44" fontId="9" fillId="0" borderId="95" xfId="18" applyFont="1" applyFill="1" applyBorder="1" applyAlignment="1">
      <alignment horizontal="center" vertical="center"/>
    </xf>
    <xf numFmtId="2" fontId="9" fillId="0" borderId="95" xfId="2" quotePrefix="1" applyNumberFormat="1" applyFont="1" applyBorder="1" applyAlignment="1">
      <alignment horizontal="center" vertical="center"/>
    </xf>
    <xf numFmtId="44" fontId="9" fillId="0" borderId="99" xfId="18" applyFont="1" applyFill="1" applyBorder="1" applyAlignment="1">
      <alignment horizontal="center" vertical="center"/>
    </xf>
    <xf numFmtId="3" fontId="9" fillId="2" borderId="14" xfId="2" applyNumberFormat="1" applyFont="1" applyFill="1" applyBorder="1" applyAlignment="1">
      <alignment horizontal="center"/>
    </xf>
    <xf numFmtId="44" fontId="9" fillId="2" borderId="14" xfId="18" applyFont="1" applyFill="1" applyBorder="1" applyAlignment="1">
      <alignment horizontal="center"/>
    </xf>
    <xf numFmtId="193" fontId="9" fillId="2" borderId="14" xfId="18" applyNumberFormat="1" applyFont="1" applyFill="1" applyBorder="1" applyAlignment="1">
      <alignment horizontal="center"/>
    </xf>
    <xf numFmtId="44" fontId="27" fillId="0" borderId="0" xfId="18" applyFont="1" applyFill="1"/>
    <xf numFmtId="194" fontId="27" fillId="0" borderId="0" xfId="18" applyNumberFormat="1" applyFont="1" applyFill="1"/>
    <xf numFmtId="44" fontId="27" fillId="0" borderId="0" xfId="18" applyFont="1" applyFill="1" applyBorder="1"/>
    <xf numFmtId="195" fontId="17" fillId="0" borderId="0" xfId="0" applyNumberFormat="1" applyFont="1" applyAlignment="1">
      <alignment horizontal="center" vertical="center" wrapText="1"/>
    </xf>
    <xf numFmtId="2" fontId="9" fillId="0" borderId="25" xfId="2" applyNumberFormat="1" applyFont="1" applyBorder="1" applyAlignment="1">
      <alignment horizontal="center"/>
    </xf>
    <xf numFmtId="196" fontId="27" fillId="0" borderId="0" xfId="18" applyNumberFormat="1" applyFont="1"/>
    <xf numFmtId="44" fontId="9" fillId="0" borderId="14" xfId="18" applyFont="1" applyBorder="1" applyAlignment="1">
      <alignment horizontal="center" vertical="center"/>
    </xf>
    <xf numFmtId="44" fontId="9" fillId="0" borderId="14" xfId="18" applyFont="1" applyBorder="1" applyAlignment="1">
      <alignment horizontal="center"/>
    </xf>
    <xf numFmtId="9" fontId="9" fillId="0" borderId="14" xfId="35" applyFont="1" applyFill="1" applyBorder="1"/>
    <xf numFmtId="2" fontId="9" fillId="0" borderId="14" xfId="18" applyNumberFormat="1" applyFont="1" applyFill="1" applyBorder="1"/>
    <xf numFmtId="4" fontId="9" fillId="0" borderId="14" xfId="2" applyNumberFormat="1" applyFont="1" applyBorder="1" applyAlignment="1">
      <alignment horizontal="center" vertical="center"/>
    </xf>
    <xf numFmtId="179" fontId="9" fillId="2" borderId="14" xfId="2" applyNumberFormat="1" applyFont="1" applyFill="1" applyBorder="1" applyAlignment="1">
      <alignment horizontal="center"/>
    </xf>
    <xf numFmtId="4" fontId="9" fillId="2" borderId="14" xfId="2" applyNumberFormat="1" applyFont="1" applyFill="1" applyBorder="1" applyAlignment="1">
      <alignment horizontal="center"/>
    </xf>
    <xf numFmtId="170" fontId="27" fillId="0" borderId="0" xfId="0" applyNumberFormat="1" applyFont="1"/>
    <xf numFmtId="43" fontId="27" fillId="0" borderId="0" xfId="17" applyFont="1"/>
    <xf numFmtId="43" fontId="27" fillId="0" borderId="0" xfId="0" applyNumberFormat="1" applyFont="1"/>
    <xf numFmtId="44" fontId="9" fillId="0" borderId="28" xfId="18" applyFont="1" applyBorder="1" applyAlignment="1">
      <alignment horizontal="center" vertical="center"/>
    </xf>
    <xf numFmtId="2" fontId="9" fillId="0" borderId="14" xfId="18" applyNumberFormat="1" applyFont="1" applyFill="1" applyBorder="1" applyAlignment="1">
      <alignment horizontal="center"/>
    </xf>
    <xf numFmtId="9" fontId="9" fillId="0" borderId="84" xfId="35" applyFont="1" applyFill="1" applyBorder="1"/>
    <xf numFmtId="2" fontId="9" fillId="0" borderId="84" xfId="18" applyNumberFormat="1" applyFont="1" applyFill="1" applyBorder="1" applyAlignment="1">
      <alignment horizontal="center"/>
    </xf>
    <xf numFmtId="197" fontId="9" fillId="2" borderId="14" xfId="18" applyNumberFormat="1" applyFont="1" applyFill="1" applyBorder="1" applyAlignment="1">
      <alignment horizontal="center"/>
    </xf>
    <xf numFmtId="198" fontId="27" fillId="0" borderId="0" xfId="18" applyNumberFormat="1" applyFont="1"/>
    <xf numFmtId="180" fontId="9" fillId="0" borderId="14" xfId="2" quotePrefix="1" applyNumberFormat="1" applyFont="1" applyBorder="1" applyAlignment="1">
      <alignment horizontal="center" vertical="center"/>
    </xf>
    <xf numFmtId="197" fontId="27" fillId="0" borderId="0" xfId="18" applyNumberFormat="1" applyFont="1"/>
    <xf numFmtId="8" fontId="27" fillId="0" borderId="0" xfId="18" applyNumberFormat="1" applyFont="1"/>
    <xf numFmtId="193" fontId="27" fillId="0" borderId="0" xfId="0" applyNumberFormat="1" applyFont="1"/>
    <xf numFmtId="0" fontId="9" fillId="0" borderId="100" xfId="2" applyFont="1" applyBorder="1" applyAlignment="1">
      <alignment horizontal="center"/>
    </xf>
    <xf numFmtId="44" fontId="9" fillId="0" borderId="101" xfId="18" applyFont="1" applyFill="1" applyBorder="1" applyAlignment="1">
      <alignment horizontal="center"/>
    </xf>
    <xf numFmtId="3" fontId="9" fillId="2" borderId="21" xfId="2" applyNumberFormat="1" applyFont="1" applyFill="1" applyBorder="1" applyAlignment="1">
      <alignment horizontal="center"/>
    </xf>
    <xf numFmtId="44" fontId="9" fillId="2" borderId="21" xfId="18" applyFont="1" applyFill="1" applyBorder="1" applyAlignment="1">
      <alignment horizontal="center"/>
    </xf>
    <xf numFmtId="4" fontId="9" fillId="2" borderId="21" xfId="2" applyNumberFormat="1" applyFont="1" applyFill="1" applyBorder="1" applyAlignment="1">
      <alignment horizontal="center"/>
    </xf>
    <xf numFmtId="193" fontId="9" fillId="2" borderId="22" xfId="18" applyNumberFormat="1" applyFont="1" applyFill="1" applyBorder="1" applyAlignment="1">
      <alignment horizontal="center"/>
    </xf>
    <xf numFmtId="44" fontId="9" fillId="2" borderId="28" xfId="18" applyFont="1" applyFill="1" applyBorder="1" applyAlignment="1">
      <alignment horizontal="center"/>
    </xf>
    <xf numFmtId="44" fontId="9" fillId="2" borderId="80" xfId="18" applyFont="1" applyFill="1" applyBorder="1" applyAlignment="1">
      <alignment horizontal="center"/>
    </xf>
    <xf numFmtId="193" fontId="9" fillId="2" borderId="28" xfId="18" applyNumberFormat="1" applyFont="1" applyFill="1" applyBorder="1" applyAlignment="1">
      <alignment horizontal="center"/>
    </xf>
    <xf numFmtId="3" fontId="9" fillId="2" borderId="84" xfId="2" applyNumberFormat="1" applyFont="1" applyFill="1" applyBorder="1" applyAlignment="1">
      <alignment horizontal="center"/>
    </xf>
    <xf numFmtId="44" fontId="9" fillId="0" borderId="89" xfId="18" applyFont="1" applyFill="1" applyBorder="1"/>
    <xf numFmtId="2" fontId="9" fillId="0" borderId="84" xfId="18" applyNumberFormat="1" applyFont="1" applyFill="1" applyBorder="1"/>
    <xf numFmtId="44" fontId="9" fillId="2" borderId="84" xfId="18" applyFont="1" applyFill="1" applyBorder="1" applyAlignment="1">
      <alignment horizontal="center"/>
    </xf>
    <xf numFmtId="4" fontId="9" fillId="2" borderId="84" xfId="2" applyNumberFormat="1" applyFont="1" applyFill="1" applyBorder="1" applyAlignment="1">
      <alignment horizontal="center"/>
    </xf>
    <xf numFmtId="193" fontId="9" fillId="2" borderId="80" xfId="18" applyNumberFormat="1" applyFont="1" applyFill="1" applyBorder="1" applyAlignment="1">
      <alignment horizontal="center"/>
    </xf>
    <xf numFmtId="180" fontId="9" fillId="0" borderId="14" xfId="18" applyNumberFormat="1" applyFont="1" applyFill="1" applyBorder="1" applyAlignment="1">
      <alignment horizontal="center"/>
    </xf>
    <xf numFmtId="199" fontId="27" fillId="0" borderId="0" xfId="18" applyNumberFormat="1" applyFont="1"/>
    <xf numFmtId="0" fontId="27" fillId="0" borderId="102" xfId="0" applyFont="1" applyBorder="1"/>
    <xf numFmtId="4" fontId="9" fillId="0" borderId="1" xfId="2" applyNumberFormat="1" applyFont="1" applyBorder="1" applyAlignment="1">
      <alignment horizontal="center"/>
    </xf>
    <xf numFmtId="44" fontId="9" fillId="0" borderId="11" xfId="18" applyFont="1" applyFill="1" applyBorder="1"/>
    <xf numFmtId="3" fontId="9" fillId="2" borderId="1" xfId="2" applyNumberFormat="1" applyFont="1" applyFill="1" applyBorder="1" applyAlignment="1">
      <alignment horizontal="center"/>
    </xf>
    <xf numFmtId="44" fontId="9" fillId="2" borderId="1" xfId="18" applyFont="1" applyFill="1" applyBorder="1" applyAlignment="1">
      <alignment horizontal="center"/>
    </xf>
    <xf numFmtId="179" fontId="9" fillId="0" borderId="1" xfId="2" applyNumberFormat="1" applyFont="1" applyBorder="1" applyAlignment="1">
      <alignment horizontal="center"/>
    </xf>
    <xf numFmtId="0" fontId="27" fillId="0" borderId="0" xfId="0" applyFont="1" applyAlignment="1">
      <alignment horizontal="center"/>
    </xf>
    <xf numFmtId="49" fontId="18" fillId="12" borderId="18" xfId="0" applyNumberFormat="1" applyFont="1" applyFill="1" applyBorder="1" applyAlignment="1">
      <alignment horizontal="left"/>
    </xf>
    <xf numFmtId="0" fontId="18" fillId="12" borderId="19" xfId="0" applyFont="1" applyFill="1" applyBorder="1" applyAlignment="1">
      <alignment horizontal="left"/>
    </xf>
    <xf numFmtId="44" fontId="18" fillId="12" borderId="20" xfId="18" applyFont="1" applyFill="1" applyBorder="1" applyAlignment="1">
      <alignment horizontal="left"/>
    </xf>
    <xf numFmtId="0" fontId="27" fillId="0" borderId="0" xfId="0" applyFont="1" applyAlignment="1">
      <alignment horizontal="left"/>
    </xf>
    <xf numFmtId="44" fontId="27" fillId="0" borderId="0" xfId="18" applyFont="1" applyAlignment="1">
      <alignment horizontal="left"/>
    </xf>
    <xf numFmtId="49" fontId="27" fillId="0" borderId="0" xfId="0" applyNumberFormat="1" applyFont="1" applyAlignment="1">
      <alignment horizontal="left"/>
    </xf>
    <xf numFmtId="44" fontId="27" fillId="0" borderId="0" xfId="0" applyNumberFormat="1" applyFont="1" applyAlignment="1">
      <alignment horizontal="left"/>
    </xf>
    <xf numFmtId="0" fontId="27" fillId="0" borderId="0" xfId="0" applyFont="1" applyAlignment="1">
      <alignment horizontal="left" wrapText="1"/>
    </xf>
    <xf numFmtId="0" fontId="27" fillId="0" borderId="0" xfId="0" applyFont="1" applyAlignment="1">
      <alignment horizontal="left" vertical="center"/>
    </xf>
    <xf numFmtId="44" fontId="27" fillId="0" borderId="0" xfId="18" applyFont="1" applyAlignment="1">
      <alignment horizontal="left" vertical="center"/>
    </xf>
    <xf numFmtId="13" fontId="27" fillId="0" borderId="0" xfId="18" applyNumberFormat="1" applyFont="1" applyAlignment="1">
      <alignment horizontal="left"/>
    </xf>
    <xf numFmtId="3" fontId="27" fillId="0" borderId="0" xfId="0" applyNumberFormat="1" applyFont="1" applyAlignment="1">
      <alignment horizontal="left"/>
    </xf>
    <xf numFmtId="6" fontId="27" fillId="0" borderId="0" xfId="0" applyNumberFormat="1" applyFont="1" applyAlignment="1">
      <alignment horizontal="left"/>
    </xf>
    <xf numFmtId="193" fontId="27" fillId="0" borderId="0" xfId="18" applyNumberFormat="1" applyFont="1" applyAlignment="1">
      <alignment horizontal="left"/>
    </xf>
    <xf numFmtId="0" fontId="9" fillId="0" borderId="14" xfId="0" applyFont="1" applyBorder="1" applyAlignment="1">
      <alignment wrapText="1"/>
    </xf>
    <xf numFmtId="167" fontId="9" fillId="0" borderId="14" xfId="0" applyNumberFormat="1" applyFont="1" applyBorder="1" applyAlignment="1">
      <alignment wrapText="1"/>
    </xf>
    <xf numFmtId="0" fontId="9" fillId="0" borderId="103" xfId="0" applyFont="1" applyBorder="1" applyAlignment="1">
      <alignment wrapText="1"/>
    </xf>
    <xf numFmtId="0" fontId="9" fillId="0" borderId="0" xfId="0" applyFont="1" applyAlignment="1">
      <alignment wrapText="1"/>
    </xf>
    <xf numFmtId="0" fontId="9" fillId="0" borderId="0" xfId="0" applyFont="1"/>
    <xf numFmtId="0" fontId="9" fillId="0" borderId="3" xfId="0" applyFont="1" applyBorder="1" applyAlignment="1">
      <alignment wrapText="1"/>
    </xf>
    <xf numFmtId="0" fontId="9" fillId="0" borderId="2" xfId="0" applyFont="1" applyBorder="1" applyAlignment="1">
      <alignment wrapText="1"/>
    </xf>
    <xf numFmtId="0" fontId="9" fillId="5" borderId="32" xfId="0" applyFont="1" applyFill="1" applyBorder="1" applyAlignment="1">
      <alignment vertical="center" wrapText="1"/>
    </xf>
    <xf numFmtId="0" fontId="9" fillId="0" borderId="31" xfId="0" applyFont="1" applyBorder="1" applyAlignment="1">
      <alignment wrapText="1"/>
    </xf>
    <xf numFmtId="0" fontId="8" fillId="0" borderId="14" xfId="0" applyFont="1" applyBorder="1" applyAlignment="1">
      <alignment horizontal="center" wrapText="1"/>
    </xf>
    <xf numFmtId="0" fontId="8" fillId="0" borderId="28" xfId="0" applyFont="1" applyBorder="1" applyAlignment="1">
      <alignment horizontal="center" wrapText="1"/>
    </xf>
    <xf numFmtId="0" fontId="8" fillId="0" borderId="31" xfId="0" applyFont="1" applyBorder="1" applyAlignment="1">
      <alignment wrapText="1"/>
    </xf>
    <xf numFmtId="0" fontId="9" fillId="0" borderId="28" xfId="0" applyFont="1" applyBorder="1" applyAlignment="1">
      <alignment wrapText="1"/>
    </xf>
    <xf numFmtId="167" fontId="9" fillId="0" borderId="28" xfId="0" applyNumberFormat="1" applyFont="1" applyBorder="1" applyAlignment="1">
      <alignment wrapText="1"/>
    </xf>
    <xf numFmtId="44" fontId="9" fillId="0" borderId="0" xfId="18" applyFont="1" applyAlignment="1">
      <alignment wrapText="1"/>
    </xf>
    <xf numFmtId="164" fontId="9" fillId="0" borderId="14" xfId="0" applyNumberFormat="1" applyFont="1" applyBorder="1" applyAlignment="1">
      <alignment wrapText="1"/>
    </xf>
    <xf numFmtId="2" fontId="9" fillId="0" borderId="14" xfId="13" applyNumberFormat="1" applyFont="1" applyBorder="1" applyAlignment="1">
      <alignment wrapText="1"/>
    </xf>
    <xf numFmtId="10" fontId="9" fillId="0" borderId="14" xfId="0" applyNumberFormat="1" applyFont="1" applyBorder="1" applyAlignment="1">
      <alignment wrapText="1"/>
    </xf>
    <xf numFmtId="10" fontId="9" fillId="0" borderId="28" xfId="0" applyNumberFormat="1" applyFont="1" applyBorder="1" applyAlignment="1">
      <alignment wrapText="1"/>
    </xf>
    <xf numFmtId="0" fontId="9" fillId="5" borderId="31" xfId="0" applyFont="1" applyFill="1" applyBorder="1" applyAlignment="1">
      <alignment wrapText="1"/>
    </xf>
    <xf numFmtId="0" fontId="8" fillId="5" borderId="14" xfId="0" applyFont="1" applyFill="1" applyBorder="1" applyAlignment="1">
      <alignment horizontal="center" vertical="center" wrapText="1"/>
    </xf>
    <xf numFmtId="0" fontId="8" fillId="5" borderId="28" xfId="0" applyFont="1" applyFill="1" applyBorder="1" applyAlignment="1">
      <alignment horizontal="center" vertical="center" wrapText="1"/>
    </xf>
    <xf numFmtId="0" fontId="8" fillId="5" borderId="31" xfId="0" applyFont="1" applyFill="1" applyBorder="1" applyAlignment="1">
      <alignment horizontal="left" wrapText="1"/>
    </xf>
    <xf numFmtId="0" fontId="8" fillId="5" borderId="14" xfId="0" applyFont="1" applyFill="1" applyBorder="1" applyAlignment="1">
      <alignment horizontal="center" wrapText="1"/>
    </xf>
    <xf numFmtId="10" fontId="8" fillId="5" borderId="14" xfId="0" applyNumberFormat="1" applyFont="1" applyFill="1" applyBorder="1" applyAlignment="1">
      <alignment horizontal="center" wrapText="1"/>
    </xf>
    <xf numFmtId="10" fontId="8" fillId="5" borderId="28" xfId="0" applyNumberFormat="1" applyFont="1" applyFill="1" applyBorder="1" applyAlignment="1">
      <alignment horizontal="center" wrapText="1"/>
    </xf>
    <xf numFmtId="0" fontId="9" fillId="8" borderId="31" xfId="0" applyFont="1" applyFill="1" applyBorder="1" applyAlignment="1">
      <alignment wrapText="1"/>
    </xf>
    <xf numFmtId="167" fontId="9" fillId="8" borderId="14" xfId="0" applyNumberFormat="1" applyFont="1" applyFill="1" applyBorder="1" applyAlignment="1">
      <alignment wrapText="1"/>
    </xf>
    <xf numFmtId="0" fontId="9" fillId="8" borderId="14" xfId="0" applyFont="1" applyFill="1" applyBorder="1" applyAlignment="1">
      <alignment wrapText="1"/>
    </xf>
    <xf numFmtId="0" fontId="9" fillId="0" borderId="94" xfId="0" applyFont="1" applyBorder="1" applyAlignment="1">
      <alignment wrapText="1"/>
    </xf>
    <xf numFmtId="167" fontId="9" fillId="0" borderId="84" xfId="0" applyNumberFormat="1" applyFont="1" applyBorder="1" applyAlignment="1">
      <alignment wrapText="1"/>
    </xf>
    <xf numFmtId="166" fontId="9" fillId="0" borderId="84" xfId="0" applyNumberFormat="1" applyFont="1" applyBorder="1" applyAlignment="1">
      <alignment wrapText="1"/>
    </xf>
    <xf numFmtId="0" fontId="9" fillId="0" borderId="84" xfId="0" applyFont="1" applyBorder="1" applyAlignment="1">
      <alignment wrapText="1"/>
    </xf>
    <xf numFmtId="0" fontId="9" fillId="0" borderId="80" xfId="0" applyFont="1" applyBorder="1" applyAlignment="1">
      <alignment wrapText="1"/>
    </xf>
    <xf numFmtId="0" fontId="18" fillId="2" borderId="0" xfId="38" applyFont="1" applyFill="1" applyAlignment="1">
      <alignment horizontal="center"/>
    </xf>
    <xf numFmtId="0" fontId="18" fillId="0" borderId="107" xfId="0" applyFont="1" applyBorder="1" applyAlignment="1">
      <alignment vertical="center"/>
    </xf>
    <xf numFmtId="0" fontId="10" fillId="2" borderId="111" xfId="38" applyFont="1" applyFill="1" applyBorder="1" applyAlignment="1">
      <alignment vertical="center" wrapText="1"/>
    </xf>
    <xf numFmtId="14" fontId="9" fillId="0" borderId="112" xfId="0" applyNumberFormat="1" applyFont="1" applyBorder="1" applyAlignment="1" applyProtection="1">
      <alignment horizontal="center" vertical="center" wrapText="1"/>
      <protection locked="0"/>
    </xf>
    <xf numFmtId="0" fontId="8" fillId="0" borderId="15" xfId="38" applyFont="1" applyBorder="1" applyAlignment="1">
      <alignment horizontal="center"/>
    </xf>
    <xf numFmtId="0" fontId="8" fillId="0" borderId="0" xfId="38" applyFont="1" applyAlignment="1">
      <alignment horizontal="center"/>
    </xf>
    <xf numFmtId="0" fontId="8" fillId="2" borderId="113" xfId="38" applyFont="1" applyFill="1" applyBorder="1" applyAlignment="1">
      <alignment horizontal="left"/>
    </xf>
    <xf numFmtId="0" fontId="8" fillId="2" borderId="114" xfId="38" applyFont="1" applyFill="1" applyBorder="1" applyAlignment="1">
      <alignment horizontal="center"/>
    </xf>
    <xf numFmtId="0" fontId="8" fillId="2" borderId="115" xfId="38" applyFont="1" applyFill="1" applyBorder="1" applyAlignment="1">
      <alignment horizontal="center"/>
    </xf>
    <xf numFmtId="0" fontId="8" fillId="2" borderId="116" xfId="38" applyFont="1" applyFill="1" applyBorder="1" applyAlignment="1">
      <alignment horizontal="left"/>
    </xf>
    <xf numFmtId="0" fontId="8" fillId="2" borderId="0" xfId="38" applyFont="1" applyFill="1" applyAlignment="1">
      <alignment horizontal="center"/>
    </xf>
    <xf numFmtId="0" fontId="8" fillId="2" borderId="117" xfId="38" applyFont="1" applyFill="1" applyBorder="1" applyAlignment="1">
      <alignment horizontal="center"/>
    </xf>
    <xf numFmtId="0" fontId="8" fillId="2" borderId="118" xfId="38" applyFont="1" applyFill="1" applyBorder="1" applyAlignment="1">
      <alignment horizontal="left"/>
    </xf>
    <xf numFmtId="0" fontId="8" fillId="2" borderId="119" xfId="38" applyFont="1" applyFill="1" applyBorder="1" applyAlignment="1">
      <alignment horizontal="center"/>
    </xf>
    <xf numFmtId="0" fontId="8" fillId="2" borderId="120" xfId="38" applyFont="1" applyFill="1" applyBorder="1" applyAlignment="1">
      <alignment horizontal="center"/>
    </xf>
    <xf numFmtId="0" fontId="35" fillId="0" borderId="0" xfId="0" applyFont="1"/>
    <xf numFmtId="0" fontId="36" fillId="0" borderId="122" xfId="38" applyFont="1" applyBorder="1" applyAlignment="1">
      <alignment horizontal="center"/>
    </xf>
    <xf numFmtId="0" fontId="12" fillId="0" borderId="122" xfId="2" applyFont="1" applyBorder="1" applyAlignment="1">
      <alignment horizontal="center"/>
    </xf>
    <xf numFmtId="0" fontId="12" fillId="0" borderId="123" xfId="2" applyFont="1" applyBorder="1"/>
    <xf numFmtId="166" fontId="35" fillId="0" borderId="125" xfId="32" applyNumberFormat="1" applyFont="1" applyBorder="1"/>
    <xf numFmtId="9" fontId="35" fillId="0" borderId="125" xfId="35" applyFont="1" applyBorder="1"/>
    <xf numFmtId="167" fontId="13" fillId="0" borderId="125" xfId="2" applyNumberFormat="1" applyFont="1" applyBorder="1"/>
    <xf numFmtId="2" fontId="36" fillId="0" borderId="125" xfId="39" applyNumberFormat="1" applyFont="1" applyBorder="1"/>
    <xf numFmtId="167" fontId="35" fillId="0" borderId="125" xfId="38" applyNumberFormat="1" applyFont="1" applyBorder="1"/>
    <xf numFmtId="10" fontId="13" fillId="0" borderId="126" xfId="35" applyNumberFormat="1" applyFont="1" applyBorder="1"/>
    <xf numFmtId="44" fontId="35" fillId="0" borderId="0" xfId="0" applyNumberFormat="1" applyFont="1"/>
    <xf numFmtId="166" fontId="35" fillId="0" borderId="128" xfId="32" applyNumberFormat="1" applyFont="1" applyBorder="1"/>
    <xf numFmtId="9" fontId="35" fillId="0" borderId="128" xfId="35" applyFont="1" applyBorder="1"/>
    <xf numFmtId="167" fontId="13" fillId="0" borderId="128" xfId="2" applyNumberFormat="1" applyFont="1" applyBorder="1"/>
    <xf numFmtId="2" fontId="36" fillId="0" borderId="128" xfId="39" applyNumberFormat="1" applyFont="1" applyBorder="1"/>
    <xf numFmtId="167" fontId="35" fillId="0" borderId="128" xfId="38" applyNumberFormat="1" applyFont="1" applyBorder="1"/>
    <xf numFmtId="10" fontId="13" fillId="0" borderId="129" xfId="35" applyNumberFormat="1" applyFont="1" applyBorder="1"/>
    <xf numFmtId="0" fontId="35" fillId="2" borderId="130" xfId="38" applyFont="1" applyFill="1" applyBorder="1"/>
    <xf numFmtId="0" fontId="35" fillId="2" borderId="131" xfId="38" applyFont="1" applyFill="1" applyBorder="1"/>
    <xf numFmtId="166" fontId="35" fillId="2" borderId="131" xfId="32" applyNumberFormat="1" applyFont="1" applyFill="1" applyBorder="1"/>
    <xf numFmtId="10" fontId="36" fillId="2" borderId="131" xfId="39" applyNumberFormat="1" applyFont="1" applyFill="1" applyBorder="1"/>
    <xf numFmtId="167" fontId="36" fillId="2" borderId="131" xfId="38" applyNumberFormat="1" applyFont="1" applyFill="1" applyBorder="1"/>
    <xf numFmtId="10" fontId="36" fillId="2" borderId="132" xfId="38" applyNumberFormat="1" applyFont="1" applyFill="1" applyBorder="1"/>
    <xf numFmtId="0" fontId="35" fillId="0" borderId="15" xfId="38" applyFont="1" applyBorder="1"/>
    <xf numFmtId="0" fontId="35" fillId="0" borderId="0" xfId="38" applyFont="1"/>
    <xf numFmtId="166" fontId="35" fillId="0" borderId="0" xfId="32" applyNumberFormat="1" applyFont="1" applyBorder="1"/>
    <xf numFmtId="10" fontId="36" fillId="0" borderId="0" xfId="39" applyNumberFormat="1" applyFont="1" applyBorder="1"/>
    <xf numFmtId="0" fontId="35" fillId="0" borderId="13" xfId="38" applyFont="1" applyBorder="1"/>
    <xf numFmtId="0" fontId="36" fillId="0" borderId="134" xfId="38" applyFont="1" applyBorder="1" applyAlignment="1">
      <alignment horizontal="center"/>
    </xf>
    <xf numFmtId="0" fontId="12" fillId="0" borderId="134" xfId="2" applyFont="1" applyBorder="1" applyAlignment="1">
      <alignment horizontal="center"/>
    </xf>
    <xf numFmtId="0" fontId="12" fillId="0" borderId="135" xfId="2" applyFont="1" applyBorder="1"/>
    <xf numFmtId="166" fontId="35" fillId="0" borderId="0" xfId="38" applyNumberFormat="1" applyFont="1"/>
    <xf numFmtId="166" fontId="12" fillId="0" borderId="0" xfId="38" applyNumberFormat="1" applyFont="1"/>
    <xf numFmtId="10" fontId="12" fillId="0" borderId="0" xfId="39" applyNumberFormat="1" applyFont="1" applyBorder="1"/>
    <xf numFmtId="166" fontId="13" fillId="0" borderId="128" xfId="32" applyNumberFormat="1" applyFont="1" applyBorder="1"/>
    <xf numFmtId="9" fontId="13" fillId="0" borderId="128" xfId="35" applyFont="1" applyBorder="1"/>
    <xf numFmtId="2" fontId="12" fillId="0" borderId="128" xfId="39" applyNumberFormat="1" applyFont="1" applyBorder="1"/>
    <xf numFmtId="167" fontId="13" fillId="0" borderId="128" xfId="38" applyNumberFormat="1" applyFont="1" applyBorder="1"/>
    <xf numFmtId="0" fontId="13" fillId="0" borderId="0" xfId="0" applyFont="1"/>
    <xf numFmtId="166" fontId="35" fillId="0" borderId="125" xfId="32" applyNumberFormat="1" applyFont="1" applyFill="1" applyBorder="1"/>
    <xf numFmtId="200" fontId="13" fillId="0" borderId="125" xfId="2" applyNumberFormat="1" applyFont="1" applyBorder="1"/>
    <xf numFmtId="0" fontId="12" fillId="0" borderId="18" xfId="38" applyFont="1" applyBorder="1"/>
    <xf numFmtId="0" fontId="35" fillId="0" borderId="19" xfId="38" applyFont="1" applyBorder="1"/>
    <xf numFmtId="9" fontId="12" fillId="0" borderId="19" xfId="38" applyNumberFormat="1" applyFont="1" applyBorder="1"/>
    <xf numFmtId="167" fontId="12" fillId="0" borderId="19" xfId="38" applyNumberFormat="1" applyFont="1" applyBorder="1"/>
    <xf numFmtId="10" fontId="12" fillId="0" borderId="20" xfId="38" applyNumberFormat="1" applyFont="1" applyBorder="1"/>
    <xf numFmtId="201" fontId="35" fillId="0" borderId="0" xfId="0" applyNumberFormat="1" applyFont="1"/>
    <xf numFmtId="166" fontId="35" fillId="0" borderId="140" xfId="32" applyNumberFormat="1" applyFont="1" applyBorder="1"/>
    <xf numFmtId="9" fontId="35" fillId="0" borderId="140" xfId="35" applyFont="1" applyBorder="1"/>
    <xf numFmtId="167" fontId="13" fillId="0" borderId="140" xfId="2" applyNumberFormat="1" applyFont="1" applyBorder="1"/>
    <xf numFmtId="2" fontId="36" fillId="0" borderId="140" xfId="39" applyNumberFormat="1" applyFont="1" applyBorder="1"/>
    <xf numFmtId="167" fontId="35" fillId="0" borderId="140" xfId="38" applyNumberFormat="1" applyFont="1" applyBorder="1"/>
    <xf numFmtId="10" fontId="13" fillId="0" borderId="141" xfId="35" applyNumberFormat="1" applyFont="1" applyBorder="1"/>
    <xf numFmtId="0" fontId="12" fillId="0" borderId="5" xfId="38" applyFont="1" applyBorder="1"/>
    <xf numFmtId="0" fontId="35" fillId="0" borderId="6" xfId="38" applyFont="1" applyBorder="1"/>
    <xf numFmtId="44" fontId="36" fillId="0" borderId="6" xfId="38" applyNumberFormat="1" applyFont="1" applyBorder="1"/>
    <xf numFmtId="10" fontId="12" fillId="0" borderId="101" xfId="38" applyNumberFormat="1" applyFont="1" applyBorder="1"/>
    <xf numFmtId="0" fontId="35" fillId="0" borderId="142" xfId="38" applyFont="1" applyBorder="1"/>
    <xf numFmtId="0" fontId="35" fillId="0" borderId="143" xfId="38" applyFont="1" applyBorder="1"/>
    <xf numFmtId="0" fontId="16" fillId="0" borderId="0" xfId="11" applyFont="1" applyAlignment="1">
      <alignment horizontal="center"/>
    </xf>
    <xf numFmtId="200" fontId="27" fillId="0" borderId="0" xfId="0" applyNumberFormat="1" applyFont="1"/>
    <xf numFmtId="0" fontId="38" fillId="0" borderId="0" xfId="11" applyFont="1" applyAlignment="1">
      <alignment horizontal="center"/>
    </xf>
    <xf numFmtId="0" fontId="39" fillId="0" borderId="0" xfId="0" applyFont="1"/>
    <xf numFmtId="0" fontId="35" fillId="0" borderId="15" xfId="38" applyFont="1" applyBorder="1" applyAlignment="1">
      <alignment horizontal="left"/>
    </xf>
    <xf numFmtId="0" fontId="35" fillId="0" borderId="0" xfId="38" applyFont="1" applyAlignment="1">
      <alignment horizontal="left"/>
    </xf>
    <xf numFmtId="9" fontId="35" fillId="0" borderId="0" xfId="35" applyFont="1" applyBorder="1"/>
    <xf numFmtId="167" fontId="13" fillId="0" borderId="0" xfId="2" applyNumberFormat="1" applyFont="1"/>
    <xf numFmtId="2" fontId="36" fillId="0" borderId="0" xfId="39" applyNumberFormat="1" applyFont="1" applyBorder="1"/>
    <xf numFmtId="167" fontId="35" fillId="0" borderId="0" xfId="38" applyNumberFormat="1" applyFont="1"/>
    <xf numFmtId="10" fontId="13" fillId="0" borderId="13" xfId="35" applyNumberFormat="1" applyFont="1" applyBorder="1"/>
    <xf numFmtId="0" fontId="31" fillId="0" borderId="0" xfId="31" applyFont="1" applyAlignment="1">
      <alignment vertical="center"/>
    </xf>
    <xf numFmtId="0" fontId="31" fillId="0" borderId="0" xfId="31" applyFont="1" applyAlignment="1">
      <alignment horizontal="center" vertical="center"/>
    </xf>
    <xf numFmtId="0" fontId="20" fillId="15" borderId="0" xfId="40" applyFont="1" applyFill="1"/>
    <xf numFmtId="4" fontId="40" fillId="0" borderId="0" xfId="40" applyNumberFormat="1" applyFont="1"/>
    <xf numFmtId="0" fontId="20" fillId="15" borderId="0" xfId="40" applyFont="1" applyFill="1" applyAlignment="1">
      <alignment horizontal="center"/>
    </xf>
    <xf numFmtId="0" fontId="41" fillId="0" borderId="0" xfId="40" applyFont="1" applyAlignment="1">
      <alignment horizontal="center"/>
    </xf>
    <xf numFmtId="0" fontId="43" fillId="0" borderId="0" xfId="40" applyFont="1"/>
    <xf numFmtId="2" fontId="9" fillId="0" borderId="14" xfId="41" applyNumberFormat="1" applyFont="1" applyBorder="1" applyAlignment="1">
      <alignment horizontal="center"/>
    </xf>
    <xf numFmtId="0" fontId="9" fillId="0" borderId="14" xfId="40" applyFont="1" applyBorder="1"/>
    <xf numFmtId="202" fontId="9" fillId="0" borderId="14" xfId="42" applyNumberFormat="1" applyFont="1" applyBorder="1"/>
    <xf numFmtId="176" fontId="9" fillId="0" borderId="14" xfId="41" applyNumberFormat="1" applyFont="1" applyBorder="1" applyAlignment="1">
      <alignment horizontal="center"/>
    </xf>
    <xf numFmtId="171" fontId="28" fillId="0" borderId="0" xfId="40" applyNumberFormat="1" applyFont="1"/>
    <xf numFmtId="0" fontId="28" fillId="0" borderId="0" xfId="40" applyFont="1"/>
    <xf numFmtId="0" fontId="19" fillId="0" borderId="0" xfId="0" applyFont="1"/>
    <xf numFmtId="0" fontId="44" fillId="0" borderId="0" xfId="0" applyFont="1" applyAlignment="1">
      <alignment vertical="top"/>
    </xf>
    <xf numFmtId="0" fontId="45" fillId="0" borderId="0" xfId="31" applyFont="1" applyAlignment="1">
      <alignment horizontal="center" vertical="center"/>
    </xf>
    <xf numFmtId="0" fontId="46" fillId="0" borderId="0" xfId="44" applyFont="1" applyAlignment="1">
      <alignment horizontal="center" vertical="center"/>
    </xf>
    <xf numFmtId="0" fontId="31" fillId="0" borderId="0" xfId="31" applyFont="1" applyAlignment="1">
      <alignment horizontal="left" vertical="center"/>
    </xf>
    <xf numFmtId="0" fontId="43" fillId="0" borderId="0" xfId="40" applyFont="1" applyAlignment="1">
      <alignment horizontal="center" vertical="center"/>
    </xf>
    <xf numFmtId="0" fontId="43" fillId="0" borderId="0" xfId="40" applyFont="1" applyAlignment="1">
      <alignment horizontal="center"/>
    </xf>
    <xf numFmtId="0" fontId="47" fillId="0" borderId="0" xfId="11" applyFont="1" applyAlignment="1">
      <alignment horizontal="center"/>
    </xf>
    <xf numFmtId="0" fontId="48" fillId="0" borderId="0" xfId="11" applyFont="1" applyAlignment="1">
      <alignment horizontal="center"/>
    </xf>
    <xf numFmtId="44" fontId="36" fillId="2" borderId="143" xfId="18" applyFont="1" applyFill="1" applyBorder="1"/>
    <xf numFmtId="9" fontId="37" fillId="2" borderId="143" xfId="38" applyNumberFormat="1" applyFont="1" applyFill="1" applyBorder="1"/>
    <xf numFmtId="0" fontId="35" fillId="2" borderId="0" xfId="0" applyFont="1" applyFill="1"/>
    <xf numFmtId="44" fontId="27" fillId="2" borderId="0" xfId="0" applyNumberFormat="1" applyFont="1" applyFill="1"/>
    <xf numFmtId="0" fontId="27" fillId="2" borderId="0" xfId="0" applyFont="1" applyFill="1"/>
    <xf numFmtId="200" fontId="27" fillId="2" borderId="0" xfId="0" applyNumberFormat="1" applyFont="1" applyFill="1"/>
    <xf numFmtId="0" fontId="49" fillId="0" borderId="0" xfId="0" applyFont="1"/>
    <xf numFmtId="0" fontId="22" fillId="0" borderId="14" xfId="0" quotePrefix="1" applyFont="1" applyBorder="1" applyAlignment="1">
      <alignment horizontal="left"/>
    </xf>
    <xf numFmtId="0" fontId="30" fillId="0" borderId="0" xfId="0" quotePrefix="1" applyFont="1" applyAlignment="1">
      <alignment horizontal="left"/>
    </xf>
    <xf numFmtId="203" fontId="30" fillId="0" borderId="0" xfId="0" applyNumberFormat="1" applyFont="1" applyAlignment="1">
      <alignment horizontal="left"/>
    </xf>
    <xf numFmtId="0" fontId="51" fillId="0" borderId="0" xfId="0" applyFont="1"/>
    <xf numFmtId="0" fontId="22" fillId="22" borderId="31" xfId="0" applyFont="1" applyFill="1" applyBorder="1" applyAlignment="1">
      <alignment horizontal="center" vertical="center"/>
    </xf>
    <xf numFmtId="0" fontId="22" fillId="22" borderId="14" xfId="0" applyFont="1" applyFill="1" applyBorder="1" applyAlignment="1">
      <alignment horizontal="center" vertical="center"/>
    </xf>
    <xf numFmtId="0" fontId="22" fillId="22" borderId="14" xfId="0" applyFont="1" applyFill="1" applyBorder="1" applyAlignment="1">
      <alignment horizontal="center" vertical="justify"/>
    </xf>
    <xf numFmtId="0" fontId="22" fillId="22" borderId="14" xfId="0" applyFont="1" applyFill="1" applyBorder="1" applyAlignment="1">
      <alignment horizontal="center" vertical="center" wrapText="1"/>
    </xf>
    <xf numFmtId="0" fontId="22" fillId="22" borderId="28" xfId="0" applyFont="1" applyFill="1" applyBorder="1" applyAlignment="1">
      <alignment horizontal="center" vertical="justify"/>
    </xf>
    <xf numFmtId="0" fontId="22" fillId="2" borderId="31" xfId="0" quotePrefix="1" applyFont="1" applyFill="1" applyBorder="1" applyAlignment="1">
      <alignment horizontal="center"/>
    </xf>
    <xf numFmtId="0" fontId="22" fillId="2" borderId="14" xfId="0" quotePrefix="1" applyFont="1" applyFill="1" applyBorder="1" applyAlignment="1">
      <alignment horizontal="center"/>
    </xf>
    <xf numFmtId="0" fontId="22" fillId="2" borderId="14" xfId="0" applyFont="1" applyFill="1" applyBorder="1"/>
    <xf numFmtId="0" fontId="22" fillId="2" borderId="28" xfId="0" applyFont="1" applyFill="1" applyBorder="1"/>
    <xf numFmtId="0" fontId="24" fillId="2" borderId="31" xfId="0" quotePrefix="1" applyFont="1" applyFill="1" applyBorder="1" applyAlignment="1">
      <alignment horizontal="center"/>
    </xf>
    <xf numFmtId="0" fontId="24" fillId="2" borderId="14" xfId="0" applyFont="1" applyFill="1" applyBorder="1" applyAlignment="1">
      <alignment horizontal="center" vertical="center"/>
    </xf>
    <xf numFmtId="0" fontId="24" fillId="2" borderId="14" xfId="0" applyFont="1" applyFill="1" applyBorder="1"/>
    <xf numFmtId="0" fontId="24" fillId="2" borderId="14" xfId="0" applyFont="1" applyFill="1" applyBorder="1" applyAlignment="1">
      <alignment horizontal="center"/>
    </xf>
    <xf numFmtId="164" fontId="24" fillId="2" borderId="28" xfId="22" applyFont="1" applyFill="1" applyBorder="1" applyAlignment="1">
      <alignment horizontal="center"/>
    </xf>
    <xf numFmtId="0" fontId="22" fillId="2" borderId="14" xfId="0" quotePrefix="1" applyFont="1" applyFill="1" applyBorder="1" applyAlignment="1">
      <alignment horizontal="left"/>
    </xf>
    <xf numFmtId="4" fontId="24" fillId="2" borderId="14" xfId="0" applyNumberFormat="1" applyFont="1" applyFill="1" applyBorder="1" applyAlignment="1">
      <alignment horizontal="right" vertical="center"/>
    </xf>
    <xf numFmtId="4" fontId="24" fillId="2" borderId="28" xfId="0" applyNumberFormat="1" applyFont="1" applyFill="1" applyBorder="1" applyAlignment="1">
      <alignment horizontal="right" vertical="center"/>
    </xf>
    <xf numFmtId="0" fontId="24" fillId="2" borderId="14" xfId="0" quotePrefix="1" applyFont="1" applyFill="1" applyBorder="1" applyAlignment="1">
      <alignment horizontal="left"/>
    </xf>
    <xf numFmtId="205" fontId="24" fillId="2" borderId="14" xfId="45" applyNumberFormat="1" applyFont="1" applyFill="1" applyBorder="1" applyAlignment="1">
      <alignment horizontal="right" vertical="center"/>
    </xf>
    <xf numFmtId="10" fontId="24" fillId="2" borderId="14" xfId="0" applyNumberFormat="1" applyFont="1" applyFill="1" applyBorder="1" applyAlignment="1">
      <alignment horizontal="right" vertical="center"/>
    </xf>
    <xf numFmtId="205" fontId="24" fillId="2" borderId="28" xfId="45" applyNumberFormat="1" applyFont="1" applyFill="1" applyBorder="1" applyAlignment="1">
      <alignment horizontal="right" vertical="center"/>
    </xf>
    <xf numFmtId="206" fontId="49" fillId="0" borderId="0" xfId="0" applyNumberFormat="1" applyFont="1"/>
    <xf numFmtId="205" fontId="22" fillId="2" borderId="28" xfId="45" applyNumberFormat="1" applyFont="1" applyFill="1" applyBorder="1" applyAlignment="1">
      <alignment horizontal="right" vertical="center"/>
    </xf>
    <xf numFmtId="192" fontId="22" fillId="2" borderId="28" xfId="0" applyNumberFormat="1" applyFont="1" applyFill="1" applyBorder="1" applyAlignment="1">
      <alignment horizontal="right" vertical="center"/>
    </xf>
    <xf numFmtId="0" fontId="24" fillId="2" borderId="14" xfId="0" quotePrefix="1" applyFont="1" applyFill="1" applyBorder="1" applyAlignment="1">
      <alignment horizontal="center"/>
    </xf>
    <xf numFmtId="0" fontId="22" fillId="22" borderId="31" xfId="0" quotePrefix="1" applyFont="1" applyFill="1" applyBorder="1" applyAlignment="1">
      <alignment horizontal="center"/>
    </xf>
    <xf numFmtId="0" fontId="22" fillId="22" borderId="14" xfId="0" quotePrefix="1" applyFont="1" applyFill="1" applyBorder="1" applyAlignment="1">
      <alignment horizontal="left"/>
    </xf>
    <xf numFmtId="205" fontId="22" fillId="22" borderId="28" xfId="45" applyNumberFormat="1" applyFont="1" applyFill="1" applyBorder="1" applyAlignment="1">
      <alignment horizontal="right" vertical="center"/>
    </xf>
    <xf numFmtId="0" fontId="24" fillId="22" borderId="14" xfId="0" quotePrefix="1" applyFont="1" applyFill="1" applyBorder="1" applyAlignment="1">
      <alignment horizontal="left"/>
    </xf>
    <xf numFmtId="0" fontId="22" fillId="22" borderId="28" xfId="0" applyFont="1" applyFill="1" applyBorder="1" applyAlignment="1">
      <alignment horizontal="center" vertical="center"/>
    </xf>
    <xf numFmtId="0" fontId="24" fillId="2" borderId="14" xfId="0" applyFont="1" applyFill="1" applyBorder="1" applyAlignment="1">
      <alignment horizontal="justify" vertical="center"/>
    </xf>
    <xf numFmtId="4" fontId="24" fillId="2" borderId="14" xfId="0" applyNumberFormat="1" applyFont="1" applyFill="1" applyBorder="1"/>
    <xf numFmtId="0" fontId="24" fillId="2" borderId="14" xfId="45" applyNumberFormat="1" applyFont="1" applyFill="1" applyBorder="1" applyAlignment="1">
      <alignment horizontal="center" vertical="center"/>
    </xf>
    <xf numFmtId="205" fontId="22" fillId="2" borderId="28" xfId="45" applyNumberFormat="1" applyFont="1" applyFill="1" applyBorder="1" applyAlignment="1">
      <alignment horizontal="center"/>
    </xf>
    <xf numFmtId="205" fontId="24" fillId="2" borderId="28" xfId="45" applyNumberFormat="1" applyFont="1" applyFill="1" applyBorder="1" applyAlignment="1">
      <alignment horizontal="center"/>
    </xf>
    <xf numFmtId="0" fontId="22" fillId="22" borderId="31" xfId="0" quotePrefix="1" applyFont="1" applyFill="1" applyBorder="1" applyAlignment="1">
      <alignment horizontal="center" vertical="center"/>
    </xf>
    <xf numFmtId="0" fontId="24" fillId="22" borderId="14" xfId="0" applyFont="1" applyFill="1" applyBorder="1" applyAlignment="1">
      <alignment horizontal="center" vertical="center"/>
    </xf>
    <xf numFmtId="0" fontId="22" fillId="22" borderId="14" xfId="0" applyFont="1" applyFill="1" applyBorder="1" applyAlignment="1">
      <alignment horizontal="justify"/>
    </xf>
    <xf numFmtId="0" fontId="24" fillId="22" borderId="14" xfId="0" applyFont="1" applyFill="1" applyBorder="1" applyAlignment="1">
      <alignment horizontal="center"/>
    </xf>
    <xf numFmtId="205" fontId="22" fillId="22" borderId="28" xfId="45" applyNumberFormat="1" applyFont="1" applyFill="1" applyBorder="1" applyAlignment="1">
      <alignment horizontal="center"/>
    </xf>
    <xf numFmtId="0" fontId="24" fillId="22" borderId="94" xfId="0" quotePrefix="1" applyFont="1" applyFill="1" applyBorder="1" applyAlignment="1">
      <alignment horizontal="center" vertical="center"/>
    </xf>
    <xf numFmtId="0" fontId="22" fillId="22" borderId="84" xfId="0" applyFont="1" applyFill="1" applyBorder="1" applyAlignment="1">
      <alignment horizontal="left" vertical="center"/>
    </xf>
    <xf numFmtId="0" fontId="24" fillId="22" borderId="84" xfId="0" applyFont="1" applyFill="1" applyBorder="1" applyAlignment="1">
      <alignment horizontal="center" vertical="center"/>
    </xf>
    <xf numFmtId="0" fontId="24" fillId="22" borderId="84" xfId="0" applyFont="1" applyFill="1" applyBorder="1" applyAlignment="1">
      <alignment horizontal="justify" vertical="center"/>
    </xf>
    <xf numFmtId="205" fontId="22" fillId="22" borderId="80" xfId="45" applyNumberFormat="1" applyFont="1" applyFill="1" applyBorder="1" applyAlignment="1">
      <alignment horizontal="center"/>
    </xf>
    <xf numFmtId="0" fontId="23" fillId="0" borderId="0" xfId="0" quotePrefix="1"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xf>
    <xf numFmtId="0" fontId="52" fillId="0" borderId="0" xfId="0" applyFont="1" applyAlignment="1">
      <alignment horizontal="justify" vertical="center"/>
    </xf>
    <xf numFmtId="0" fontId="52" fillId="0" borderId="0" xfId="0" applyFont="1" applyAlignment="1">
      <alignment horizontal="center" vertical="center"/>
    </xf>
    <xf numFmtId="164" fontId="52" fillId="0" borderId="0" xfId="22" applyFont="1" applyBorder="1" applyAlignment="1">
      <alignment horizontal="center" vertical="center"/>
    </xf>
    <xf numFmtId="0" fontId="26" fillId="0" borderId="0" xfId="0" applyFont="1"/>
    <xf numFmtId="0" fontId="53" fillId="0" borderId="0" xfId="0" applyFont="1"/>
    <xf numFmtId="44" fontId="26" fillId="0" borderId="0" xfId="18" applyFont="1"/>
    <xf numFmtId="0" fontId="48" fillId="0" borderId="0" xfId="0" applyFont="1"/>
    <xf numFmtId="0" fontId="26" fillId="0" borderId="0" xfId="3" applyFont="1" applyAlignment="1">
      <alignment vertical="center" wrapText="1"/>
    </xf>
    <xf numFmtId="2" fontId="26" fillId="0" borderId="0" xfId="3" applyNumberFormat="1" applyFont="1" applyAlignment="1">
      <alignment horizontal="center" vertical="center" wrapText="1"/>
    </xf>
    <xf numFmtId="0" fontId="26" fillId="2" borderId="0" xfId="3" applyFont="1" applyFill="1" applyAlignment="1">
      <alignment vertical="center" wrapText="1"/>
    </xf>
    <xf numFmtId="191" fontId="26" fillId="2" borderId="14" xfId="4" applyNumberFormat="1" applyFont="1" applyFill="1" applyBorder="1" applyAlignment="1">
      <alignment vertical="center" wrapText="1"/>
    </xf>
    <xf numFmtId="0" fontId="26" fillId="2" borderId="103" xfId="3" applyFont="1" applyFill="1" applyBorder="1" applyAlignment="1">
      <alignment vertical="center" wrapText="1"/>
    </xf>
    <xf numFmtId="2" fontId="26" fillId="2" borderId="0" xfId="3" applyNumberFormat="1" applyFont="1" applyFill="1" applyAlignment="1">
      <alignment horizontal="center" vertical="center" wrapText="1"/>
    </xf>
    <xf numFmtId="0" fontId="26" fillId="2" borderId="13" xfId="5" applyNumberFormat="1" applyFont="1" applyFill="1" applyBorder="1" applyAlignment="1">
      <alignment horizontal="center" vertical="center" wrapText="1"/>
    </xf>
    <xf numFmtId="43" fontId="26" fillId="2" borderId="0" xfId="6" applyFont="1" applyFill="1" applyAlignment="1">
      <alignment vertical="center" wrapText="1"/>
    </xf>
    <xf numFmtId="0" fontId="26" fillId="2" borderId="14" xfId="3" applyFont="1" applyFill="1" applyBorder="1" applyAlignment="1">
      <alignment horizontal="center" vertical="center" wrapText="1"/>
    </xf>
    <xf numFmtId="0" fontId="26" fillId="2" borderId="13" xfId="3" applyFont="1" applyFill="1" applyBorder="1" applyAlignment="1">
      <alignment vertical="center" wrapText="1"/>
    </xf>
    <xf numFmtId="0" fontId="22" fillId="2" borderId="153" xfId="46" applyFont="1" applyFill="1" applyBorder="1" applyAlignment="1">
      <alignment horizontal="center" vertical="center" wrapText="1"/>
    </xf>
    <xf numFmtId="2" fontId="22" fillId="2" borderId="153" xfId="46" applyNumberFormat="1" applyFont="1" applyFill="1" applyBorder="1" applyAlignment="1">
      <alignment horizontal="center" vertical="center" wrapText="1"/>
    </xf>
    <xf numFmtId="0" fontId="22" fillId="2" borderId="154" xfId="46" applyFont="1" applyFill="1" applyBorder="1" applyAlignment="1">
      <alignment horizontal="center" vertical="center" wrapText="1"/>
    </xf>
    <xf numFmtId="9" fontId="24" fillId="2" borderId="161" xfId="7" applyFont="1" applyFill="1" applyBorder="1" applyAlignment="1" applyProtection="1">
      <alignment horizontal="center" vertical="center" wrapText="1"/>
    </xf>
    <xf numFmtId="167" fontId="24" fillId="2" borderId="161" xfId="4" applyFont="1" applyFill="1" applyBorder="1" applyAlignment="1">
      <alignment horizontal="right" vertical="center" wrapText="1"/>
    </xf>
    <xf numFmtId="2" fontId="24" fillId="2" borderId="161" xfId="8" applyNumberFormat="1" applyFont="1" applyFill="1" applyBorder="1" applyAlignment="1">
      <alignment horizontal="center" vertical="center" wrapText="1"/>
    </xf>
    <xf numFmtId="167" fontId="24" fillId="2" borderId="162" xfId="4" applyFont="1" applyFill="1" applyBorder="1" applyAlignment="1" applyProtection="1">
      <alignment horizontal="center" vertical="center" wrapText="1"/>
    </xf>
    <xf numFmtId="167" fontId="22" fillId="2" borderId="162" xfId="4" applyFont="1" applyFill="1" applyBorder="1" applyAlignment="1" applyProtection="1">
      <alignment horizontal="center" vertical="center" wrapText="1"/>
    </xf>
    <xf numFmtId="10" fontId="22" fillId="2" borderId="162" xfId="46" applyNumberFormat="1" applyFont="1" applyFill="1" applyBorder="1" applyAlignment="1">
      <alignment horizontal="center" vertical="center" wrapText="1"/>
    </xf>
    <xf numFmtId="9" fontId="22" fillId="2" borderId="161" xfId="7" applyFont="1" applyFill="1" applyBorder="1" applyAlignment="1" applyProtection="1">
      <alignment vertical="center" wrapText="1"/>
    </xf>
    <xf numFmtId="0" fontId="22" fillId="2" borderId="161" xfId="46" applyFont="1" applyFill="1" applyBorder="1" applyAlignment="1">
      <alignment horizontal="right" vertical="center" wrapText="1"/>
    </xf>
    <xf numFmtId="2" fontId="22" fillId="2" borderId="161" xfId="46" applyNumberFormat="1" applyFont="1" applyFill="1" applyBorder="1" applyAlignment="1">
      <alignment horizontal="center" vertical="center" wrapText="1"/>
    </xf>
    <xf numFmtId="207" fontId="22" fillId="2" borderId="162" xfId="46" applyNumberFormat="1" applyFont="1" applyFill="1" applyBorder="1" applyAlignment="1">
      <alignment horizontal="center" vertical="center" wrapText="1"/>
    </xf>
    <xf numFmtId="37" fontId="54" fillId="0" borderId="172" xfId="46" applyNumberFormat="1" applyFont="1" applyBorder="1" applyAlignment="1">
      <alignment horizontal="center" vertical="center" wrapText="1"/>
    </xf>
    <xf numFmtId="37" fontId="54" fillId="0" borderId="173" xfId="46" applyNumberFormat="1" applyFont="1" applyBorder="1" applyAlignment="1">
      <alignment horizontal="center" vertical="center" wrapText="1"/>
    </xf>
    <xf numFmtId="2" fontId="22" fillId="0" borderId="173" xfId="46" applyNumberFormat="1" applyFont="1" applyBorder="1" applyAlignment="1">
      <alignment horizontal="center" vertical="center" wrapText="1"/>
    </xf>
    <xf numFmtId="44" fontId="22" fillId="2" borderId="163" xfId="18" applyFont="1" applyFill="1" applyBorder="1" applyAlignment="1">
      <alignment horizontal="center" vertical="center" wrapText="1"/>
    </xf>
    <xf numFmtId="0" fontId="24" fillId="0" borderId="14" xfId="3" applyFont="1" applyBorder="1" applyAlignment="1">
      <alignment horizontal="center" vertical="center" wrapText="1"/>
    </xf>
    <xf numFmtId="0" fontId="24" fillId="0" borderId="174" xfId="3" applyFont="1" applyBorder="1" applyAlignment="1">
      <alignment horizontal="center" vertical="center" wrapText="1"/>
    </xf>
    <xf numFmtId="10" fontId="22" fillId="2" borderId="178" xfId="46" applyNumberFormat="1" applyFont="1" applyFill="1" applyBorder="1" applyAlignment="1">
      <alignment horizontal="center" vertical="center" wrapText="1"/>
    </xf>
    <xf numFmtId="0" fontId="24" fillId="2" borderId="0" xfId="46" applyFont="1" applyFill="1" applyBorder="1" applyAlignment="1">
      <alignment horizontal="left" vertical="center" wrapText="1"/>
    </xf>
    <xf numFmtId="0" fontId="24" fillId="2" borderId="0" xfId="3" applyFont="1" applyFill="1" applyAlignment="1">
      <alignment horizontal="center" vertical="center" wrapText="1"/>
    </xf>
    <xf numFmtId="44" fontId="24" fillId="2" borderId="0" xfId="9" applyNumberFormat="1" applyFont="1" applyFill="1" applyBorder="1" applyAlignment="1">
      <alignment horizontal="center" vertical="center" wrapText="1"/>
    </xf>
    <xf numFmtId="2" fontId="24" fillId="2" borderId="0" xfId="3" applyNumberFormat="1" applyFont="1" applyFill="1" applyAlignment="1">
      <alignment horizontal="center" vertical="center" wrapText="1"/>
    </xf>
    <xf numFmtId="167" fontId="24" fillId="2" borderId="0" xfId="4" applyFont="1" applyFill="1" applyBorder="1" applyAlignment="1" applyProtection="1">
      <alignment horizontal="center" vertical="center" wrapText="1"/>
    </xf>
    <xf numFmtId="0" fontId="24" fillId="2" borderId="4" xfId="46" applyFont="1" applyFill="1" applyBorder="1" applyAlignment="1">
      <alignment horizontal="left" vertical="center" wrapText="1"/>
    </xf>
    <xf numFmtId="202" fontId="22" fillId="2" borderId="180" xfId="46" applyNumberFormat="1" applyFont="1" applyFill="1" applyBorder="1" applyAlignment="1">
      <alignment horizontal="center" vertical="center" wrapText="1"/>
    </xf>
    <xf numFmtId="43" fontId="53" fillId="0" borderId="69" xfId="17" applyFont="1" applyBorder="1" applyAlignment="1">
      <alignment vertical="center" wrapText="1"/>
    </xf>
    <xf numFmtId="173" fontId="26" fillId="2" borderId="0" xfId="3" applyNumberFormat="1" applyFont="1" applyFill="1" applyAlignment="1">
      <alignment vertical="center" wrapText="1"/>
    </xf>
    <xf numFmtId="0" fontId="55" fillId="0" borderId="0" xfId="19" applyFont="1" applyAlignment="1">
      <alignment horizontal="left" vertical="center" wrapText="1"/>
    </xf>
    <xf numFmtId="0" fontId="56" fillId="0" borderId="0" xfId="19" applyFont="1" applyAlignment="1">
      <alignment horizontal="left" vertical="center" wrapText="1"/>
    </xf>
    <xf numFmtId="0" fontId="26" fillId="2" borderId="0" xfId="1" applyFont="1" applyFill="1" applyAlignment="1">
      <alignment vertical="center" wrapText="1"/>
    </xf>
    <xf numFmtId="0" fontId="57" fillId="2" borderId="0" xfId="1" applyFont="1" applyFill="1" applyAlignment="1">
      <alignment vertical="center" wrapText="1"/>
    </xf>
    <xf numFmtId="0" fontId="4" fillId="2" borderId="0" xfId="0" applyFont="1" applyFill="1" applyAlignment="1">
      <alignment horizontal="center" vertical="center"/>
    </xf>
    <xf numFmtId="0" fontId="0" fillId="2" borderId="0" xfId="0" applyFill="1" applyAlignment="1">
      <alignment vertical="center"/>
    </xf>
    <xf numFmtId="2" fontId="4" fillId="2" borderId="0" xfId="0" applyNumberFormat="1" applyFont="1" applyFill="1" applyAlignment="1">
      <alignment horizontal="center" vertical="center"/>
    </xf>
    <xf numFmtId="173" fontId="4" fillId="2" borderId="0" xfId="0" applyNumberFormat="1" applyFont="1" applyFill="1" applyAlignment="1">
      <alignment horizontal="center" vertical="center"/>
    </xf>
    <xf numFmtId="0" fontId="6" fillId="0" borderId="0" xfId="19" applyAlignment="1">
      <alignment horizontal="left" vertical="center" wrapText="1"/>
    </xf>
    <xf numFmtId="0" fontId="59" fillId="2" borderId="0" xfId="0" applyFont="1" applyFill="1" applyAlignment="1">
      <alignment horizontal="center" vertical="center"/>
    </xf>
    <xf numFmtId="0" fontId="27" fillId="0" borderId="0" xfId="31" applyFont="1"/>
    <xf numFmtId="0" fontId="61" fillId="0" borderId="32" xfId="31" applyFont="1" applyBorder="1"/>
    <xf numFmtId="0" fontId="62" fillId="0" borderId="21" xfId="31" applyFont="1" applyBorder="1"/>
    <xf numFmtId="0" fontId="63" fillId="0" borderId="21" xfId="31" applyFont="1" applyBorder="1" applyAlignment="1">
      <alignment horizontal="center"/>
    </xf>
    <xf numFmtId="0" fontId="64" fillId="0" borderId="21" xfId="31" applyFont="1" applyBorder="1"/>
    <xf numFmtId="0" fontId="63" fillId="0" borderId="22" xfId="31" applyFont="1" applyBorder="1" applyAlignment="1">
      <alignment horizontal="right"/>
    </xf>
    <xf numFmtId="0" fontId="64" fillId="0" borderId="31" xfId="31" applyFont="1" applyBorder="1" applyAlignment="1">
      <alignment horizontal="left"/>
    </xf>
    <xf numFmtId="0" fontId="61" fillId="0" borderId="182" xfId="31" applyFont="1" applyBorder="1"/>
    <xf numFmtId="0" fontId="62" fillId="0" borderId="183" xfId="31" applyFont="1" applyBorder="1"/>
    <xf numFmtId="0" fontId="61" fillId="0" borderId="183" xfId="31" applyFont="1" applyBorder="1"/>
    <xf numFmtId="10" fontId="61" fillId="0" borderId="183" xfId="31" applyNumberFormat="1" applyFont="1" applyBorder="1"/>
    <xf numFmtId="10" fontId="61" fillId="0" borderId="184" xfId="31" applyNumberFormat="1" applyFont="1" applyBorder="1"/>
    <xf numFmtId="0" fontId="61" fillId="0" borderId="67" xfId="31" applyFont="1" applyBorder="1" applyAlignment="1">
      <alignment horizontal="left"/>
    </xf>
    <xf numFmtId="10" fontId="65" fillId="0" borderId="186" xfId="31" applyNumberFormat="1" applyFont="1" applyBorder="1"/>
    <xf numFmtId="0" fontId="61" fillId="0" borderId="32" xfId="31" applyFont="1" applyBorder="1" applyAlignment="1">
      <alignment horizontal="left"/>
    </xf>
    <xf numFmtId="0" fontId="61" fillId="0" borderId="21" xfId="31" applyFont="1" applyBorder="1" applyAlignment="1">
      <alignment horizontal="left"/>
    </xf>
    <xf numFmtId="10" fontId="61" fillId="0" borderId="21" xfId="31" applyNumberFormat="1" applyFont="1" applyBorder="1"/>
    <xf numFmtId="10" fontId="61" fillId="0" borderId="22" xfId="31" applyNumberFormat="1" applyFont="1" applyBorder="1"/>
    <xf numFmtId="0" fontId="61" fillId="0" borderId="31" xfId="31" applyFont="1" applyBorder="1" applyAlignment="1">
      <alignment horizontal="left"/>
    </xf>
    <xf numFmtId="0" fontId="61" fillId="0" borderId="174" xfId="31" applyFont="1" applyBorder="1" applyAlignment="1">
      <alignment horizontal="left"/>
    </xf>
    <xf numFmtId="10" fontId="61" fillId="0" borderId="174" xfId="31" applyNumberFormat="1" applyFont="1" applyBorder="1"/>
    <xf numFmtId="0" fontId="62" fillId="0" borderId="174" xfId="31" applyFont="1" applyBorder="1"/>
    <xf numFmtId="10" fontId="61" fillId="0" borderId="181" xfId="31" applyNumberFormat="1" applyFont="1" applyBorder="1"/>
    <xf numFmtId="0" fontId="61" fillId="0" borderId="94" xfId="31" applyFont="1" applyBorder="1" applyAlignment="1">
      <alignment horizontal="left"/>
    </xf>
    <xf numFmtId="10" fontId="61" fillId="0" borderId="80" xfId="31" applyNumberFormat="1" applyFont="1" applyBorder="1"/>
    <xf numFmtId="0" fontId="66" fillId="0" borderId="0" xfId="0" applyFont="1"/>
    <xf numFmtId="0" fontId="66" fillId="0" borderId="0" xfId="0" applyFont="1" applyAlignment="1">
      <alignment horizontal="center" vertical="center"/>
    </xf>
    <xf numFmtId="2" fontId="66" fillId="0" borderId="0" xfId="0" applyNumberFormat="1" applyFont="1"/>
    <xf numFmtId="0" fontId="24" fillId="0" borderId="0" xfId="0" applyFont="1"/>
    <xf numFmtId="0" fontId="22" fillId="0" borderId="0" xfId="0" applyFont="1"/>
    <xf numFmtId="0" fontId="68" fillId="0" borderId="0" xfId="0" applyFont="1"/>
    <xf numFmtId="0" fontId="68" fillId="0" borderId="0" xfId="0" applyFont="1" applyAlignment="1">
      <alignment horizontal="center" vertical="center"/>
    </xf>
    <xf numFmtId="2" fontId="68" fillId="0" borderId="0" xfId="0" applyNumberFormat="1" applyFont="1"/>
    <xf numFmtId="10" fontId="65" fillId="8" borderId="190" xfId="31" applyNumberFormat="1" applyFont="1" applyFill="1" applyBorder="1"/>
    <xf numFmtId="10" fontId="65" fillId="8" borderId="80" xfId="31" applyNumberFormat="1" applyFont="1" applyFill="1" applyBorder="1"/>
    <xf numFmtId="0" fontId="8" fillId="8" borderId="14" xfId="40" applyFont="1" applyFill="1" applyBorder="1" applyAlignment="1">
      <alignment horizontal="center"/>
    </xf>
    <xf numFmtId="2" fontId="8" fillId="8" borderId="14" xfId="41" applyNumberFormat="1" applyFont="1" applyFill="1" applyBorder="1" applyAlignment="1">
      <alignment horizontal="center"/>
    </xf>
    <xf numFmtId="0" fontId="8" fillId="8" borderId="14" xfId="40" applyFont="1" applyFill="1" applyBorder="1"/>
    <xf numFmtId="10" fontId="8" fillId="8" borderId="14" xfId="42" applyNumberFormat="1" applyFont="1" applyFill="1" applyBorder="1"/>
    <xf numFmtId="9" fontId="8" fillId="8" borderId="14" xfId="42" applyFont="1" applyFill="1" applyBorder="1"/>
    <xf numFmtId="10" fontId="8" fillId="8" borderId="14" xfId="43" applyNumberFormat="1" applyFont="1" applyFill="1" applyBorder="1"/>
    <xf numFmtId="0" fontId="8" fillId="8" borderId="14" xfId="40" applyFont="1" applyFill="1" applyBorder="1" applyAlignment="1">
      <alignment wrapText="1"/>
    </xf>
    <xf numFmtId="202" fontId="9" fillId="8" borderId="14" xfId="42" applyNumberFormat="1" applyFont="1" applyFill="1" applyBorder="1"/>
    <xf numFmtId="0" fontId="22" fillId="0" borderId="174" xfId="0" applyFont="1" applyBorder="1" applyAlignment="1">
      <alignment horizontal="center" vertical="center" wrapText="1"/>
    </xf>
    <xf numFmtId="0" fontId="67" fillId="23" borderId="174" xfId="0" applyFont="1" applyFill="1" applyBorder="1" applyAlignment="1">
      <alignment horizontal="center" vertical="center"/>
    </xf>
    <xf numFmtId="0" fontId="22" fillId="23" borderId="187" xfId="0" applyFont="1" applyFill="1" applyBorder="1" applyAlignment="1">
      <alignment horizontal="center" vertical="center" wrapText="1"/>
    </xf>
    <xf numFmtId="0" fontId="67" fillId="0" borderId="174" xfId="0" applyFont="1" applyBorder="1" applyAlignment="1">
      <alignment horizontal="center" vertical="center"/>
    </xf>
    <xf numFmtId="0" fontId="22" fillId="0" borderId="174" xfId="0" applyFont="1" applyBorder="1" applyAlignment="1">
      <alignment horizontal="center" vertical="center"/>
    </xf>
    <xf numFmtId="0" fontId="67" fillId="24" borderId="191" xfId="0" applyFont="1" applyFill="1" applyBorder="1" applyAlignment="1">
      <alignment horizontal="center" vertical="center"/>
    </xf>
    <xf numFmtId="0" fontId="22" fillId="24" borderId="191" xfId="0" applyFont="1" applyFill="1" applyBorder="1" applyAlignment="1">
      <alignment horizontal="center" vertical="center"/>
    </xf>
    <xf numFmtId="0" fontId="67" fillId="21" borderId="174" xfId="0" applyFont="1" applyFill="1" applyBorder="1" applyAlignment="1">
      <alignment vertical="top"/>
    </xf>
    <xf numFmtId="0" fontId="67" fillId="21" borderId="191" xfId="0" applyFont="1" applyFill="1" applyBorder="1" applyAlignment="1">
      <alignment horizontal="center" vertical="center"/>
    </xf>
    <xf numFmtId="44" fontId="0" fillId="0" borderId="174" xfId="18" applyFont="1" applyBorder="1"/>
    <xf numFmtId="0" fontId="22" fillId="23" borderId="174" xfId="0" applyFont="1" applyFill="1" applyBorder="1" applyAlignment="1">
      <alignment horizontal="center" vertical="center" wrapText="1"/>
    </xf>
    <xf numFmtId="44" fontId="0" fillId="5" borderId="174" xfId="18" applyFont="1" applyFill="1" applyBorder="1"/>
    <xf numFmtId="44" fontId="0" fillId="38" borderId="174" xfId="18" applyFont="1" applyFill="1" applyBorder="1"/>
    <xf numFmtId="44" fontId="0" fillId="22" borderId="174" xfId="18" applyFont="1" applyFill="1" applyBorder="1"/>
    <xf numFmtId="0" fontId="22" fillId="31" borderId="70" xfId="36" applyNumberFormat="1" applyFont="1" applyFill="1" applyBorder="1" applyAlignment="1">
      <alignment horizontal="center" vertical="center"/>
    </xf>
    <xf numFmtId="0" fontId="22" fillId="31" borderId="71" xfId="37" applyNumberFormat="1" applyFont="1" applyFill="1" applyBorder="1" applyAlignment="1">
      <alignment horizontal="left" vertical="center"/>
    </xf>
    <xf numFmtId="165" fontId="22" fillId="31" borderId="68" xfId="37" applyFont="1" applyFill="1" applyBorder="1" applyAlignment="1">
      <alignment horizontal="center" vertical="center"/>
    </xf>
    <xf numFmtId="172" fontId="22" fillId="31" borderId="68" xfId="32" applyNumberFormat="1" applyFont="1" applyFill="1" applyBorder="1" applyAlignment="1">
      <alignment horizontal="center" vertical="center"/>
    </xf>
    <xf numFmtId="43" fontId="22" fillId="31" borderId="68" xfId="17" applyFont="1" applyFill="1" applyBorder="1" applyAlignment="1">
      <alignment horizontal="center" vertical="center"/>
    </xf>
    <xf numFmtId="173" fontId="22" fillId="31" borderId="69" xfId="36" applyNumberFormat="1" applyFont="1" applyFill="1" applyBorder="1" applyAlignment="1">
      <alignment horizontal="center" vertical="center"/>
    </xf>
    <xf numFmtId="0" fontId="22" fillId="31" borderId="71" xfId="2" applyFont="1" applyFill="1" applyBorder="1" applyAlignment="1">
      <alignment horizontal="justify" vertical="center"/>
    </xf>
    <xf numFmtId="0" fontId="26" fillId="31" borderId="68" xfId="29" applyFont="1" applyFill="1" applyBorder="1" applyAlignment="1">
      <alignment horizontal="center" vertical="center" wrapText="1"/>
    </xf>
    <xf numFmtId="172" fontId="24" fillId="31" borderId="68" xfId="32" applyNumberFormat="1" applyFont="1" applyFill="1" applyBorder="1" applyAlignment="1">
      <alignment horizontal="center" vertical="center"/>
    </xf>
    <xf numFmtId="43" fontId="24" fillId="31" borderId="68" xfId="17" applyFont="1" applyFill="1" applyBorder="1" applyAlignment="1">
      <alignment horizontal="center" vertical="center"/>
    </xf>
    <xf numFmtId="173" fontId="24" fillId="31" borderId="69" xfId="36" applyNumberFormat="1" applyFont="1" applyFill="1" applyBorder="1" applyAlignment="1">
      <alignment horizontal="center" vertical="center"/>
    </xf>
    <xf numFmtId="173" fontId="22" fillId="31" borderId="29" xfId="36" applyNumberFormat="1" applyFont="1" applyFill="1" applyBorder="1" applyAlignment="1">
      <alignment horizontal="center" vertical="center"/>
    </xf>
    <xf numFmtId="44" fontId="0" fillId="31" borderId="174" xfId="18" applyFont="1" applyFill="1" applyBorder="1"/>
    <xf numFmtId="0" fontId="0" fillId="0" borderId="174" xfId="0" applyBorder="1"/>
    <xf numFmtId="0" fontId="0" fillId="5" borderId="174" xfId="0" applyFill="1" applyBorder="1"/>
    <xf numFmtId="0" fontId="53" fillId="9" borderId="41" xfId="0" applyFont="1" applyFill="1" applyBorder="1" applyAlignment="1">
      <alignment horizontal="center" vertical="center" wrapText="1"/>
    </xf>
    <xf numFmtId="0" fontId="53" fillId="10" borderId="42" xfId="0" applyFont="1" applyFill="1" applyBorder="1" applyAlignment="1">
      <alignment vertical="center" wrapText="1"/>
    </xf>
    <xf numFmtId="0" fontId="53" fillId="9" borderId="43" xfId="0" applyFont="1" applyFill="1" applyBorder="1" applyAlignment="1">
      <alignment vertical="center" wrapText="1"/>
    </xf>
    <xf numFmtId="172" fontId="53" fillId="9" borderId="44" xfId="0" applyNumberFormat="1" applyFont="1" applyFill="1" applyBorder="1" applyAlignment="1">
      <alignment vertical="center" wrapText="1"/>
    </xf>
    <xf numFmtId="43" fontId="22" fillId="9" borderId="44" xfId="17" applyFont="1" applyFill="1" applyBorder="1" applyAlignment="1">
      <alignment horizontal="center" vertical="center" wrapText="1"/>
    </xf>
    <xf numFmtId="0" fontId="53" fillId="9" borderId="45" xfId="0" applyFont="1" applyFill="1" applyBorder="1" applyAlignment="1">
      <alignment vertical="center" wrapText="1"/>
    </xf>
    <xf numFmtId="0" fontId="26" fillId="0" borderId="46" xfId="0" applyFont="1" applyBorder="1" applyAlignment="1">
      <alignment horizontal="center" vertical="center" wrapText="1"/>
    </xf>
    <xf numFmtId="0" fontId="26" fillId="0" borderId="47" xfId="0" applyFont="1" applyBorder="1" applyAlignment="1">
      <alignment vertical="center" wrapText="1"/>
    </xf>
    <xf numFmtId="0" fontId="26" fillId="0" borderId="48" xfId="0" applyFont="1" applyBorder="1" applyAlignment="1">
      <alignment horizontal="center" vertical="center" wrapText="1"/>
    </xf>
    <xf numFmtId="172" fontId="26" fillId="2" borderId="49" xfId="0" applyNumberFormat="1" applyFont="1" applyFill="1" applyBorder="1" applyAlignment="1">
      <alignment horizontal="center" vertical="center" wrapText="1"/>
    </xf>
    <xf numFmtId="43" fontId="24" fillId="2" borderId="49" xfId="17" applyFont="1" applyFill="1" applyBorder="1" applyAlignment="1">
      <alignment horizontal="center" vertical="center" wrapText="1"/>
    </xf>
    <xf numFmtId="172" fontId="26" fillId="0" borderId="50" xfId="0" applyNumberFormat="1" applyFont="1" applyBorder="1" applyAlignment="1">
      <alignment horizontal="center" vertical="center" wrapText="1"/>
    </xf>
    <xf numFmtId="0" fontId="53" fillId="11" borderId="51" xfId="0" applyFont="1" applyFill="1" applyBorder="1" applyAlignment="1">
      <alignment horizontal="left" vertical="center" wrapText="1"/>
    </xf>
    <xf numFmtId="0" fontId="53" fillId="11" borderId="51" xfId="0" applyFont="1" applyFill="1" applyBorder="1" applyAlignment="1">
      <alignment horizontal="right" vertical="center" wrapText="1"/>
    </xf>
    <xf numFmtId="0" fontId="53" fillId="11" borderId="52" xfId="0" applyFont="1" applyFill="1" applyBorder="1" applyAlignment="1">
      <alignment horizontal="right" vertical="center" wrapText="1"/>
    </xf>
    <xf numFmtId="172" fontId="53" fillId="11" borderId="52" xfId="0" applyNumberFormat="1" applyFont="1" applyFill="1" applyBorder="1" applyAlignment="1">
      <alignment horizontal="right" vertical="center" wrapText="1"/>
    </xf>
    <xf numFmtId="43" fontId="22" fillId="11" borderId="53" xfId="17" applyFont="1" applyFill="1" applyBorder="1" applyAlignment="1">
      <alignment horizontal="center" vertical="center" wrapText="1"/>
    </xf>
    <xf numFmtId="172" fontId="53" fillId="11" borderId="54" xfId="0" applyNumberFormat="1" applyFont="1" applyFill="1" applyBorder="1" applyAlignment="1">
      <alignment horizontal="center" vertical="center" wrapText="1"/>
    </xf>
    <xf numFmtId="0" fontId="26" fillId="0" borderId="51" xfId="0" applyFont="1" applyBorder="1" applyAlignment="1">
      <alignment horizontal="center" vertical="center" wrapText="1"/>
    </xf>
    <xf numFmtId="0" fontId="26" fillId="0" borderId="55" xfId="0" applyFont="1" applyBorder="1" applyAlignment="1">
      <alignment vertical="center" wrapText="1"/>
    </xf>
    <xf numFmtId="0" fontId="26" fillId="0" borderId="53" xfId="0" applyFont="1" applyBorder="1" applyAlignment="1">
      <alignment horizontal="center" vertical="center" wrapText="1"/>
    </xf>
    <xf numFmtId="172" fontId="26" fillId="2" borderId="56" xfId="0" applyNumberFormat="1" applyFont="1" applyFill="1" applyBorder="1" applyAlignment="1">
      <alignment horizontal="center" vertical="center" wrapText="1"/>
    </xf>
    <xf numFmtId="43" fontId="24" fillId="2" borderId="56" xfId="17" applyFont="1" applyFill="1" applyBorder="1" applyAlignment="1">
      <alignment horizontal="center" vertical="center" wrapText="1"/>
    </xf>
    <xf numFmtId="172" fontId="26" fillId="0" borderId="54" xfId="0" applyNumberFormat="1" applyFont="1" applyBorder="1" applyAlignment="1">
      <alignment horizontal="center" vertical="center" wrapText="1"/>
    </xf>
    <xf numFmtId="172" fontId="26" fillId="0" borderId="49" xfId="0" applyNumberFormat="1" applyFont="1" applyBorder="1" applyAlignment="1">
      <alignment horizontal="center" vertical="center" wrapText="1"/>
    </xf>
    <xf numFmtId="0" fontId="26" fillId="2" borderId="55" xfId="0" applyFont="1" applyFill="1" applyBorder="1" applyAlignment="1">
      <alignment vertical="center" wrapText="1"/>
    </xf>
    <xf numFmtId="172" fontId="26" fillId="0" borderId="56" xfId="0" applyNumberFormat="1" applyFont="1" applyBorder="1" applyAlignment="1">
      <alignment horizontal="center" vertical="center" wrapText="1"/>
    </xf>
    <xf numFmtId="43" fontId="24" fillId="0" borderId="56" xfId="17" applyFont="1" applyBorder="1" applyAlignment="1">
      <alignment horizontal="center" vertical="center" wrapText="1"/>
    </xf>
    <xf numFmtId="172" fontId="0" fillId="0" borderId="174" xfId="0" applyNumberFormat="1" applyBorder="1"/>
    <xf numFmtId="43" fontId="24" fillId="0" borderId="49" xfId="17" applyFont="1" applyBorder="1" applyAlignment="1">
      <alignment horizontal="center" vertical="center" wrapText="1"/>
    </xf>
    <xf numFmtId="0" fontId="59" fillId="0" borderId="0" xfId="0" applyFont="1"/>
    <xf numFmtId="0" fontId="59" fillId="0" borderId="174" xfId="0" applyFont="1" applyBorder="1"/>
    <xf numFmtId="0" fontId="53" fillId="8" borderId="51" xfId="0" applyFont="1" applyFill="1" applyBorder="1" applyAlignment="1">
      <alignment horizontal="left" vertical="center" wrapText="1"/>
    </xf>
    <xf numFmtId="172" fontId="59" fillId="0" borderId="174" xfId="0" applyNumberFormat="1" applyFont="1" applyBorder="1"/>
    <xf numFmtId="43" fontId="22" fillId="9" borderId="44" xfId="17" applyFont="1" applyFill="1" applyBorder="1" applyAlignment="1">
      <alignment vertical="center" wrapText="1"/>
    </xf>
    <xf numFmtId="0" fontId="26" fillId="0" borderId="57" xfId="0" applyFont="1" applyBorder="1" applyAlignment="1">
      <alignment horizontal="center" vertical="center" wrapText="1"/>
    </xf>
    <xf numFmtId="0" fontId="26" fillId="0" borderId="58" xfId="0" applyFont="1" applyBorder="1" applyAlignment="1">
      <alignment horizontal="left" vertical="center" wrapText="1"/>
    </xf>
    <xf numFmtId="0" fontId="26" fillId="0" borderId="59" xfId="0" applyFont="1" applyBorder="1" applyAlignment="1">
      <alignment horizontal="center" vertical="center" wrapText="1"/>
    </xf>
    <xf numFmtId="172" fontId="26" fillId="0" borderId="59" xfId="0" applyNumberFormat="1" applyFont="1" applyBorder="1" applyAlignment="1">
      <alignment horizontal="center" vertical="center" wrapText="1"/>
    </xf>
    <xf numFmtId="43" fontId="24" fillId="0" borderId="59" xfId="17" applyFont="1" applyBorder="1" applyAlignment="1">
      <alignment horizontal="center" vertical="center" wrapText="1"/>
    </xf>
    <xf numFmtId="172" fontId="26" fillId="2" borderId="59" xfId="0" applyNumberFormat="1" applyFont="1" applyFill="1" applyBorder="1" applyAlignment="1">
      <alignment horizontal="center" vertical="center" wrapText="1"/>
    </xf>
    <xf numFmtId="0" fontId="53" fillId="11" borderId="60" xfId="0" applyFont="1" applyFill="1" applyBorder="1" applyAlignment="1">
      <alignment horizontal="left" vertical="center" wrapText="1"/>
    </xf>
    <xf numFmtId="0" fontId="53" fillId="11" borderId="60" xfId="0" applyFont="1" applyFill="1" applyBorder="1" applyAlignment="1">
      <alignment horizontal="right" vertical="center" wrapText="1"/>
    </xf>
    <xf numFmtId="0" fontId="53" fillId="11" borderId="61" xfId="0" applyFont="1" applyFill="1" applyBorder="1" applyAlignment="1">
      <alignment horizontal="right" vertical="center" wrapText="1"/>
    </xf>
    <xf numFmtId="172" fontId="53" fillId="11" borderId="61" xfId="0" applyNumberFormat="1" applyFont="1" applyFill="1" applyBorder="1" applyAlignment="1">
      <alignment horizontal="right" vertical="center" wrapText="1"/>
    </xf>
    <xf numFmtId="43" fontId="22" fillId="11" borderId="62" xfId="17" applyFont="1" applyFill="1" applyBorder="1" applyAlignment="1">
      <alignment horizontal="center" vertical="center" wrapText="1"/>
    </xf>
    <xf numFmtId="172" fontId="53" fillId="11" borderId="63" xfId="0" applyNumberFormat="1" applyFont="1" applyFill="1" applyBorder="1" applyAlignment="1">
      <alignment horizontal="center" vertical="center" wrapText="1"/>
    </xf>
    <xf numFmtId="0" fontId="53" fillId="40" borderId="57" xfId="0" applyFont="1" applyFill="1" applyBorder="1" applyAlignment="1">
      <alignment horizontal="left" vertical="center" wrapText="1"/>
    </xf>
    <xf numFmtId="0" fontId="53" fillId="40" borderId="57" xfId="0" applyFont="1" applyFill="1" applyBorder="1" applyAlignment="1">
      <alignment horizontal="right" vertical="center" wrapText="1"/>
    </xf>
    <xf numFmtId="0" fontId="53" fillId="40" borderId="64" xfId="0" applyFont="1" applyFill="1" applyBorder="1" applyAlignment="1">
      <alignment horizontal="right" vertical="center" wrapText="1"/>
    </xf>
    <xf numFmtId="172" fontId="53" fillId="40" borderId="64" xfId="0" applyNumberFormat="1" applyFont="1" applyFill="1" applyBorder="1" applyAlignment="1">
      <alignment horizontal="right" vertical="center" wrapText="1"/>
    </xf>
    <xf numFmtId="43" fontId="22" fillId="40" borderId="65" xfId="17" applyFont="1" applyFill="1" applyBorder="1" applyAlignment="1">
      <alignment horizontal="center" vertical="center" wrapText="1"/>
    </xf>
    <xf numFmtId="172" fontId="53" fillId="40" borderId="66" xfId="0" applyNumberFormat="1" applyFont="1" applyFill="1" applyBorder="1" applyAlignment="1">
      <alignment horizontal="center" vertical="center" wrapText="1"/>
    </xf>
    <xf numFmtId="0" fontId="53" fillId="40" borderId="18" xfId="0" applyFont="1" applyFill="1" applyBorder="1" applyAlignment="1">
      <alignment horizontal="left" vertical="center" wrapText="1"/>
    </xf>
    <xf numFmtId="0" fontId="53" fillId="40" borderId="19" xfId="0" applyFont="1" applyFill="1" applyBorder="1" applyAlignment="1">
      <alignment horizontal="right" vertical="center" wrapText="1"/>
    </xf>
    <xf numFmtId="172" fontId="53" fillId="40" borderId="19" xfId="0" applyNumberFormat="1" applyFont="1" applyFill="1" applyBorder="1" applyAlignment="1">
      <alignment horizontal="right" vertical="center" wrapText="1"/>
    </xf>
    <xf numFmtId="43" fontId="22" fillId="40" borderId="19" xfId="17" applyFont="1" applyFill="1" applyBorder="1" applyAlignment="1">
      <alignment horizontal="center" vertical="center" wrapText="1"/>
    </xf>
    <xf numFmtId="172" fontId="53" fillId="40" borderId="20" xfId="0" applyNumberFormat="1" applyFont="1" applyFill="1" applyBorder="1" applyAlignment="1">
      <alignment horizontal="center" vertical="center" wrapText="1"/>
    </xf>
    <xf numFmtId="0" fontId="59" fillId="12" borderId="174" xfId="0" applyFont="1" applyFill="1" applyBorder="1"/>
    <xf numFmtId="0" fontId="53" fillId="13" borderId="41" xfId="0" applyFont="1" applyFill="1" applyBorder="1" applyAlignment="1">
      <alignment horizontal="center" vertical="center" wrapText="1"/>
    </xf>
    <xf numFmtId="0" fontId="53" fillId="14" borderId="42" xfId="0" applyFont="1" applyFill="1" applyBorder="1" applyAlignment="1">
      <alignment vertical="center" wrapText="1"/>
    </xf>
    <xf numFmtId="0" fontId="53" fillId="13" borderId="43" xfId="0" applyFont="1" applyFill="1" applyBorder="1" applyAlignment="1">
      <alignment vertical="center" wrapText="1"/>
    </xf>
    <xf numFmtId="172" fontId="53" fillId="13" borderId="44" xfId="0" applyNumberFormat="1" applyFont="1" applyFill="1" applyBorder="1" applyAlignment="1">
      <alignment vertical="center" wrapText="1"/>
    </xf>
    <xf numFmtId="43" fontId="22" fillId="13" borderId="44" xfId="17" applyFont="1" applyFill="1" applyBorder="1" applyAlignment="1">
      <alignment horizontal="center" vertical="center" wrapText="1"/>
    </xf>
    <xf numFmtId="0" fontId="53" fillId="13" borderId="45" xfId="0" applyFont="1" applyFill="1" applyBorder="1" applyAlignment="1">
      <alignment vertical="center" wrapText="1"/>
    </xf>
    <xf numFmtId="172" fontId="59" fillId="12" borderId="174" xfId="0" applyNumberFormat="1" applyFont="1" applyFill="1" applyBorder="1"/>
    <xf numFmtId="44" fontId="59" fillId="12" borderId="174" xfId="18" applyFont="1" applyFill="1" applyBorder="1"/>
    <xf numFmtId="44" fontId="59" fillId="0" borderId="174" xfId="0" applyNumberFormat="1" applyFont="1" applyBorder="1"/>
    <xf numFmtId="44" fontId="59" fillId="0" borderId="174" xfId="18" applyFont="1" applyBorder="1"/>
    <xf numFmtId="44" fontId="59" fillId="12" borderId="174" xfId="0" applyNumberFormat="1" applyFont="1" applyFill="1" applyBorder="1"/>
    <xf numFmtId="43" fontId="22" fillId="12" borderId="44" xfId="17" applyFont="1" applyFill="1" applyBorder="1" applyAlignment="1">
      <alignment horizontal="center" vertical="center" wrapText="1"/>
    </xf>
    <xf numFmtId="43" fontId="24" fillId="2" borderId="59" xfId="17" applyFont="1" applyFill="1" applyBorder="1" applyAlignment="1">
      <alignment horizontal="center" vertical="center" wrapText="1"/>
    </xf>
    <xf numFmtId="0" fontId="53" fillId="11" borderId="57" xfId="0" applyFont="1" applyFill="1" applyBorder="1" applyAlignment="1">
      <alignment horizontal="left" vertical="center" wrapText="1"/>
    </xf>
    <xf numFmtId="0" fontId="53" fillId="11" borderId="57" xfId="0" applyFont="1" applyFill="1" applyBorder="1" applyAlignment="1">
      <alignment horizontal="right" vertical="center" wrapText="1"/>
    </xf>
    <xf numFmtId="0" fontId="53" fillId="11" borderId="64" xfId="0" applyFont="1" applyFill="1" applyBorder="1" applyAlignment="1">
      <alignment horizontal="right" vertical="center" wrapText="1"/>
    </xf>
    <xf numFmtId="172" fontId="53" fillId="11" borderId="64" xfId="0" applyNumberFormat="1" applyFont="1" applyFill="1" applyBorder="1" applyAlignment="1">
      <alignment horizontal="right" vertical="center" wrapText="1"/>
    </xf>
    <xf numFmtId="43" fontId="22" fillId="11" borderId="65" xfId="17" applyFont="1" applyFill="1" applyBorder="1" applyAlignment="1">
      <alignment horizontal="center" vertical="center" wrapText="1"/>
    </xf>
    <xf numFmtId="172" fontId="53" fillId="11" borderId="66" xfId="0" applyNumberFormat="1" applyFont="1" applyFill="1" applyBorder="1" applyAlignment="1">
      <alignment horizontal="center" vertical="center" wrapText="1"/>
    </xf>
    <xf numFmtId="0" fontId="53" fillId="11" borderId="18" xfId="0" applyFont="1" applyFill="1" applyBorder="1" applyAlignment="1">
      <alignment horizontal="left" vertical="center" wrapText="1"/>
    </xf>
    <xf numFmtId="0" fontId="53" fillId="11" borderId="19" xfId="0" applyFont="1" applyFill="1" applyBorder="1" applyAlignment="1">
      <alignment horizontal="right" vertical="center" wrapText="1"/>
    </xf>
    <xf numFmtId="172" fontId="53" fillId="11" borderId="19" xfId="0" applyNumberFormat="1" applyFont="1" applyFill="1" applyBorder="1" applyAlignment="1">
      <alignment horizontal="right" vertical="center" wrapText="1"/>
    </xf>
    <xf numFmtId="43" fontId="22" fillId="11" borderId="19" xfId="17" applyFont="1" applyFill="1" applyBorder="1" applyAlignment="1">
      <alignment horizontal="center" vertical="center" wrapText="1"/>
    </xf>
    <xf numFmtId="172" fontId="53" fillId="11" borderId="20" xfId="0" applyNumberFormat="1" applyFont="1" applyFill="1" applyBorder="1" applyAlignment="1">
      <alignment horizontal="center" vertical="center" wrapText="1"/>
    </xf>
    <xf numFmtId="0" fontId="59" fillId="25" borderId="174" xfId="0" applyFont="1" applyFill="1" applyBorder="1"/>
    <xf numFmtId="0" fontId="53" fillId="34" borderId="41" xfId="0" applyFont="1" applyFill="1" applyBorder="1" applyAlignment="1">
      <alignment horizontal="center" vertical="center" wrapText="1"/>
    </xf>
    <xf numFmtId="0" fontId="53" fillId="35" borderId="42" xfId="0" applyFont="1" applyFill="1" applyBorder="1" applyAlignment="1">
      <alignment vertical="center" wrapText="1"/>
    </xf>
    <xf numFmtId="0" fontId="53" fillId="34" borderId="43" xfId="0" applyFont="1" applyFill="1" applyBorder="1" applyAlignment="1">
      <alignment vertical="center" wrapText="1"/>
    </xf>
    <xf numFmtId="172" fontId="53" fillId="34" borderId="44" xfId="0" applyNumberFormat="1" applyFont="1" applyFill="1" applyBorder="1" applyAlignment="1">
      <alignment vertical="center" wrapText="1"/>
    </xf>
    <xf numFmtId="43" fontId="22" fillId="34" borderId="44" xfId="17" applyFont="1" applyFill="1" applyBorder="1" applyAlignment="1">
      <alignment horizontal="center" vertical="center" wrapText="1"/>
    </xf>
    <xf numFmtId="0" fontId="53" fillId="34" borderId="45" xfId="0" applyFont="1" applyFill="1" applyBorder="1" applyAlignment="1">
      <alignment vertical="center" wrapText="1"/>
    </xf>
    <xf numFmtId="172" fontId="59" fillId="25" borderId="174" xfId="0" applyNumberFormat="1" applyFont="1" applyFill="1" applyBorder="1"/>
    <xf numFmtId="44" fontId="59" fillId="25" borderId="174" xfId="18" applyFont="1" applyFill="1" applyBorder="1"/>
    <xf numFmtId="44" fontId="59" fillId="25" borderId="174" xfId="0" applyNumberFormat="1" applyFont="1" applyFill="1" applyBorder="1"/>
    <xf numFmtId="43" fontId="22" fillId="25" borderId="44" xfId="17" applyFont="1" applyFill="1" applyBorder="1" applyAlignment="1">
      <alignment horizontal="center" vertical="center" wrapText="1"/>
    </xf>
    <xf numFmtId="0" fontId="53" fillId="41" borderId="60" xfId="0" applyFont="1" applyFill="1" applyBorder="1" applyAlignment="1">
      <alignment horizontal="left" vertical="center" wrapText="1"/>
    </xf>
    <xf numFmtId="0" fontId="53" fillId="41" borderId="60" xfId="0" applyFont="1" applyFill="1" applyBorder="1" applyAlignment="1">
      <alignment horizontal="right" vertical="center" wrapText="1"/>
    </xf>
    <xf numFmtId="0" fontId="53" fillId="41" borderId="61" xfId="0" applyFont="1" applyFill="1" applyBorder="1" applyAlignment="1">
      <alignment horizontal="right" vertical="center" wrapText="1"/>
    </xf>
    <xf numFmtId="172" fontId="53" fillId="41" borderId="61" xfId="0" applyNumberFormat="1" applyFont="1" applyFill="1" applyBorder="1" applyAlignment="1">
      <alignment horizontal="right" vertical="center" wrapText="1"/>
    </xf>
    <xf numFmtId="43" fontId="22" fillId="41" borderId="62" xfId="17" applyFont="1" applyFill="1" applyBorder="1" applyAlignment="1">
      <alignment horizontal="center" vertical="center" wrapText="1"/>
    </xf>
    <xf numFmtId="172" fontId="53" fillId="41" borderId="63" xfId="0" applyNumberFormat="1" applyFont="1" applyFill="1" applyBorder="1" applyAlignment="1">
      <alignment horizontal="center" vertical="center" wrapText="1"/>
    </xf>
    <xf numFmtId="0" fontId="53" fillId="41" borderId="57" xfId="0" applyFont="1" applyFill="1" applyBorder="1" applyAlignment="1">
      <alignment horizontal="left" vertical="center" wrapText="1"/>
    </xf>
    <xf numFmtId="0" fontId="53" fillId="41" borderId="57" xfId="0" applyFont="1" applyFill="1" applyBorder="1" applyAlignment="1">
      <alignment horizontal="right" vertical="center" wrapText="1"/>
    </xf>
    <xf numFmtId="0" fontId="53" fillId="41" borderId="64" xfId="0" applyFont="1" applyFill="1" applyBorder="1" applyAlignment="1">
      <alignment horizontal="right" vertical="center" wrapText="1"/>
    </xf>
    <xf numFmtId="172" fontId="53" fillId="41" borderId="64" xfId="0" applyNumberFormat="1" applyFont="1" applyFill="1" applyBorder="1" applyAlignment="1">
      <alignment horizontal="right" vertical="center" wrapText="1"/>
    </xf>
    <xf numFmtId="43" fontId="22" fillId="41" borderId="65" xfId="17" applyFont="1" applyFill="1" applyBorder="1" applyAlignment="1">
      <alignment horizontal="center" vertical="center" wrapText="1"/>
    </xf>
    <xf numFmtId="172" fontId="53" fillId="41" borderId="66" xfId="0" applyNumberFormat="1" applyFont="1" applyFill="1" applyBorder="1" applyAlignment="1">
      <alignment horizontal="center" vertical="center" wrapText="1"/>
    </xf>
    <xf numFmtId="0" fontId="26" fillId="25" borderId="18" xfId="0" applyFont="1" applyFill="1" applyBorder="1" applyAlignment="1">
      <alignment horizontal="center" vertical="center" wrapText="1"/>
    </xf>
    <xf numFmtId="0" fontId="26" fillId="25" borderId="19" xfId="0" applyFont="1" applyFill="1" applyBorder="1" applyAlignment="1">
      <alignment horizontal="left" vertical="center" wrapText="1"/>
    </xf>
    <xf numFmtId="172" fontId="26" fillId="25" borderId="19" xfId="0" applyNumberFormat="1" applyFont="1" applyFill="1" applyBorder="1" applyAlignment="1">
      <alignment horizontal="left" vertical="center" wrapText="1"/>
    </xf>
    <xf numFmtId="43" fontId="58" fillId="25" borderId="19" xfId="17" applyFont="1" applyFill="1" applyBorder="1" applyAlignment="1">
      <alignment horizontal="center" vertical="center" wrapText="1"/>
    </xf>
    <xf numFmtId="172" fontId="53" fillId="25" borderId="20" xfId="0" applyNumberFormat="1" applyFont="1" applyFill="1" applyBorder="1" applyAlignment="1">
      <alignment horizontal="center" vertical="center" wrapText="1"/>
    </xf>
    <xf numFmtId="0" fontId="59" fillId="27" borderId="174" xfId="0" applyFont="1" applyFill="1" applyBorder="1"/>
    <xf numFmtId="0" fontId="53" fillId="36" borderId="41" xfId="0" applyFont="1" applyFill="1" applyBorder="1" applyAlignment="1">
      <alignment horizontal="center" vertical="center" wrapText="1"/>
    </xf>
    <xf numFmtId="0" fontId="53" fillId="37" borderId="42" xfId="0" applyFont="1" applyFill="1" applyBorder="1" applyAlignment="1">
      <alignment vertical="center" wrapText="1"/>
    </xf>
    <xf numFmtId="0" fontId="53" fillId="36" borderId="43" xfId="0" applyFont="1" applyFill="1" applyBorder="1" applyAlignment="1">
      <alignment vertical="center" wrapText="1"/>
    </xf>
    <xf numFmtId="172" fontId="53" fillId="36" borderId="44" xfId="0" applyNumberFormat="1" applyFont="1" applyFill="1" applyBorder="1" applyAlignment="1">
      <alignment vertical="center" wrapText="1"/>
    </xf>
    <xf numFmtId="43" fontId="22" fillId="36" borderId="44" xfId="17" applyFont="1" applyFill="1" applyBorder="1" applyAlignment="1">
      <alignment horizontal="center" vertical="center" wrapText="1"/>
    </xf>
    <xf numFmtId="0" fontId="53" fillId="36" borderId="45" xfId="0" applyFont="1" applyFill="1" applyBorder="1" applyAlignment="1">
      <alignment vertical="center" wrapText="1"/>
    </xf>
    <xf numFmtId="172" fontId="0" fillId="38" borderId="174" xfId="0" applyNumberFormat="1" applyFill="1" applyBorder="1"/>
    <xf numFmtId="0" fontId="0" fillId="2" borderId="174" xfId="0" applyFill="1" applyBorder="1"/>
    <xf numFmtId="44" fontId="0" fillId="38" borderId="174" xfId="0" applyNumberFormat="1" applyFill="1" applyBorder="1"/>
    <xf numFmtId="0" fontId="53" fillId="38" borderId="51" xfId="0" applyFont="1" applyFill="1" applyBorder="1" applyAlignment="1">
      <alignment horizontal="left" vertical="center" wrapText="1"/>
    </xf>
    <xf numFmtId="0" fontId="53" fillId="39" borderId="51" xfId="0" applyFont="1" applyFill="1" applyBorder="1" applyAlignment="1">
      <alignment horizontal="right" vertical="center" wrapText="1"/>
    </xf>
    <xf numFmtId="0" fontId="53" fillId="39" borderId="52" xfId="0" applyFont="1" applyFill="1" applyBorder="1" applyAlignment="1">
      <alignment horizontal="right" vertical="center" wrapText="1"/>
    </xf>
    <xf numFmtId="172" fontId="53" fillId="39" borderId="52" xfId="0" applyNumberFormat="1" applyFont="1" applyFill="1" applyBorder="1" applyAlignment="1">
      <alignment horizontal="right" vertical="center" wrapText="1"/>
    </xf>
    <xf numFmtId="43" fontId="22" fillId="39" borderId="53" xfId="17" applyFont="1" applyFill="1" applyBorder="1" applyAlignment="1">
      <alignment horizontal="center" vertical="center" wrapText="1"/>
    </xf>
    <xf numFmtId="172" fontId="53" fillId="39" borderId="54" xfId="0" applyNumberFormat="1" applyFont="1" applyFill="1" applyBorder="1" applyAlignment="1">
      <alignment horizontal="center" vertical="center" wrapText="1"/>
    </xf>
    <xf numFmtId="43" fontId="22" fillId="38" borderId="44" xfId="17" applyFont="1" applyFill="1" applyBorder="1" applyAlignment="1">
      <alignment horizontal="center" vertical="center" wrapText="1"/>
    </xf>
    <xf numFmtId="172" fontId="0" fillId="2" borderId="174" xfId="0" applyNumberFormat="1" applyFill="1" applyBorder="1"/>
    <xf numFmtId="0" fontId="53" fillId="39" borderId="57" xfId="0" applyFont="1" applyFill="1" applyBorder="1" applyAlignment="1">
      <alignment horizontal="left" vertical="center" wrapText="1"/>
    </xf>
    <xf numFmtId="0" fontId="53" fillId="39" borderId="57" xfId="0" applyFont="1" applyFill="1" applyBorder="1" applyAlignment="1">
      <alignment horizontal="right" vertical="center" wrapText="1"/>
    </xf>
    <xf numFmtId="0" fontId="53" fillId="39" borderId="64" xfId="0" applyFont="1" applyFill="1" applyBorder="1" applyAlignment="1">
      <alignment horizontal="right" vertical="center" wrapText="1"/>
    </xf>
    <xf numFmtId="172" fontId="53" fillId="39" borderId="64" xfId="0" applyNumberFormat="1" applyFont="1" applyFill="1" applyBorder="1" applyAlignment="1">
      <alignment horizontal="right" vertical="center" wrapText="1"/>
    </xf>
    <xf numFmtId="43" fontId="22" fillId="39" borderId="65" xfId="17" applyFont="1" applyFill="1" applyBorder="1" applyAlignment="1">
      <alignment horizontal="center" vertical="center" wrapText="1"/>
    </xf>
    <xf numFmtId="172" fontId="53" fillId="39" borderId="66" xfId="0" applyNumberFormat="1" applyFont="1" applyFill="1" applyBorder="1" applyAlignment="1">
      <alignment horizontal="center" vertical="center" wrapText="1"/>
    </xf>
    <xf numFmtId="0" fontId="0" fillId="38" borderId="5" xfId="0" applyFill="1" applyBorder="1"/>
    <xf numFmtId="0" fontId="0" fillId="38" borderId="6" xfId="0" applyFill="1" applyBorder="1"/>
    <xf numFmtId="172" fontId="0" fillId="38" borderId="6" xfId="0" applyNumberFormat="1" applyFill="1" applyBorder="1"/>
    <xf numFmtId="43" fontId="58" fillId="38" borderId="6" xfId="17" applyFont="1" applyFill="1" applyBorder="1"/>
    <xf numFmtId="44" fontId="72" fillId="38" borderId="7" xfId="0" applyNumberFormat="1" applyFont="1" applyFill="1" applyBorder="1"/>
    <xf numFmtId="0" fontId="0" fillId="29" borderId="174" xfId="0" applyFill="1" applyBorder="1"/>
    <xf numFmtId="0" fontId="53" fillId="42" borderId="41" xfId="0" applyFont="1" applyFill="1" applyBorder="1" applyAlignment="1">
      <alignment horizontal="center" vertical="center" wrapText="1"/>
    </xf>
    <xf numFmtId="0" fontId="53" fillId="43" borderId="42" xfId="0" applyFont="1" applyFill="1" applyBorder="1" applyAlignment="1">
      <alignment vertical="center" wrapText="1"/>
    </xf>
    <xf numFmtId="0" fontId="53" fillId="42" borderId="43" xfId="0" applyFont="1" applyFill="1" applyBorder="1" applyAlignment="1">
      <alignment vertical="center" wrapText="1"/>
    </xf>
    <xf numFmtId="172" fontId="53" fillId="42" borderId="44" xfId="0" applyNumberFormat="1" applyFont="1" applyFill="1" applyBorder="1" applyAlignment="1">
      <alignment vertical="center" wrapText="1"/>
    </xf>
    <xf numFmtId="43" fontId="22" fillId="42" borderId="44" xfId="17" applyFont="1" applyFill="1" applyBorder="1" applyAlignment="1">
      <alignment horizontal="center" vertical="center" wrapText="1"/>
    </xf>
    <xf numFmtId="0" fontId="53" fillId="42" borderId="45" xfId="0" applyFont="1" applyFill="1" applyBorder="1" applyAlignment="1">
      <alignment vertical="center" wrapText="1"/>
    </xf>
    <xf numFmtId="172" fontId="0" fillId="22" borderId="174" xfId="0" applyNumberFormat="1" applyFill="1" applyBorder="1"/>
    <xf numFmtId="172" fontId="24" fillId="2" borderId="49" xfId="0" applyNumberFormat="1" applyFont="1" applyFill="1" applyBorder="1" applyAlignment="1">
      <alignment horizontal="center" vertical="center" wrapText="1"/>
    </xf>
    <xf numFmtId="44" fontId="0" fillId="22" borderId="174" xfId="0" applyNumberFormat="1" applyFill="1" applyBorder="1"/>
    <xf numFmtId="0" fontId="26" fillId="0" borderId="47" xfId="0" applyFont="1" applyBorder="1" applyAlignment="1">
      <alignment horizontal="left" vertical="center" wrapText="1"/>
    </xf>
    <xf numFmtId="0" fontId="26" fillId="0" borderId="56" xfId="0" applyFont="1" applyBorder="1" applyAlignment="1">
      <alignment horizontal="center" vertical="center" wrapText="1"/>
    </xf>
    <xf numFmtId="0" fontId="26" fillId="0" borderId="55" xfId="0" applyFont="1" applyBorder="1" applyAlignment="1">
      <alignment horizontal="left" vertical="center" wrapText="1"/>
    </xf>
    <xf numFmtId="43" fontId="22" fillId="11" borderId="61" xfId="17" applyFont="1" applyFill="1" applyBorder="1" applyAlignment="1">
      <alignment horizontal="right" vertical="center" wrapText="1"/>
    </xf>
    <xf numFmtId="0" fontId="53" fillId="44" borderId="57" xfId="0" applyFont="1" applyFill="1" applyBorder="1" applyAlignment="1">
      <alignment horizontal="left" vertical="center" wrapText="1"/>
    </xf>
    <xf numFmtId="0" fontId="53" fillId="44" borderId="57" xfId="0" applyFont="1" applyFill="1" applyBorder="1" applyAlignment="1">
      <alignment horizontal="right" vertical="center" wrapText="1"/>
    </xf>
    <xf numFmtId="0" fontId="53" fillId="44" borderId="64" xfId="0" applyFont="1" applyFill="1" applyBorder="1" applyAlignment="1">
      <alignment horizontal="right" vertical="center" wrapText="1"/>
    </xf>
    <xf numFmtId="172" fontId="53" fillId="44" borderId="64" xfId="0" applyNumberFormat="1" applyFont="1" applyFill="1" applyBorder="1" applyAlignment="1">
      <alignment horizontal="right" vertical="center" wrapText="1"/>
    </xf>
    <xf numFmtId="43" fontId="22" fillId="44" borderId="65" xfId="17" applyFont="1" applyFill="1" applyBorder="1" applyAlignment="1">
      <alignment horizontal="center" vertical="center" wrapText="1"/>
    </xf>
    <xf numFmtId="172" fontId="53" fillId="44" borderId="66" xfId="0" applyNumberFormat="1" applyFont="1" applyFill="1" applyBorder="1" applyAlignment="1">
      <alignment horizontal="center" vertical="center" wrapText="1"/>
    </xf>
    <xf numFmtId="0" fontId="0" fillId="45" borderId="18" xfId="0" applyFill="1" applyBorder="1"/>
    <xf numFmtId="0" fontId="0" fillId="45" borderId="19" xfId="0" applyFill="1" applyBorder="1"/>
    <xf numFmtId="172" fontId="0" fillId="45" borderId="19" xfId="0" applyNumberFormat="1" applyFill="1" applyBorder="1"/>
    <xf numFmtId="43" fontId="22" fillId="45" borderId="19" xfId="17" applyFont="1" applyFill="1" applyBorder="1"/>
    <xf numFmtId="44" fontId="72" fillId="45" borderId="20" xfId="0" applyNumberFormat="1" applyFont="1" applyFill="1" applyBorder="1"/>
    <xf numFmtId="0" fontId="0" fillId="31" borderId="174" xfId="0" applyFill="1" applyBorder="1"/>
    <xf numFmtId="0" fontId="24" fillId="15" borderId="72" xfId="36" applyNumberFormat="1" applyFont="1" applyFill="1" applyBorder="1" applyAlignment="1">
      <alignment horizontal="center" vertical="center"/>
    </xf>
    <xf numFmtId="0" fontId="24" fillId="0" borderId="25" xfId="0" applyFont="1" applyBorder="1"/>
    <xf numFmtId="165" fontId="24" fillId="15" borderId="30" xfId="37" applyFont="1" applyFill="1" applyBorder="1" applyAlignment="1">
      <alignment horizontal="center" vertical="center"/>
    </xf>
    <xf numFmtId="173" fontId="0" fillId="31" borderId="174" xfId="0" applyNumberFormat="1" applyFill="1" applyBorder="1"/>
    <xf numFmtId="0" fontId="24" fillId="0" borderId="27" xfId="0" applyFont="1" applyBorder="1"/>
    <xf numFmtId="165" fontId="24" fillId="15" borderId="14" xfId="37" applyFont="1" applyFill="1" applyBorder="1" applyAlignment="1">
      <alignment horizontal="center" vertical="center"/>
    </xf>
    <xf numFmtId="0" fontId="24" fillId="15" borderId="27" xfId="37" applyNumberFormat="1" applyFont="1" applyFill="1" applyBorder="1" applyAlignment="1">
      <alignment horizontal="justify" vertical="center"/>
    </xf>
    <xf numFmtId="0" fontId="24" fillId="0" borderId="27" xfId="0" applyFont="1" applyBorder="1" applyAlignment="1">
      <alignment wrapText="1"/>
    </xf>
    <xf numFmtId="2" fontId="24" fillId="15" borderId="73" xfId="36" applyNumberFormat="1" applyFont="1" applyFill="1" applyBorder="1" applyAlignment="1">
      <alignment horizontal="center" vertical="center"/>
    </xf>
    <xf numFmtId="0" fontId="26" fillId="15" borderId="73" xfId="36" applyNumberFormat="1" applyFont="1" applyFill="1" applyBorder="1" applyAlignment="1">
      <alignment horizontal="center" vertical="center"/>
    </xf>
    <xf numFmtId="0" fontId="26" fillId="0" borderId="27" xfId="0" applyFont="1" applyBorder="1"/>
    <xf numFmtId="0" fontId="53" fillId="8" borderId="74" xfId="37" applyNumberFormat="1" applyFont="1" applyFill="1" applyBorder="1" applyAlignment="1">
      <alignment horizontal="justify" vertical="center"/>
    </xf>
    <xf numFmtId="0" fontId="26" fillId="31" borderId="70" xfId="36" applyNumberFormat="1" applyFont="1" applyFill="1" applyBorder="1" applyAlignment="1">
      <alignment horizontal="center" vertical="center"/>
    </xf>
    <xf numFmtId="0" fontId="26" fillId="15" borderId="78" xfId="36" applyNumberFormat="1" applyFont="1" applyFill="1" applyBorder="1" applyAlignment="1">
      <alignment horizontal="center" vertical="center"/>
    </xf>
    <xf numFmtId="0" fontId="26" fillId="0" borderId="25" xfId="0" applyFont="1" applyBorder="1"/>
    <xf numFmtId="165" fontId="26" fillId="15" borderId="30" xfId="37" applyFont="1" applyFill="1" applyBorder="1" applyAlignment="1">
      <alignment horizontal="center" vertical="center"/>
    </xf>
    <xf numFmtId="0" fontId="26" fillId="0" borderId="0" xfId="0" applyFont="1" applyAlignment="1">
      <alignment wrapText="1"/>
    </xf>
    <xf numFmtId="165" fontId="26" fillId="15" borderId="14" xfId="37" applyFont="1" applyFill="1" applyBorder="1" applyAlignment="1">
      <alignment horizontal="center" vertical="center"/>
    </xf>
    <xf numFmtId="0" fontId="26" fillId="0" borderId="34" xfId="0" applyFont="1" applyBorder="1"/>
    <xf numFmtId="165" fontId="26" fillId="15" borderId="1" xfId="37" applyFont="1" applyFill="1" applyBorder="1" applyAlignment="1">
      <alignment horizontal="center" vertical="center"/>
    </xf>
    <xf numFmtId="0" fontId="26" fillId="15" borderId="74" xfId="36" applyNumberFormat="1" applyFont="1" applyFill="1" applyBorder="1" applyAlignment="1">
      <alignment horizontal="center" vertical="center"/>
    </xf>
    <xf numFmtId="0" fontId="53" fillId="8" borderId="79" xfId="37" applyNumberFormat="1" applyFont="1" applyFill="1" applyBorder="1" applyAlignment="1">
      <alignment horizontal="justify" vertical="center"/>
    </xf>
    <xf numFmtId="44" fontId="0" fillId="31" borderId="174" xfId="0" applyNumberFormat="1" applyFill="1" applyBorder="1"/>
    <xf numFmtId="0" fontId="26" fillId="0" borderId="27" xfId="0" applyFont="1" applyBorder="1" applyAlignment="1">
      <alignment wrapText="1"/>
    </xf>
    <xf numFmtId="2" fontId="26" fillId="15" borderId="73" xfId="36" applyNumberFormat="1" applyFont="1" applyFill="1" applyBorder="1" applyAlignment="1">
      <alignment horizontal="center" vertical="center"/>
    </xf>
    <xf numFmtId="0" fontId="53" fillId="31" borderId="74" xfId="37" applyNumberFormat="1" applyFont="1" applyFill="1" applyBorder="1" applyAlignment="1">
      <alignment horizontal="justify" vertical="center"/>
    </xf>
    <xf numFmtId="0" fontId="53" fillId="31" borderId="70" xfId="36" applyNumberFormat="1" applyFont="1" applyFill="1" applyBorder="1" applyAlignment="1">
      <alignment horizontal="center" vertical="center"/>
    </xf>
    <xf numFmtId="0" fontId="26" fillId="15" borderId="72" xfId="36" applyNumberFormat="1" applyFont="1" applyFill="1" applyBorder="1" applyAlignment="1">
      <alignment horizontal="center" vertical="center"/>
    </xf>
    <xf numFmtId="165" fontId="26" fillId="15" borderId="21" xfId="37" applyFont="1" applyFill="1" applyBorder="1" applyAlignment="1">
      <alignment horizontal="center" vertical="center"/>
    </xf>
    <xf numFmtId="0" fontId="0" fillId="31" borderId="18" xfId="0" applyFill="1" applyBorder="1"/>
    <xf numFmtId="0" fontId="0" fillId="31" borderId="19" xfId="0" applyFill="1" applyBorder="1"/>
    <xf numFmtId="172" fontId="0" fillId="31" borderId="19" xfId="0" applyNumberFormat="1" applyFill="1" applyBorder="1"/>
    <xf numFmtId="43" fontId="22" fillId="31" borderId="19" xfId="17" applyFont="1" applyFill="1" applyBorder="1"/>
    <xf numFmtId="173" fontId="53" fillId="31" borderId="20" xfId="0" applyNumberFormat="1" applyFont="1" applyFill="1" applyBorder="1"/>
    <xf numFmtId="43" fontId="58" fillId="0" borderId="0" xfId="17" applyFont="1" applyFill="1" applyBorder="1"/>
    <xf numFmtId="44" fontId="72" fillId="0" borderId="0" xfId="0" applyNumberFormat="1" applyFont="1"/>
    <xf numFmtId="44" fontId="53" fillId="16" borderId="20" xfId="0" applyNumberFormat="1" applyFont="1" applyFill="1" applyBorder="1" applyAlignment="1">
      <alignment vertical="center" wrapText="1"/>
    </xf>
    <xf numFmtId="0" fontId="53" fillId="0" borderId="0" xfId="0" applyFont="1" applyAlignment="1">
      <alignment vertical="center" wrapText="1"/>
    </xf>
    <xf numFmtId="174" fontId="26" fillId="0" borderId="0" xfId="0" applyNumberFormat="1" applyFont="1" applyAlignment="1">
      <alignment vertical="center" wrapText="1"/>
    </xf>
    <xf numFmtId="172" fontId="26" fillId="0" borderId="0" xfId="0" applyNumberFormat="1" applyFont="1" applyAlignment="1">
      <alignment vertical="center" wrapText="1"/>
    </xf>
    <xf numFmtId="43" fontId="24" fillId="0" borderId="0" xfId="17" applyFont="1" applyAlignment="1">
      <alignment vertical="center" wrapText="1"/>
    </xf>
    <xf numFmtId="175" fontId="53" fillId="0" borderId="0" xfId="0" applyNumberFormat="1" applyFont="1" applyAlignment="1">
      <alignment horizontal="center" vertical="center" wrapText="1"/>
    </xf>
    <xf numFmtId="0" fontId="53" fillId="17" borderId="20" xfId="0" applyFont="1" applyFill="1" applyBorder="1" applyAlignment="1">
      <alignment vertical="center" wrapText="1"/>
    </xf>
    <xf numFmtId="0" fontId="0" fillId="8" borderId="174" xfId="0" applyFill="1" applyBorder="1"/>
    <xf numFmtId="9" fontId="59" fillId="0" borderId="30" xfId="35" applyFont="1" applyBorder="1" applyAlignment="1">
      <alignment horizontal="center" vertical="center" wrapText="1"/>
    </xf>
    <xf numFmtId="44" fontId="26" fillId="0" borderId="24" xfId="18" applyFont="1" applyBorder="1"/>
    <xf numFmtId="9" fontId="59" fillId="0" borderId="14" xfId="35" applyFont="1" applyBorder="1" applyAlignment="1">
      <alignment horizontal="center" vertical="center" wrapText="1"/>
    </xf>
    <xf numFmtId="44" fontId="26" fillId="0" borderId="28" xfId="18" applyFont="1" applyBorder="1"/>
    <xf numFmtId="9" fontId="59" fillId="0" borderId="84" xfId="35" applyFont="1" applyBorder="1" applyAlignment="1">
      <alignment horizontal="center" vertical="center" wrapText="1"/>
    </xf>
    <xf numFmtId="44" fontId="26" fillId="0" borderId="80" xfId="18" applyFont="1" applyBorder="1"/>
    <xf numFmtId="44" fontId="22" fillId="18" borderId="85" xfId="0" applyNumberFormat="1" applyFont="1" applyFill="1" applyBorder="1" applyAlignment="1">
      <alignment wrapText="1"/>
    </xf>
    <xf numFmtId="0" fontId="26" fillId="0" borderId="0" xfId="0" applyFont="1" applyAlignment="1">
      <alignment horizontal="left" vertical="center" wrapText="1"/>
    </xf>
    <xf numFmtId="172" fontId="26" fillId="0" borderId="0" xfId="0" applyNumberFormat="1" applyFont="1" applyAlignment="1">
      <alignment horizontal="left" vertical="center" wrapText="1"/>
    </xf>
    <xf numFmtId="43" fontId="24" fillId="0" borderId="0" xfId="17" applyFont="1" applyAlignment="1">
      <alignment horizontal="left" vertical="center" wrapText="1"/>
    </xf>
    <xf numFmtId="9" fontId="26" fillId="0" borderId="0" xfId="0" applyNumberFormat="1" applyFont="1" applyAlignment="1">
      <alignment horizontal="center" vertical="center" wrapText="1"/>
    </xf>
    <xf numFmtId="44" fontId="53" fillId="8" borderId="20" xfId="18" applyFont="1" applyFill="1" applyBorder="1" applyAlignment="1">
      <alignment horizontal="center" vertical="center" wrapText="1"/>
    </xf>
    <xf numFmtId="176" fontId="53" fillId="16" borderId="70" xfId="0" applyNumberFormat="1" applyFont="1" applyFill="1" applyBorder="1" applyAlignment="1">
      <alignment horizontal="center" vertical="center" wrapText="1"/>
    </xf>
    <xf numFmtId="0" fontId="0" fillId="21" borderId="174" xfId="0" applyFill="1" applyBorder="1"/>
    <xf numFmtId="44" fontId="0" fillId="0" borderId="174" xfId="0" applyNumberFormat="1" applyBorder="1"/>
    <xf numFmtId="44" fontId="21" fillId="8" borderId="174" xfId="0" applyNumberFormat="1" applyFont="1" applyFill="1" applyBorder="1"/>
    <xf numFmtId="44" fontId="22" fillId="8" borderId="174" xfId="0" applyNumberFormat="1" applyFont="1" applyFill="1" applyBorder="1"/>
    <xf numFmtId="10" fontId="22" fillId="8" borderId="70" xfId="17" applyNumberFormat="1" applyFont="1" applyFill="1" applyBorder="1" applyAlignment="1">
      <alignment horizontal="center" vertical="center" wrapText="1"/>
    </xf>
    <xf numFmtId="44" fontId="21" fillId="8" borderId="174" xfId="18" applyFont="1" applyFill="1" applyBorder="1"/>
    <xf numFmtId="10" fontId="21" fillId="8" borderId="174" xfId="35" applyNumberFormat="1" applyFont="1" applyFill="1" applyBorder="1"/>
    <xf numFmtId="10" fontId="21" fillId="8" borderId="174" xfId="0" applyNumberFormat="1" applyFont="1" applyFill="1" applyBorder="1"/>
    <xf numFmtId="0" fontId="0" fillId="8" borderId="189" xfId="0" applyFill="1" applyBorder="1"/>
    <xf numFmtId="0" fontId="0" fillId="0" borderId="192" xfId="0" applyBorder="1"/>
    <xf numFmtId="44" fontId="22" fillId="18" borderId="174" xfId="0" applyNumberFormat="1" applyFont="1" applyFill="1" applyBorder="1" applyAlignment="1">
      <alignment wrapText="1"/>
    </xf>
    <xf numFmtId="0" fontId="0" fillId="8" borderId="187" xfId="0" applyFill="1" applyBorder="1"/>
    <xf numFmtId="0" fontId="0" fillId="0" borderId="189" xfId="0" applyBorder="1"/>
    <xf numFmtId="0" fontId="0" fillId="0" borderId="1" xfId="0" applyBorder="1"/>
    <xf numFmtId="176" fontId="53" fillId="16" borderId="174" xfId="0" applyNumberFormat="1" applyFont="1" applyFill="1" applyBorder="1" applyAlignment="1">
      <alignment horizontal="center" vertical="center" wrapText="1"/>
    </xf>
    <xf numFmtId="44" fontId="53" fillId="16" borderId="174" xfId="0" applyNumberFormat="1" applyFont="1" applyFill="1" applyBorder="1" applyAlignment="1">
      <alignment vertical="center" wrapText="1"/>
    </xf>
    <xf numFmtId="0" fontId="0" fillId="2" borderId="0" xfId="0" applyFill="1"/>
    <xf numFmtId="44" fontId="0" fillId="2" borderId="0" xfId="18" applyFont="1" applyFill="1"/>
    <xf numFmtId="0" fontId="59" fillId="2" borderId="0" xfId="0" applyFont="1" applyFill="1"/>
    <xf numFmtId="44" fontId="73" fillId="2" borderId="0" xfId="18" applyFont="1" applyFill="1"/>
    <xf numFmtId="172" fontId="59" fillId="2" borderId="0" xfId="0" applyNumberFormat="1" applyFont="1" applyFill="1"/>
    <xf numFmtId="172" fontId="0" fillId="2" borderId="0" xfId="0" applyNumberFormat="1" applyFill="1"/>
    <xf numFmtId="173" fontId="0" fillId="2" borderId="0" xfId="0" applyNumberFormat="1" applyFill="1"/>
    <xf numFmtId="44" fontId="0" fillId="2" borderId="0" xfId="0" applyNumberFormat="1" applyFill="1"/>
    <xf numFmtId="0" fontId="59" fillId="0" borderId="5" xfId="0" applyFont="1" applyBorder="1" applyAlignment="1">
      <alignment horizontal="center"/>
    </xf>
    <xf numFmtId="0" fontId="59" fillId="0" borderId="6" xfId="0" applyFont="1" applyBorder="1" applyAlignment="1">
      <alignment horizontal="center"/>
    </xf>
    <xf numFmtId="0" fontId="59" fillId="0" borderId="7" xfId="0" applyFont="1" applyBorder="1" applyAlignment="1">
      <alignment horizontal="center"/>
    </xf>
    <xf numFmtId="0" fontId="59" fillId="0" borderId="15" xfId="0" applyFont="1" applyBorder="1" applyAlignment="1">
      <alignment horizontal="center"/>
    </xf>
    <xf numFmtId="0" fontId="59" fillId="0" borderId="0" xfId="0" applyFont="1" applyAlignment="1">
      <alignment horizontal="center"/>
    </xf>
    <xf numFmtId="0" fontId="59" fillId="0" borderId="13" xfId="0" applyFont="1" applyBorder="1" applyAlignment="1">
      <alignment horizontal="center"/>
    </xf>
    <xf numFmtId="0" fontId="59" fillId="0" borderId="8" xfId="0" applyFont="1" applyBorder="1" applyAlignment="1">
      <alignment horizontal="center"/>
    </xf>
    <xf numFmtId="0" fontId="59" fillId="0" borderId="4" xfId="0" applyFont="1" applyBorder="1" applyAlignment="1">
      <alignment horizontal="center"/>
    </xf>
    <xf numFmtId="0" fontId="59" fillId="0" borderId="9" xfId="0" applyFont="1" applyBorder="1" applyAlignment="1">
      <alignment horizontal="center"/>
    </xf>
    <xf numFmtId="0" fontId="70" fillId="8" borderId="5"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7" xfId="0" applyFont="1" applyFill="1" applyBorder="1" applyAlignment="1">
      <alignment horizontal="center" vertical="center" wrapText="1"/>
    </xf>
    <xf numFmtId="0" fontId="26" fillId="8" borderId="8" xfId="0" applyFont="1" applyFill="1" applyBorder="1" applyAlignment="1">
      <alignment horizontal="center" vertical="center" wrapText="1"/>
    </xf>
    <xf numFmtId="0" fontId="26" fillId="8" borderId="4" xfId="0" applyFont="1" applyFill="1" applyBorder="1" applyAlignment="1">
      <alignment horizontal="center" vertical="center" wrapText="1"/>
    </xf>
    <xf numFmtId="0" fontId="26" fillId="8" borderId="9" xfId="0" applyFont="1" applyFill="1" applyBorder="1" applyAlignment="1">
      <alignment horizontal="center" vertical="center" wrapText="1"/>
    </xf>
    <xf numFmtId="0" fontId="71" fillId="5" borderId="18" xfId="0" applyFont="1" applyFill="1" applyBorder="1" applyAlignment="1">
      <alignment horizontal="center" vertical="center" wrapText="1"/>
    </xf>
    <xf numFmtId="0" fontId="71" fillId="5" borderId="19" xfId="0" applyFont="1" applyFill="1" applyBorder="1" applyAlignment="1">
      <alignment horizontal="center" vertical="center" wrapText="1"/>
    </xf>
    <xf numFmtId="0" fontId="71" fillId="5" borderId="20" xfId="0" applyFont="1" applyFill="1" applyBorder="1" applyAlignment="1">
      <alignment horizontal="center" vertical="center" wrapText="1"/>
    </xf>
    <xf numFmtId="0" fontId="70" fillId="5" borderId="5" xfId="0" applyFont="1" applyFill="1" applyBorder="1" applyAlignment="1">
      <alignment horizontal="center" vertical="center" wrapText="1"/>
    </xf>
    <xf numFmtId="0" fontId="70" fillId="5" borderId="6" xfId="0" applyFont="1" applyFill="1" applyBorder="1" applyAlignment="1">
      <alignment horizontal="center" vertical="center" wrapText="1"/>
    </xf>
    <xf numFmtId="0" fontId="70" fillId="5" borderId="7" xfId="0" applyFont="1" applyFill="1" applyBorder="1" applyAlignment="1">
      <alignment horizontal="center" vertical="center" wrapText="1"/>
    </xf>
    <xf numFmtId="0" fontId="70" fillId="5" borderId="8" xfId="0" applyFont="1" applyFill="1" applyBorder="1" applyAlignment="1">
      <alignment horizontal="center" vertical="center" wrapText="1"/>
    </xf>
    <xf numFmtId="0" fontId="70" fillId="5" borderId="4" xfId="0" applyFont="1" applyFill="1" applyBorder="1" applyAlignment="1">
      <alignment horizontal="center" vertical="center" wrapText="1"/>
    </xf>
    <xf numFmtId="0" fontId="70" fillId="5" borderId="9" xfId="0" applyFont="1" applyFill="1" applyBorder="1" applyAlignment="1">
      <alignment horizontal="center" vertical="center" wrapText="1"/>
    </xf>
    <xf numFmtId="0" fontId="72" fillId="26" borderId="36" xfId="0" applyFont="1" applyFill="1" applyBorder="1" applyAlignment="1">
      <alignment horizontal="center" vertical="center" wrapText="1"/>
    </xf>
    <xf numFmtId="0" fontId="59" fillId="5" borderId="36" xfId="0" applyFont="1" applyFill="1" applyBorder="1" applyAlignment="1">
      <alignment wrapText="1"/>
    </xf>
    <xf numFmtId="0" fontId="72" fillId="26" borderId="37" xfId="0" applyFont="1" applyFill="1" applyBorder="1" applyAlignment="1">
      <alignment horizontal="center" vertical="center" wrapText="1"/>
    </xf>
    <xf numFmtId="0" fontId="59" fillId="5" borderId="37" xfId="0" applyFont="1" applyFill="1" applyBorder="1" applyAlignment="1">
      <alignment wrapText="1"/>
    </xf>
    <xf numFmtId="0" fontId="72" fillId="26" borderId="38" xfId="0" applyFont="1" applyFill="1" applyBorder="1" applyAlignment="1">
      <alignment horizontal="center" vertical="center" wrapText="1"/>
    </xf>
    <xf numFmtId="0" fontId="59" fillId="5" borderId="38" xfId="0" applyFont="1" applyFill="1" applyBorder="1" applyAlignment="1">
      <alignment wrapText="1"/>
    </xf>
    <xf numFmtId="172" fontId="72" fillId="5" borderId="38" xfId="0" applyNumberFormat="1" applyFont="1" applyFill="1" applyBorder="1" applyAlignment="1">
      <alignment horizontal="center" vertical="center" wrapText="1"/>
    </xf>
    <xf numFmtId="172" fontId="72" fillId="5" borderId="40" xfId="0" applyNumberFormat="1" applyFont="1" applyFill="1" applyBorder="1" applyAlignment="1">
      <alignment horizontal="center" vertical="center" wrapText="1"/>
    </xf>
    <xf numFmtId="0" fontId="53" fillId="25" borderId="18" xfId="0" applyFont="1" applyFill="1" applyBorder="1" applyAlignment="1">
      <alignment horizontal="center" vertical="center" wrapText="1"/>
    </xf>
    <xf numFmtId="0" fontId="53" fillId="25" borderId="19" xfId="0" applyFont="1" applyFill="1" applyBorder="1" applyAlignment="1">
      <alignment horizontal="center" vertical="center" wrapText="1"/>
    </xf>
    <xf numFmtId="0" fontId="53" fillId="25" borderId="20" xfId="0" applyFont="1" applyFill="1" applyBorder="1" applyAlignment="1">
      <alignment horizontal="center" vertical="center" wrapText="1"/>
    </xf>
    <xf numFmtId="0" fontId="70" fillId="25" borderId="5" xfId="0" applyFont="1" applyFill="1" applyBorder="1" applyAlignment="1">
      <alignment horizontal="center" vertical="center" wrapText="1"/>
    </xf>
    <xf numFmtId="0" fontId="74" fillId="25" borderId="6" xfId="0" applyFont="1" applyFill="1" applyBorder="1" applyAlignment="1">
      <alignment horizontal="center" vertical="center" wrapText="1"/>
    </xf>
    <xf numFmtId="0" fontId="74" fillId="25" borderId="7" xfId="0" applyFont="1" applyFill="1" applyBorder="1" applyAlignment="1">
      <alignment horizontal="center" vertical="center" wrapText="1"/>
    </xf>
    <xf numFmtId="0" fontId="74" fillId="25" borderId="8" xfId="0" applyFont="1" applyFill="1" applyBorder="1" applyAlignment="1">
      <alignment horizontal="center" vertical="center" wrapText="1"/>
    </xf>
    <xf numFmtId="0" fontId="74" fillId="25" borderId="4" xfId="0" applyFont="1" applyFill="1" applyBorder="1" applyAlignment="1">
      <alignment horizontal="center" vertical="center" wrapText="1"/>
    </xf>
    <xf numFmtId="0" fontId="74" fillId="25" borderId="9" xfId="0" applyFont="1" applyFill="1" applyBorder="1" applyAlignment="1">
      <alignment horizontal="center" vertical="center" wrapText="1"/>
    </xf>
    <xf numFmtId="0" fontId="72" fillId="33" borderId="36" xfId="0" applyFont="1" applyFill="1" applyBorder="1" applyAlignment="1">
      <alignment horizontal="center" vertical="center" wrapText="1"/>
    </xf>
    <xf numFmtId="0" fontId="59" fillId="25" borderId="36" xfId="0" applyFont="1" applyFill="1" applyBorder="1" applyAlignment="1">
      <alignment wrapText="1"/>
    </xf>
    <xf numFmtId="0" fontId="72" fillId="33" borderId="37" xfId="0" applyFont="1" applyFill="1" applyBorder="1" applyAlignment="1">
      <alignment horizontal="center" vertical="center" wrapText="1"/>
    </xf>
    <xf numFmtId="0" fontId="59" fillId="25" borderId="37" xfId="0" applyFont="1" applyFill="1" applyBorder="1" applyAlignment="1">
      <alignment wrapText="1"/>
    </xf>
    <xf numFmtId="0" fontId="72" fillId="33" borderId="38" xfId="0" applyFont="1" applyFill="1" applyBorder="1" applyAlignment="1">
      <alignment horizontal="center" vertical="center" wrapText="1"/>
    </xf>
    <xf numFmtId="0" fontId="59" fillId="25" borderId="38" xfId="0" applyFont="1" applyFill="1" applyBorder="1" applyAlignment="1">
      <alignment wrapText="1"/>
    </xf>
    <xf numFmtId="172" fontId="72" fillId="25" borderId="38" xfId="0" applyNumberFormat="1" applyFont="1" applyFill="1" applyBorder="1" applyAlignment="1">
      <alignment horizontal="center" vertical="center" wrapText="1"/>
    </xf>
    <xf numFmtId="172" fontId="59" fillId="25" borderId="49" xfId="0" applyNumberFormat="1" applyFont="1" applyFill="1" applyBorder="1" applyAlignment="1">
      <alignment wrapText="1"/>
    </xf>
    <xf numFmtId="43" fontId="58" fillId="33" borderId="38" xfId="17" applyFont="1" applyFill="1" applyBorder="1" applyAlignment="1">
      <alignment horizontal="center" vertical="center" wrapText="1"/>
    </xf>
    <xf numFmtId="43" fontId="59" fillId="25" borderId="38" xfId="17" applyFont="1" applyFill="1" applyBorder="1" applyAlignment="1">
      <alignment wrapText="1"/>
    </xf>
    <xf numFmtId="4" fontId="72" fillId="33" borderId="39" xfId="0" applyNumberFormat="1" applyFont="1" applyFill="1" applyBorder="1" applyAlignment="1">
      <alignment horizontal="center" vertical="center" wrapText="1"/>
    </xf>
    <xf numFmtId="0" fontId="59" fillId="25" borderId="39" xfId="0" applyFont="1" applyFill="1" applyBorder="1" applyAlignment="1">
      <alignment wrapText="1"/>
    </xf>
    <xf numFmtId="0" fontId="71" fillId="27" borderId="18" xfId="0" applyFont="1" applyFill="1" applyBorder="1" applyAlignment="1">
      <alignment horizontal="center" vertical="center" wrapText="1"/>
    </xf>
    <xf numFmtId="0" fontId="71" fillId="27" borderId="19" xfId="0" applyFont="1" applyFill="1" applyBorder="1" applyAlignment="1">
      <alignment horizontal="center" vertical="center" wrapText="1"/>
    </xf>
    <xf numFmtId="0" fontId="71" fillId="27" borderId="20" xfId="0" applyFont="1" applyFill="1" applyBorder="1" applyAlignment="1">
      <alignment horizontal="center" vertical="center" wrapText="1"/>
    </xf>
    <xf numFmtId="0" fontId="70" fillId="27" borderId="5" xfId="0" applyFont="1" applyFill="1" applyBorder="1" applyAlignment="1">
      <alignment horizontal="center" vertical="center" wrapText="1"/>
    </xf>
    <xf numFmtId="0" fontId="26" fillId="27" borderId="6" xfId="0" applyFont="1" applyFill="1" applyBorder="1" applyAlignment="1">
      <alignment horizontal="center" vertical="center" wrapText="1"/>
    </xf>
    <xf numFmtId="0" fontId="26" fillId="27" borderId="7" xfId="0" applyFont="1" applyFill="1" applyBorder="1" applyAlignment="1">
      <alignment horizontal="center" vertical="center" wrapText="1"/>
    </xf>
    <xf numFmtId="0" fontId="26" fillId="27" borderId="8" xfId="0" applyFont="1" applyFill="1" applyBorder="1" applyAlignment="1">
      <alignment horizontal="center" vertical="center" wrapText="1"/>
    </xf>
    <xf numFmtId="0" fontId="26" fillId="27" borderId="4" xfId="0" applyFont="1" applyFill="1" applyBorder="1" applyAlignment="1">
      <alignment horizontal="center" vertical="center" wrapText="1"/>
    </xf>
    <xf numFmtId="0" fontId="26" fillId="27" borderId="9" xfId="0" applyFont="1" applyFill="1" applyBorder="1" applyAlignment="1">
      <alignment horizontal="center" vertical="center" wrapText="1"/>
    </xf>
    <xf numFmtId="0" fontId="72" fillId="28" borderId="36" xfId="0" applyFont="1" applyFill="1" applyBorder="1" applyAlignment="1">
      <alignment horizontal="center" vertical="center" wrapText="1"/>
    </xf>
    <xf numFmtId="0" fontId="59" fillId="27" borderId="36" xfId="0" applyFont="1" applyFill="1" applyBorder="1" applyAlignment="1">
      <alignment wrapText="1"/>
    </xf>
    <xf numFmtId="0" fontId="72" fillId="28" borderId="37" xfId="0" applyFont="1" applyFill="1" applyBorder="1" applyAlignment="1">
      <alignment horizontal="center" vertical="center" wrapText="1"/>
    </xf>
    <xf numFmtId="0" fontId="59" fillId="27" borderId="37" xfId="0" applyFont="1" applyFill="1" applyBorder="1" applyAlignment="1">
      <alignment wrapText="1"/>
    </xf>
    <xf numFmtId="0" fontId="72" fillId="28" borderId="38" xfId="0" applyFont="1" applyFill="1" applyBorder="1" applyAlignment="1">
      <alignment horizontal="center" vertical="center" wrapText="1"/>
    </xf>
    <xf numFmtId="0" fontId="59" fillId="27" borderId="38" xfId="0" applyFont="1" applyFill="1" applyBorder="1" applyAlignment="1">
      <alignment wrapText="1"/>
    </xf>
    <xf numFmtId="172" fontId="72" fillId="27" borderId="38" xfId="0" applyNumberFormat="1" applyFont="1" applyFill="1" applyBorder="1" applyAlignment="1">
      <alignment horizontal="center" vertical="center" wrapText="1"/>
    </xf>
    <xf numFmtId="172" fontId="59" fillId="27" borderId="49" xfId="0" applyNumberFormat="1" applyFont="1" applyFill="1" applyBorder="1" applyAlignment="1">
      <alignment wrapText="1"/>
    </xf>
    <xf numFmtId="43" fontId="58" fillId="28" borderId="38" xfId="17" applyFont="1" applyFill="1" applyBorder="1" applyAlignment="1">
      <alignment horizontal="center" vertical="center" wrapText="1"/>
    </xf>
    <xf numFmtId="43" fontId="59" fillId="27" borderId="38" xfId="17" applyFont="1" applyFill="1" applyBorder="1" applyAlignment="1">
      <alignment wrapText="1"/>
    </xf>
    <xf numFmtId="4" fontId="72" fillId="28" borderId="39" xfId="0" applyNumberFormat="1" applyFont="1" applyFill="1" applyBorder="1" applyAlignment="1">
      <alignment horizontal="center" vertical="center" wrapText="1"/>
    </xf>
    <xf numFmtId="0" fontId="59" fillId="27" borderId="39" xfId="0" applyFont="1" applyFill="1" applyBorder="1" applyAlignment="1">
      <alignment wrapText="1"/>
    </xf>
    <xf numFmtId="0" fontId="71" fillId="31" borderId="18" xfId="0" applyFont="1" applyFill="1" applyBorder="1" applyAlignment="1">
      <alignment horizontal="center"/>
    </xf>
    <xf numFmtId="0" fontId="71" fillId="31" borderId="19" xfId="0" applyFont="1" applyFill="1" applyBorder="1" applyAlignment="1">
      <alignment horizontal="center"/>
    </xf>
    <xf numFmtId="0" fontId="71" fillId="31" borderId="20" xfId="0" applyFont="1" applyFill="1" applyBorder="1" applyAlignment="1">
      <alignment horizontal="center"/>
    </xf>
    <xf numFmtId="0" fontId="20" fillId="31" borderId="5" xfId="0" applyFont="1" applyFill="1" applyBorder="1" applyAlignment="1">
      <alignment horizontal="center" vertical="center" wrapText="1"/>
    </xf>
    <xf numFmtId="0" fontId="20" fillId="31" borderId="6" xfId="0" applyFont="1" applyFill="1" applyBorder="1" applyAlignment="1">
      <alignment horizontal="center" vertical="center" wrapText="1"/>
    </xf>
    <xf numFmtId="0" fontId="20" fillId="31" borderId="7" xfId="0" applyFont="1" applyFill="1" applyBorder="1" applyAlignment="1">
      <alignment horizontal="center" vertical="center" wrapText="1"/>
    </xf>
    <xf numFmtId="0" fontId="20" fillId="31" borderId="15" xfId="0" applyFont="1" applyFill="1" applyBorder="1" applyAlignment="1">
      <alignment horizontal="center" vertical="center" wrapText="1"/>
    </xf>
    <xf numFmtId="0" fontId="20" fillId="31" borderId="0" xfId="0" applyFont="1" applyFill="1" applyAlignment="1">
      <alignment horizontal="center" vertical="center" wrapText="1"/>
    </xf>
    <xf numFmtId="0" fontId="20" fillId="31" borderId="13" xfId="0" applyFont="1" applyFill="1" applyBorder="1" applyAlignment="1">
      <alignment horizontal="center" vertical="center" wrapText="1"/>
    </xf>
    <xf numFmtId="0" fontId="20" fillId="31" borderId="8" xfId="0" applyFont="1" applyFill="1" applyBorder="1" applyAlignment="1">
      <alignment horizontal="center" vertical="center" wrapText="1"/>
    </xf>
    <xf numFmtId="0" fontId="20" fillId="31" borderId="4" xfId="0" applyFont="1" applyFill="1" applyBorder="1" applyAlignment="1">
      <alignment horizontal="center" vertical="center" wrapText="1"/>
    </xf>
    <xf numFmtId="0" fontId="20" fillId="31" borderId="9" xfId="0" applyFont="1" applyFill="1" applyBorder="1" applyAlignment="1">
      <alignment horizontal="center" vertical="center" wrapText="1"/>
    </xf>
    <xf numFmtId="0" fontId="20" fillId="29" borderId="67" xfId="0" applyFont="1" applyFill="1" applyBorder="1" applyAlignment="1">
      <alignment horizontal="center"/>
    </xf>
    <xf numFmtId="0" fontId="20" fillId="29" borderId="68" xfId="0" applyFont="1" applyFill="1" applyBorder="1" applyAlignment="1">
      <alignment horizontal="center"/>
    </xf>
    <xf numFmtId="0" fontId="20" fillId="29" borderId="69" xfId="0" applyFont="1" applyFill="1" applyBorder="1" applyAlignment="1">
      <alignment horizontal="center"/>
    </xf>
    <xf numFmtId="0" fontId="75" fillId="29" borderId="15" xfId="0" applyFont="1" applyFill="1" applyBorder="1" applyAlignment="1">
      <alignment horizontal="center" vertical="center" wrapText="1"/>
    </xf>
    <xf numFmtId="0" fontId="24" fillId="29" borderId="0" xfId="0" applyFont="1" applyFill="1" applyAlignment="1">
      <alignment horizontal="center" vertical="center" wrapText="1"/>
    </xf>
    <xf numFmtId="0" fontId="24" fillId="29" borderId="13" xfId="0" applyFont="1" applyFill="1" applyBorder="1" applyAlignment="1">
      <alignment horizontal="center" vertical="center" wrapText="1"/>
    </xf>
    <xf numFmtId="0" fontId="24" fillId="29" borderId="8" xfId="0" applyFont="1" applyFill="1" applyBorder="1" applyAlignment="1">
      <alignment horizontal="center" vertical="center" wrapText="1"/>
    </xf>
    <xf numFmtId="0" fontId="24" fillId="29" borderId="4" xfId="0" applyFont="1" applyFill="1" applyBorder="1" applyAlignment="1">
      <alignment horizontal="center" vertical="center" wrapText="1"/>
    </xf>
    <xf numFmtId="0" fontId="24" fillId="29" borderId="9" xfId="0" applyFont="1" applyFill="1" applyBorder="1" applyAlignment="1">
      <alignment horizontal="center" vertical="center" wrapText="1"/>
    </xf>
    <xf numFmtId="0" fontId="58" fillId="30" borderId="36" xfId="0" applyFont="1" applyFill="1" applyBorder="1" applyAlignment="1">
      <alignment horizontal="center" vertical="center" wrapText="1"/>
    </xf>
    <xf numFmtId="0" fontId="59" fillId="29" borderId="36" xfId="0" applyFont="1" applyFill="1" applyBorder="1" applyAlignment="1">
      <alignment wrapText="1"/>
    </xf>
    <xf numFmtId="0" fontId="58" fillId="30" borderId="37" xfId="0" applyFont="1" applyFill="1" applyBorder="1" applyAlignment="1">
      <alignment horizontal="center" vertical="center" wrapText="1"/>
    </xf>
    <xf numFmtId="0" fontId="59" fillId="29" borderId="37" xfId="0" applyFont="1" applyFill="1" applyBorder="1" applyAlignment="1">
      <alignment wrapText="1"/>
    </xf>
    <xf numFmtId="0" fontId="58" fillId="30" borderId="38" xfId="0" applyFont="1" applyFill="1" applyBorder="1" applyAlignment="1">
      <alignment horizontal="center" vertical="center" wrapText="1"/>
    </xf>
    <xf numFmtId="0" fontId="59" fillId="29" borderId="38" xfId="0" applyFont="1" applyFill="1" applyBorder="1" applyAlignment="1">
      <alignment wrapText="1"/>
    </xf>
    <xf numFmtId="172" fontId="58" fillId="29" borderId="38" xfId="0" applyNumberFormat="1" applyFont="1" applyFill="1" applyBorder="1" applyAlignment="1">
      <alignment horizontal="center" vertical="center" wrapText="1"/>
    </xf>
    <xf numFmtId="172" fontId="59" fillId="29" borderId="49" xfId="0" applyNumberFormat="1" applyFont="1" applyFill="1" applyBorder="1" applyAlignment="1">
      <alignment wrapText="1"/>
    </xf>
    <xf numFmtId="43" fontId="58" fillId="30" borderId="38" xfId="17" applyFont="1" applyFill="1" applyBorder="1" applyAlignment="1">
      <alignment horizontal="center" vertical="center" wrapText="1"/>
    </xf>
    <xf numFmtId="43" fontId="59" fillId="29" borderId="38" xfId="17" applyFont="1" applyFill="1" applyBorder="1" applyAlignment="1">
      <alignment wrapText="1"/>
    </xf>
    <xf numFmtId="4" fontId="58" fillId="30" borderId="39" xfId="0" applyNumberFormat="1" applyFont="1" applyFill="1" applyBorder="1" applyAlignment="1">
      <alignment horizontal="center" vertical="center" wrapText="1"/>
    </xf>
    <xf numFmtId="0" fontId="59" fillId="29" borderId="39" xfId="0" applyFont="1" applyFill="1" applyBorder="1" applyAlignment="1">
      <alignment wrapText="1"/>
    </xf>
    <xf numFmtId="43" fontId="58" fillId="26" borderId="38" xfId="17" applyFont="1" applyFill="1" applyBorder="1" applyAlignment="1">
      <alignment horizontal="center" vertical="center" wrapText="1"/>
    </xf>
    <xf numFmtId="43" fontId="59" fillId="5" borderId="38" xfId="17" applyFont="1" applyFill="1" applyBorder="1" applyAlignment="1">
      <alignment wrapText="1"/>
    </xf>
    <xf numFmtId="4" fontId="72" fillId="26" borderId="39" xfId="0" applyNumberFormat="1" applyFont="1" applyFill="1" applyBorder="1" applyAlignment="1">
      <alignment horizontal="center" vertical="center" wrapText="1"/>
    </xf>
    <xf numFmtId="0" fontId="59" fillId="5" borderId="39" xfId="0" applyFont="1" applyFill="1" applyBorder="1" applyAlignment="1">
      <alignment wrapText="1"/>
    </xf>
    <xf numFmtId="0" fontId="71" fillId="12" borderId="18" xfId="0" applyFont="1" applyFill="1" applyBorder="1" applyAlignment="1">
      <alignment horizontal="center" vertical="center" wrapText="1"/>
    </xf>
    <xf numFmtId="0" fontId="71" fillId="12" borderId="19" xfId="0" applyFont="1" applyFill="1" applyBorder="1" applyAlignment="1">
      <alignment horizontal="center" vertical="center" wrapText="1"/>
    </xf>
    <xf numFmtId="0" fontId="71" fillId="12" borderId="20" xfId="0" applyFont="1" applyFill="1" applyBorder="1" applyAlignment="1">
      <alignment horizontal="center" vertical="center" wrapText="1"/>
    </xf>
    <xf numFmtId="0" fontId="70" fillId="12" borderId="5" xfId="0" applyFont="1" applyFill="1" applyBorder="1" applyAlignment="1">
      <alignment horizontal="center" vertical="center" wrapText="1"/>
    </xf>
    <xf numFmtId="0" fontId="70" fillId="12" borderId="6" xfId="0" applyFont="1" applyFill="1" applyBorder="1" applyAlignment="1">
      <alignment horizontal="center" vertical="center" wrapText="1"/>
    </xf>
    <xf numFmtId="0" fontId="70" fillId="12" borderId="7" xfId="0" applyFont="1" applyFill="1" applyBorder="1" applyAlignment="1">
      <alignment horizontal="center" vertical="center" wrapText="1"/>
    </xf>
    <xf numFmtId="0" fontId="70" fillId="12" borderId="8" xfId="0" applyFont="1" applyFill="1" applyBorder="1" applyAlignment="1">
      <alignment horizontal="center" vertical="center" wrapText="1"/>
    </xf>
    <xf numFmtId="0" fontId="70" fillId="12" borderId="4" xfId="0" applyFont="1" applyFill="1" applyBorder="1" applyAlignment="1">
      <alignment horizontal="center" vertical="center" wrapText="1"/>
    </xf>
    <xf numFmtId="0" fontId="70" fillId="12" borderId="9" xfId="0" applyFont="1" applyFill="1" applyBorder="1" applyAlignment="1">
      <alignment horizontal="center" vertical="center" wrapText="1"/>
    </xf>
    <xf numFmtId="0" fontId="72" fillId="32" borderId="36" xfId="0" applyFont="1" applyFill="1" applyBorder="1" applyAlignment="1">
      <alignment horizontal="center" vertical="center" wrapText="1"/>
    </xf>
    <xf numFmtId="0" fontId="59" fillId="12" borderId="36" xfId="0" applyFont="1" applyFill="1" applyBorder="1" applyAlignment="1">
      <alignment wrapText="1"/>
    </xf>
    <xf numFmtId="0" fontId="72" fillId="32" borderId="37" xfId="0" applyFont="1" applyFill="1" applyBorder="1" applyAlignment="1">
      <alignment horizontal="center" vertical="center" wrapText="1"/>
    </xf>
    <xf numFmtId="0" fontId="59" fillId="12" borderId="37" xfId="0" applyFont="1" applyFill="1" applyBorder="1" applyAlignment="1">
      <alignment wrapText="1"/>
    </xf>
    <xf numFmtId="0" fontId="72" fillId="32" borderId="38" xfId="0" applyFont="1" applyFill="1" applyBorder="1" applyAlignment="1">
      <alignment horizontal="center" vertical="center" wrapText="1"/>
    </xf>
    <xf numFmtId="0" fontId="59" fillId="12" borderId="38" xfId="0" applyFont="1" applyFill="1" applyBorder="1" applyAlignment="1">
      <alignment wrapText="1"/>
    </xf>
    <xf numFmtId="172" fontId="72" fillId="12" borderId="38" xfId="0" applyNumberFormat="1" applyFont="1" applyFill="1" applyBorder="1" applyAlignment="1">
      <alignment horizontal="center" vertical="center" wrapText="1"/>
    </xf>
    <xf numFmtId="172" fontId="59" fillId="12" borderId="49" xfId="0" applyNumberFormat="1" applyFont="1" applyFill="1" applyBorder="1" applyAlignment="1">
      <alignment wrapText="1"/>
    </xf>
    <xf numFmtId="43" fontId="58" fillId="32" borderId="38" xfId="17" applyFont="1" applyFill="1" applyBorder="1" applyAlignment="1">
      <alignment horizontal="center" vertical="center" wrapText="1"/>
    </xf>
    <xf numFmtId="43" fontId="59" fillId="12" borderId="38" xfId="17" applyFont="1" applyFill="1" applyBorder="1" applyAlignment="1">
      <alignment wrapText="1"/>
    </xf>
    <xf numFmtId="4" fontId="72" fillId="32" borderId="39" xfId="0" applyNumberFormat="1" applyFont="1" applyFill="1" applyBorder="1" applyAlignment="1">
      <alignment horizontal="center" vertical="center" wrapText="1"/>
    </xf>
    <xf numFmtId="0" fontId="59" fillId="12" borderId="39" xfId="0" applyFont="1" applyFill="1" applyBorder="1" applyAlignment="1">
      <alignment wrapText="1"/>
    </xf>
    <xf numFmtId="173" fontId="21" fillId="31" borderId="22" xfId="0" applyNumberFormat="1" applyFont="1" applyFill="1" applyBorder="1" applyAlignment="1">
      <alignment horizontal="center" vertical="center" wrapText="1"/>
    </xf>
    <xf numFmtId="173" fontId="0" fillId="31" borderId="28" xfId="0" applyNumberFormat="1" applyFill="1" applyBorder="1" applyAlignment="1">
      <alignment horizontal="center" vertical="center" wrapText="1"/>
    </xf>
    <xf numFmtId="0" fontId="22" fillId="31" borderId="18" xfId="0" applyFont="1" applyFill="1" applyBorder="1" applyAlignment="1">
      <alignment horizontal="center" vertical="center" wrapText="1"/>
    </xf>
    <xf numFmtId="0" fontId="22" fillId="31" borderId="19" xfId="0" applyFont="1" applyFill="1" applyBorder="1" applyAlignment="1">
      <alignment horizontal="center" vertical="center" wrapText="1"/>
    </xf>
    <xf numFmtId="0" fontId="22" fillId="31" borderId="20" xfId="0" applyFont="1" applyFill="1" applyBorder="1" applyAlignment="1">
      <alignment horizontal="center" vertical="center" wrapText="1"/>
    </xf>
    <xf numFmtId="0" fontId="26" fillId="8" borderId="75" xfId="37" applyNumberFormat="1" applyFont="1" applyFill="1" applyBorder="1" applyAlignment="1">
      <alignment horizontal="center" vertical="center"/>
    </xf>
    <xf numFmtId="0" fontId="26" fillId="8" borderId="76" xfId="37" applyNumberFormat="1" applyFont="1" applyFill="1" applyBorder="1" applyAlignment="1">
      <alignment horizontal="center" vertical="center"/>
    </xf>
    <xf numFmtId="0" fontId="26" fillId="8" borderId="77" xfId="37" applyNumberFormat="1" applyFont="1" applyFill="1" applyBorder="1" applyAlignment="1">
      <alignment horizontal="center" vertical="center"/>
    </xf>
    <xf numFmtId="0" fontId="26" fillId="8" borderId="3" xfId="37" applyNumberFormat="1" applyFont="1" applyFill="1" applyBorder="1" applyAlignment="1">
      <alignment horizontal="center" vertical="center"/>
    </xf>
    <xf numFmtId="0" fontId="26" fillId="8" borderId="34" xfId="37" applyNumberFormat="1" applyFont="1" applyFill="1" applyBorder="1" applyAlignment="1">
      <alignment horizontal="center" vertical="center"/>
    </xf>
    <xf numFmtId="0" fontId="21" fillId="31" borderId="32" xfId="0" applyFont="1" applyFill="1" applyBorder="1" applyAlignment="1">
      <alignment horizontal="center" vertical="center" wrapText="1"/>
    </xf>
    <xf numFmtId="0" fontId="0" fillId="31" borderId="31" xfId="0" applyFill="1" applyBorder="1" applyAlignment="1">
      <alignment horizontal="center" vertical="center" wrapText="1"/>
    </xf>
    <xf numFmtId="0" fontId="21" fillId="31" borderId="21" xfId="0" applyFont="1" applyFill="1" applyBorder="1" applyAlignment="1">
      <alignment horizontal="center" vertical="center"/>
    </xf>
    <xf numFmtId="0" fontId="0" fillId="31" borderId="14" xfId="0" applyFill="1" applyBorder="1" applyAlignment="1">
      <alignment horizontal="center" vertical="center"/>
    </xf>
    <xf numFmtId="0" fontId="21" fillId="31" borderId="21" xfId="0" applyFont="1" applyFill="1" applyBorder="1" applyAlignment="1">
      <alignment horizontal="center" vertical="center" wrapText="1"/>
    </xf>
    <xf numFmtId="0" fontId="0" fillId="31" borderId="14" xfId="0" applyFill="1" applyBorder="1" applyAlignment="1">
      <alignment horizontal="center" vertical="center" wrapText="1"/>
    </xf>
    <xf numFmtId="172" fontId="21" fillId="31" borderId="21" xfId="0" applyNumberFormat="1" applyFont="1" applyFill="1" applyBorder="1" applyAlignment="1">
      <alignment horizontal="center" vertical="center" wrapText="1"/>
    </xf>
    <xf numFmtId="172" fontId="0" fillId="31" borderId="14" xfId="0" applyNumberFormat="1" applyFill="1" applyBorder="1" applyAlignment="1">
      <alignment horizontal="center" vertical="center" wrapText="1"/>
    </xf>
    <xf numFmtId="43" fontId="21" fillId="31" borderId="21" xfId="17" applyFont="1" applyFill="1" applyBorder="1" applyAlignment="1">
      <alignment horizontal="center" vertical="center" wrapText="1"/>
    </xf>
    <xf numFmtId="43" fontId="0" fillId="31" borderId="14" xfId="17" applyFont="1" applyFill="1" applyBorder="1" applyAlignment="1">
      <alignment horizontal="center" vertical="center" wrapText="1"/>
    </xf>
    <xf numFmtId="0" fontId="53" fillId="16" borderId="41" xfId="0" applyFont="1" applyFill="1" applyBorder="1" applyAlignment="1">
      <alignment horizontal="center" vertical="center" wrapText="1"/>
    </xf>
    <xf numFmtId="0" fontId="53" fillId="16" borderId="86" xfId="0" applyFont="1" applyFill="1" applyBorder="1" applyAlignment="1">
      <alignment horizontal="center" vertical="center" wrapText="1"/>
    </xf>
    <xf numFmtId="0" fontId="53" fillId="16" borderId="87" xfId="0" applyFont="1" applyFill="1" applyBorder="1" applyAlignment="1">
      <alignment horizontal="center" vertical="center" wrapText="1"/>
    </xf>
    <xf numFmtId="0" fontId="53" fillId="31" borderId="75" xfId="37" applyNumberFormat="1" applyFont="1" applyFill="1" applyBorder="1" applyAlignment="1">
      <alignment horizontal="center" vertical="center"/>
    </xf>
    <xf numFmtId="0" fontId="53" fillId="31" borderId="76" xfId="37" applyNumberFormat="1" applyFont="1" applyFill="1" applyBorder="1" applyAlignment="1">
      <alignment horizontal="center" vertical="center"/>
    </xf>
    <xf numFmtId="0" fontId="53" fillId="31" borderId="77" xfId="37" applyNumberFormat="1" applyFont="1" applyFill="1" applyBorder="1" applyAlignment="1">
      <alignment horizontal="center" vertical="center"/>
    </xf>
    <xf numFmtId="0" fontId="53" fillId="8" borderId="75" xfId="37" applyNumberFormat="1" applyFont="1" applyFill="1" applyBorder="1" applyAlignment="1">
      <alignment horizontal="center" vertical="center"/>
    </xf>
    <xf numFmtId="0" fontId="53" fillId="8" borderId="76" xfId="37" applyNumberFormat="1" applyFont="1" applyFill="1" applyBorder="1" applyAlignment="1">
      <alignment horizontal="center" vertical="center"/>
    </xf>
    <xf numFmtId="0" fontId="53" fillId="8" borderId="77" xfId="37" applyNumberFormat="1" applyFont="1" applyFill="1" applyBorder="1" applyAlignment="1">
      <alignment horizontal="center" vertical="center"/>
    </xf>
    <xf numFmtId="0" fontId="53" fillId="16" borderId="18" xfId="0" applyFont="1" applyFill="1" applyBorder="1" applyAlignment="1">
      <alignment horizontal="center" vertical="center" wrapText="1"/>
    </xf>
    <xf numFmtId="0" fontId="53" fillId="16" borderId="19" xfId="0" applyFont="1" applyFill="1" applyBorder="1" applyAlignment="1">
      <alignment horizontal="center" vertical="center" wrapText="1"/>
    </xf>
    <xf numFmtId="0" fontId="53" fillId="16" borderId="20"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53" fillId="17" borderId="19" xfId="0" applyFont="1" applyFill="1" applyBorder="1" applyAlignment="1">
      <alignment horizontal="center" vertical="center" wrapText="1"/>
    </xf>
    <xf numFmtId="0" fontId="53" fillId="0" borderId="81" xfId="0" applyFont="1" applyBorder="1" applyAlignment="1">
      <alignment horizontal="right" vertical="center" wrapText="1"/>
    </xf>
    <xf numFmtId="0" fontId="53" fillId="0" borderId="82" xfId="0" applyFont="1" applyBorder="1" applyAlignment="1">
      <alignment horizontal="right" vertical="center" wrapText="1"/>
    </xf>
    <xf numFmtId="0" fontId="53" fillId="0" borderId="83" xfId="0" applyFont="1" applyBorder="1" applyAlignment="1">
      <alignment horizontal="right" vertical="center" wrapText="1"/>
    </xf>
    <xf numFmtId="0" fontId="53" fillId="0" borderId="12" xfId="0" applyFont="1" applyBorder="1" applyAlignment="1">
      <alignment horizontal="right" vertical="center" wrapText="1"/>
    </xf>
    <xf numFmtId="0" fontId="53" fillId="0" borderId="23" xfId="0" applyFont="1" applyBorder="1" applyAlignment="1">
      <alignment horizontal="right" vertical="center" wrapText="1"/>
    </xf>
    <xf numFmtId="0" fontId="53" fillId="0" borderId="27" xfId="0" applyFont="1" applyBorder="1" applyAlignment="1">
      <alignment horizontal="right" vertical="center" wrapText="1"/>
    </xf>
    <xf numFmtId="0" fontId="53" fillId="0" borderId="75" xfId="0" applyFont="1" applyBorder="1" applyAlignment="1">
      <alignment horizontal="right" vertical="center" wrapText="1"/>
    </xf>
    <xf numFmtId="0" fontId="53" fillId="0" borderId="76" xfId="0" applyFont="1" applyBorder="1" applyAlignment="1">
      <alignment horizontal="right" vertical="center" wrapText="1"/>
    </xf>
    <xf numFmtId="0" fontId="53" fillId="0" borderId="77" xfId="0" applyFont="1" applyBorder="1" applyAlignment="1">
      <alignment horizontal="right" vertical="center" wrapText="1"/>
    </xf>
    <xf numFmtId="0" fontId="53" fillId="8" borderId="18" xfId="0" applyFont="1" applyFill="1" applyBorder="1" applyAlignment="1">
      <alignment horizontal="right" vertical="center" wrapText="1"/>
    </xf>
    <xf numFmtId="0" fontId="53" fillId="8" borderId="19" xfId="0" applyFont="1" applyFill="1" applyBorder="1" applyAlignment="1">
      <alignment horizontal="right" vertical="center" wrapText="1"/>
    </xf>
    <xf numFmtId="0" fontId="22" fillId="8" borderId="174" xfId="0" applyFont="1" applyFill="1" applyBorder="1" applyAlignment="1">
      <alignment horizontal="right" vertical="top" wrapText="1"/>
    </xf>
    <xf numFmtId="0" fontId="22" fillId="21" borderId="174" xfId="0" applyFont="1" applyFill="1" applyBorder="1" applyAlignment="1">
      <alignment horizontal="right" vertical="top" wrapText="1"/>
    </xf>
    <xf numFmtId="0" fontId="22" fillId="24" borderId="174" xfId="0" applyFont="1" applyFill="1" applyBorder="1" applyAlignment="1">
      <alignment horizontal="center" vertical="center"/>
    </xf>
    <xf numFmtId="0" fontId="71" fillId="23" borderId="18" xfId="0" applyFont="1" applyFill="1" applyBorder="1" applyAlignment="1">
      <alignment horizontal="center" vertical="center" wrapText="1"/>
    </xf>
    <xf numFmtId="0" fontId="71" fillId="23" borderId="19" xfId="0" applyFont="1" applyFill="1" applyBorder="1" applyAlignment="1">
      <alignment horizontal="center" vertical="center" wrapText="1"/>
    </xf>
    <xf numFmtId="0" fontId="71" fillId="23" borderId="20" xfId="0" applyFont="1" applyFill="1" applyBorder="1" applyAlignment="1">
      <alignment horizontal="center" vertical="center" wrapText="1"/>
    </xf>
    <xf numFmtId="0" fontId="35" fillId="0" borderId="127" xfId="38" applyFont="1" applyBorder="1" applyAlignment="1">
      <alignment horizontal="left"/>
    </xf>
    <xf numFmtId="0" fontId="35" fillId="0" borderId="128" xfId="38" applyFont="1" applyBorder="1" applyAlignment="1">
      <alignment horizontal="left"/>
    </xf>
    <xf numFmtId="0" fontId="13" fillId="0" borderId="136" xfId="38" applyFont="1" applyBorder="1" applyAlignment="1">
      <alignment horizontal="center"/>
    </xf>
    <xf numFmtId="0" fontId="13" fillId="0" borderId="137" xfId="38" applyFont="1" applyBorder="1" applyAlignment="1">
      <alignment horizontal="center"/>
    </xf>
    <xf numFmtId="0" fontId="13" fillId="0" borderId="138" xfId="38" applyFont="1" applyBorder="1" applyAlignment="1">
      <alignment horizontal="center"/>
    </xf>
    <xf numFmtId="0" fontId="35" fillId="0" borderId="139" xfId="38" applyFont="1" applyBorder="1" applyAlignment="1">
      <alignment horizontal="left"/>
    </xf>
    <xf numFmtId="0" fontId="35" fillId="0" borderId="140" xfId="38" applyFont="1" applyBorder="1" applyAlignment="1">
      <alignment horizontal="left"/>
    </xf>
    <xf numFmtId="0" fontId="35" fillId="0" borderId="124" xfId="38" applyFont="1" applyBorder="1" applyAlignment="1">
      <alignment horizontal="left"/>
    </xf>
    <xf numFmtId="0" fontId="35" fillId="0" borderId="125" xfId="38" applyFont="1" applyBorder="1" applyAlignment="1">
      <alignment horizontal="left"/>
    </xf>
    <xf numFmtId="0" fontId="35" fillId="0" borderId="15" xfId="38" applyFont="1" applyBorder="1" applyAlignment="1">
      <alignment horizontal="center"/>
    </xf>
    <xf numFmtId="0" fontId="35" fillId="0" borderId="0" xfId="38" applyFont="1" applyAlignment="1">
      <alignment horizontal="center"/>
    </xf>
    <xf numFmtId="0" fontId="35" fillId="0" borderId="13" xfId="38" applyFont="1" applyBorder="1" applyAlignment="1">
      <alignment horizontal="center"/>
    </xf>
    <xf numFmtId="0" fontId="12" fillId="3" borderId="18" xfId="38" applyFont="1" applyFill="1" applyBorder="1" applyAlignment="1">
      <alignment horizontal="center"/>
    </xf>
    <xf numFmtId="0" fontId="12" fillId="3" borderId="19" xfId="38" applyFont="1" applyFill="1" applyBorder="1" applyAlignment="1">
      <alignment horizontal="center"/>
    </xf>
    <xf numFmtId="0" fontId="12" fillId="3" borderId="20" xfId="38" applyFont="1" applyFill="1" applyBorder="1" applyAlignment="1">
      <alignment horizontal="center"/>
    </xf>
    <xf numFmtId="0" fontId="36" fillId="0" borderId="121" xfId="38" applyFont="1" applyBorder="1" applyAlignment="1">
      <alignment horizontal="center"/>
    </xf>
    <xf numFmtId="0" fontId="36" fillId="0" borderId="122" xfId="38" applyFont="1" applyBorder="1" applyAlignment="1">
      <alignment horizontal="center"/>
    </xf>
    <xf numFmtId="0" fontId="35" fillId="0" borderId="127" xfId="38" applyFont="1" applyBorder="1" applyAlignment="1">
      <alignment horizontal="left" wrapText="1"/>
    </xf>
    <xf numFmtId="0" fontId="35" fillId="0" borderId="128" xfId="38" applyFont="1" applyBorder="1" applyAlignment="1">
      <alignment horizontal="left" wrapText="1"/>
    </xf>
    <xf numFmtId="0" fontId="36" fillId="0" borderId="133" xfId="38" applyFont="1" applyBorder="1" applyAlignment="1">
      <alignment horizontal="center"/>
    </xf>
    <xf numFmtId="0" fontId="36" fillId="0" borderId="134" xfId="38" applyFont="1" applyBorder="1" applyAlignment="1">
      <alignment horizontal="center"/>
    </xf>
    <xf numFmtId="0" fontId="35" fillId="0" borderId="144" xfId="38" applyFont="1" applyBorder="1" applyAlignment="1">
      <alignment horizontal="center"/>
    </xf>
    <xf numFmtId="0" fontId="35" fillId="0" borderId="145" xfId="38" applyFont="1" applyBorder="1" applyAlignment="1">
      <alignment horizontal="center"/>
    </xf>
    <xf numFmtId="0" fontId="35" fillId="0" borderId="146" xfId="38" applyFont="1" applyBorder="1" applyAlignment="1">
      <alignment horizontal="center"/>
    </xf>
    <xf numFmtId="0" fontId="35" fillId="0" borderId="136" xfId="38" applyFont="1" applyBorder="1" applyAlignment="1">
      <alignment horizontal="left"/>
    </xf>
    <xf numFmtId="0" fontId="35" fillId="0" borderId="137" xfId="38" applyFont="1" applyBorder="1" applyAlignment="1">
      <alignment horizontal="left"/>
    </xf>
    <xf numFmtId="0" fontId="35" fillId="0" borderId="138" xfId="38" applyFont="1" applyBorder="1" applyAlignment="1">
      <alignment horizontal="left"/>
    </xf>
    <xf numFmtId="0" fontId="8" fillId="2" borderId="104" xfId="38" applyFont="1" applyFill="1" applyBorder="1" applyAlignment="1">
      <alignment horizontal="center"/>
    </xf>
    <xf numFmtId="0" fontId="8" fillId="2" borderId="105" xfId="38" applyFont="1" applyFill="1" applyBorder="1" applyAlignment="1">
      <alignment horizontal="center"/>
    </xf>
    <xf numFmtId="0" fontId="8" fillId="2" borderId="106" xfId="38" applyFont="1" applyFill="1" applyBorder="1" applyAlignment="1">
      <alignment horizontal="center"/>
    </xf>
    <xf numFmtId="0" fontId="32" fillId="2" borderId="108" xfId="38" applyFont="1" applyFill="1" applyBorder="1" applyAlignment="1">
      <alignment horizontal="left" vertical="center" wrapText="1"/>
    </xf>
    <xf numFmtId="0" fontId="32" fillId="2" borderId="109" xfId="38" applyFont="1" applyFill="1" applyBorder="1" applyAlignment="1">
      <alignment horizontal="left" vertical="center" wrapText="1"/>
    </xf>
    <xf numFmtId="0" fontId="32" fillId="2" borderId="110" xfId="38" applyFont="1" applyFill="1" applyBorder="1" applyAlignment="1">
      <alignment horizontal="left" vertical="center" wrapText="1"/>
    </xf>
    <xf numFmtId="200" fontId="8" fillId="2" borderId="114" xfId="28" applyNumberFormat="1" applyFont="1" applyFill="1" applyBorder="1" applyAlignment="1">
      <alignment horizontal="center"/>
    </xf>
    <xf numFmtId="200" fontId="8" fillId="2" borderId="0" xfId="28" applyNumberFormat="1" applyFont="1" applyFill="1" applyBorder="1" applyAlignment="1">
      <alignment horizontal="center"/>
    </xf>
    <xf numFmtId="0" fontId="8" fillId="2" borderId="119" xfId="38" applyFont="1" applyFill="1" applyBorder="1" applyAlignment="1">
      <alignment horizontal="center"/>
    </xf>
    <xf numFmtId="0" fontId="14" fillId="8" borderId="14" xfId="31" quotePrefix="1" applyFont="1" applyFill="1" applyBorder="1" applyAlignment="1">
      <alignment horizontal="center" vertical="center" wrapText="1"/>
    </xf>
    <xf numFmtId="0" fontId="14" fillId="8" borderId="14" xfId="31" applyFont="1" applyFill="1" applyBorder="1" applyAlignment="1">
      <alignment horizontal="center" vertical="center" wrapText="1"/>
    </xf>
    <xf numFmtId="0" fontId="8" fillId="8" borderId="14" xfId="40" applyFont="1" applyFill="1" applyBorder="1" applyAlignment="1">
      <alignment horizontal="center"/>
    </xf>
    <xf numFmtId="0" fontId="44" fillId="0" borderId="0" xfId="0" applyFont="1" applyAlignment="1">
      <alignment horizontal="center" vertical="top"/>
    </xf>
    <xf numFmtId="0" fontId="61" fillId="0" borderId="174" xfId="31" applyFont="1" applyBorder="1" applyAlignment="1">
      <alignment horizontal="left"/>
    </xf>
    <xf numFmtId="0" fontId="27" fillId="0" borderId="174" xfId="31" applyFont="1" applyBorder="1" applyAlignment="1">
      <alignment wrapText="1"/>
    </xf>
    <xf numFmtId="0" fontId="61" fillId="0" borderId="84" xfId="31" applyFont="1" applyBorder="1" applyAlignment="1">
      <alignment horizontal="left"/>
    </xf>
    <xf numFmtId="0" fontId="27" fillId="0" borderId="84" xfId="31" applyFont="1" applyBorder="1" applyAlignment="1">
      <alignment wrapText="1"/>
    </xf>
    <xf numFmtId="0" fontId="65" fillId="8" borderId="98" xfId="31" applyFont="1" applyFill="1" applyBorder="1" applyAlignment="1">
      <alignment horizontal="center"/>
    </xf>
    <xf numFmtId="0" fontId="27" fillId="8" borderId="95" xfId="31" applyFont="1" applyFill="1" applyBorder="1" applyAlignment="1">
      <alignment wrapText="1"/>
    </xf>
    <xf numFmtId="0" fontId="65" fillId="8" borderId="94" xfId="31" applyFont="1" applyFill="1" applyBorder="1" applyAlignment="1">
      <alignment horizontal="center"/>
    </xf>
    <xf numFmtId="0" fontId="27" fillId="8" borderId="84" xfId="31" applyFont="1" applyFill="1" applyBorder="1" applyAlignment="1">
      <alignment wrapText="1"/>
    </xf>
    <xf numFmtId="0" fontId="67" fillId="0" borderId="0" xfId="0" applyFont="1" applyAlignment="1">
      <alignment horizontal="center" vertical="top"/>
    </xf>
    <xf numFmtId="0" fontId="61" fillId="0" borderId="185" xfId="31" applyFont="1" applyBorder="1" applyAlignment="1">
      <alignment horizontal="left"/>
    </xf>
    <xf numFmtId="0" fontId="27" fillId="0" borderId="185" xfId="31" applyFont="1" applyBorder="1" applyAlignment="1">
      <alignment wrapText="1"/>
    </xf>
    <xf numFmtId="0" fontId="61" fillId="0" borderId="21" xfId="31" applyFont="1" applyBorder="1" applyAlignment="1">
      <alignment horizontal="left"/>
    </xf>
    <xf numFmtId="0" fontId="27" fillId="0" borderId="21" xfId="31" applyFont="1" applyBorder="1" applyAlignment="1">
      <alignment wrapText="1"/>
    </xf>
    <xf numFmtId="0" fontId="61" fillId="0" borderId="187" xfId="31" applyFont="1" applyBorder="1" applyAlignment="1">
      <alignment horizontal="left"/>
    </xf>
    <xf numFmtId="0" fontId="61" fillId="0" borderId="188" xfId="31" applyFont="1" applyBorder="1" applyAlignment="1">
      <alignment horizontal="left"/>
    </xf>
    <xf numFmtId="0" fontId="61" fillId="0" borderId="189" xfId="31" applyFont="1" applyBorder="1" applyAlignment="1">
      <alignment horizontal="left"/>
    </xf>
    <xf numFmtId="0" fontId="63" fillId="0" borderId="174" xfId="31" applyFont="1" applyBorder="1" applyAlignment="1">
      <alignment horizontal="left"/>
    </xf>
    <xf numFmtId="0" fontId="27" fillId="0" borderId="181" xfId="31" applyFont="1" applyBorder="1" applyAlignment="1">
      <alignment wrapText="1"/>
    </xf>
    <xf numFmtId="0" fontId="29" fillId="8" borderId="18" xfId="31" quotePrefix="1" applyFont="1" applyFill="1" applyBorder="1" applyAlignment="1">
      <alignment horizontal="center" vertical="center" wrapText="1"/>
    </xf>
    <xf numFmtId="0" fontId="29" fillId="8" borderId="19" xfId="31" applyFont="1" applyFill="1" applyBorder="1" applyAlignment="1">
      <alignment horizontal="center" vertical="center" wrapText="1"/>
    </xf>
    <xf numFmtId="0" fontId="29" fillId="8" borderId="20" xfId="31" applyFont="1" applyFill="1" applyBorder="1" applyAlignment="1">
      <alignment horizontal="center" vertical="center" wrapText="1"/>
    </xf>
    <xf numFmtId="0" fontId="60" fillId="8" borderId="8" xfId="31" applyFont="1" applyFill="1" applyBorder="1" applyAlignment="1">
      <alignment horizontal="center" wrapText="1"/>
    </xf>
    <xf numFmtId="0" fontId="60" fillId="8" borderId="4" xfId="31" applyFont="1" applyFill="1" applyBorder="1" applyAlignment="1">
      <alignment horizontal="center" wrapText="1"/>
    </xf>
    <xf numFmtId="0" fontId="60" fillId="8" borderId="9" xfId="31" applyFont="1" applyFill="1" applyBorder="1" applyAlignment="1">
      <alignment horizontal="center" wrapText="1"/>
    </xf>
    <xf numFmtId="0" fontId="8" fillId="8" borderId="0" xfId="31" applyFont="1" applyFill="1" applyAlignment="1">
      <alignment horizontal="center" wrapText="1"/>
    </xf>
    <xf numFmtId="0" fontId="29" fillId="8" borderId="18" xfId="31" applyFont="1" applyFill="1" applyBorder="1" applyAlignment="1">
      <alignment horizontal="center" wrapText="1"/>
    </xf>
    <xf numFmtId="0" fontId="29" fillId="8" borderId="19" xfId="31" applyFont="1" applyFill="1" applyBorder="1" applyAlignment="1">
      <alignment horizontal="center" wrapText="1"/>
    </xf>
    <xf numFmtId="0" fontId="29" fillId="8" borderId="20" xfId="31" applyFont="1" applyFill="1" applyBorder="1" applyAlignment="1">
      <alignment horizontal="center" wrapText="1"/>
    </xf>
    <xf numFmtId="0" fontId="9" fillId="0" borderId="0" xfId="31" applyFont="1" applyAlignment="1">
      <alignment horizontal="center"/>
    </xf>
    <xf numFmtId="0" fontId="59" fillId="0" borderId="0" xfId="19" applyFont="1" applyAlignment="1">
      <alignment horizontal="center" vertical="center"/>
    </xf>
    <xf numFmtId="37" fontId="22" fillId="8" borderId="147" xfId="46" applyNumberFormat="1" applyFont="1" applyFill="1" applyBorder="1" applyAlignment="1">
      <alignment horizontal="center" vertical="center" wrapText="1"/>
    </xf>
    <xf numFmtId="37" fontId="22" fillId="8" borderId="148" xfId="46" applyNumberFormat="1" applyFont="1" applyFill="1" applyBorder="1" applyAlignment="1">
      <alignment horizontal="center" vertical="center" wrapText="1"/>
    </xf>
    <xf numFmtId="37" fontId="22" fillId="8" borderId="149" xfId="46" applyNumberFormat="1" applyFont="1" applyFill="1" applyBorder="1" applyAlignment="1">
      <alignment horizontal="center" vertical="center" wrapText="1"/>
    </xf>
    <xf numFmtId="0" fontId="24" fillId="2" borderId="158" xfId="46" applyFont="1" applyFill="1" applyBorder="1" applyAlignment="1">
      <alignment horizontal="left" vertical="center" wrapText="1"/>
    </xf>
    <xf numFmtId="0" fontId="24" fillId="2" borderId="159" xfId="46" applyFont="1" applyFill="1" applyBorder="1" applyAlignment="1">
      <alignment horizontal="left" vertical="center" wrapText="1"/>
    </xf>
    <xf numFmtId="0" fontId="24" fillId="2" borderId="160" xfId="46" applyFont="1" applyFill="1" applyBorder="1" applyAlignment="1">
      <alignment horizontal="left" vertical="center" wrapText="1"/>
    </xf>
    <xf numFmtId="37" fontId="22" fillId="8" borderId="166" xfId="46" applyNumberFormat="1" applyFont="1" applyFill="1" applyBorder="1" applyAlignment="1">
      <alignment horizontal="center" vertical="center" wrapText="1"/>
    </xf>
    <xf numFmtId="37" fontId="22" fillId="8" borderId="167" xfId="46" applyNumberFormat="1" applyFont="1" applyFill="1" applyBorder="1" applyAlignment="1">
      <alignment horizontal="center" vertical="center" wrapText="1"/>
    </xf>
    <xf numFmtId="37" fontId="22" fillId="8" borderId="168" xfId="46" applyNumberFormat="1" applyFont="1" applyFill="1" applyBorder="1" applyAlignment="1">
      <alignment horizontal="center" vertical="center" wrapText="1"/>
    </xf>
    <xf numFmtId="37" fontId="22" fillId="8" borderId="175" xfId="46" applyNumberFormat="1" applyFont="1" applyFill="1" applyBorder="1" applyAlignment="1">
      <alignment horizontal="center" vertical="center" wrapText="1"/>
    </xf>
    <xf numFmtId="37" fontId="22" fillId="8" borderId="176" xfId="46" applyNumberFormat="1" applyFont="1" applyFill="1" applyBorder="1" applyAlignment="1">
      <alignment horizontal="center" vertical="center" wrapText="1"/>
    </xf>
    <xf numFmtId="37" fontId="22" fillId="8" borderId="177" xfId="46" applyNumberFormat="1" applyFont="1" applyFill="1" applyBorder="1" applyAlignment="1">
      <alignment horizontal="center" vertical="center" wrapText="1"/>
    </xf>
    <xf numFmtId="0" fontId="22" fillId="2" borderId="18" xfId="46" applyFont="1" applyFill="1" applyBorder="1" applyAlignment="1">
      <alignment horizontal="center" vertical="center" wrapText="1"/>
    </xf>
    <xf numFmtId="0" fontId="22" fillId="2" borderId="19" xfId="46" applyFont="1" applyFill="1" applyBorder="1" applyAlignment="1">
      <alignment horizontal="center" vertical="center" wrapText="1"/>
    </xf>
    <xf numFmtId="0" fontId="22" fillId="2" borderId="179" xfId="46" applyFont="1" applyFill="1" applyBorder="1" applyAlignment="1">
      <alignment horizontal="center" vertical="center" wrapText="1"/>
    </xf>
    <xf numFmtId="174" fontId="33" fillId="0" borderId="0" xfId="0" applyNumberFormat="1" applyFont="1" applyAlignment="1">
      <alignment horizontal="justify" vertical="center" wrapText="1"/>
    </xf>
    <xf numFmtId="0" fontId="33" fillId="0" borderId="0" xfId="0" applyFont="1" applyAlignment="1">
      <alignment horizontal="justify" vertical="center" wrapText="1"/>
    </xf>
    <xf numFmtId="0" fontId="58" fillId="0" borderId="0" xfId="19" applyFont="1" applyAlignment="1">
      <alignment horizontal="center" vertical="center"/>
    </xf>
    <xf numFmtId="37" fontId="22" fillId="8" borderId="170" xfId="46" applyNumberFormat="1" applyFont="1" applyFill="1" applyBorder="1" applyAlignment="1">
      <alignment horizontal="center" vertical="center" wrapText="1"/>
    </xf>
    <xf numFmtId="37" fontId="22" fillId="8" borderId="35" xfId="46" applyNumberFormat="1" applyFont="1" applyFill="1" applyBorder="1" applyAlignment="1">
      <alignment horizontal="center" vertical="center" wrapText="1"/>
    </xf>
    <xf numFmtId="37" fontId="22" fillId="8" borderId="2" xfId="46" applyNumberFormat="1" applyFont="1" applyFill="1" applyBorder="1" applyAlignment="1">
      <alignment horizontal="center" vertical="center" wrapText="1"/>
    </xf>
    <xf numFmtId="37" fontId="22" fillId="8" borderId="169" xfId="46" applyNumberFormat="1" applyFont="1" applyFill="1" applyBorder="1" applyAlignment="1">
      <alignment horizontal="center" vertical="center" wrapText="1"/>
    </xf>
    <xf numFmtId="0" fontId="22" fillId="2" borderId="158" xfId="46" applyFont="1" applyFill="1" applyBorder="1" applyAlignment="1">
      <alignment horizontal="center" vertical="center" wrapText="1"/>
    </xf>
    <xf numFmtId="0" fontId="22" fillId="2" borderId="159" xfId="46" applyFont="1" applyFill="1" applyBorder="1" applyAlignment="1">
      <alignment horizontal="center" vertical="center" wrapText="1"/>
    </xf>
    <xf numFmtId="0" fontId="22" fillId="2" borderId="171" xfId="46" applyFont="1" applyFill="1" applyBorder="1" applyAlignment="1">
      <alignment horizontal="center" vertical="center" wrapText="1"/>
    </xf>
    <xf numFmtId="37" fontId="22" fillId="8" borderId="158" xfId="46" applyNumberFormat="1" applyFont="1" applyFill="1" applyBorder="1" applyAlignment="1">
      <alignment horizontal="center" vertical="center" wrapText="1"/>
    </xf>
    <xf numFmtId="37" fontId="22" fillId="8" borderId="159" xfId="46" applyNumberFormat="1" applyFont="1" applyFill="1" applyBorder="1" applyAlignment="1">
      <alignment horizontal="center" vertical="center" wrapText="1"/>
    </xf>
    <xf numFmtId="37" fontId="22" fillId="8" borderId="171" xfId="46" applyNumberFormat="1" applyFont="1" applyFill="1" applyBorder="1" applyAlignment="1">
      <alignment horizontal="center" vertical="center" wrapText="1"/>
    </xf>
    <xf numFmtId="0" fontId="24" fillId="2" borderId="158" xfId="46" applyFont="1" applyFill="1" applyBorder="1" applyAlignment="1">
      <alignment horizontal="justify" vertical="center" wrapText="1"/>
    </xf>
    <xf numFmtId="0" fontId="24" fillId="2" borderId="159" xfId="46" applyFont="1" applyFill="1" applyBorder="1" applyAlignment="1">
      <alignment horizontal="justify" vertical="center" wrapText="1"/>
    </xf>
    <xf numFmtId="0" fontId="24" fillId="2" borderId="160" xfId="46" applyFont="1" applyFill="1" applyBorder="1" applyAlignment="1">
      <alignment horizontal="justify" vertical="center" wrapText="1"/>
    </xf>
    <xf numFmtId="0" fontId="24" fillId="2" borderId="158" xfId="46" applyFont="1" applyFill="1" applyBorder="1" applyAlignment="1">
      <alignment horizontal="center" vertical="center" wrapText="1"/>
    </xf>
    <xf numFmtId="0" fontId="24" fillId="2" borderId="159" xfId="46" applyFont="1" applyFill="1" applyBorder="1" applyAlignment="1">
      <alignment horizontal="center" vertical="center" wrapText="1"/>
    </xf>
    <xf numFmtId="0" fontId="24" fillId="2" borderId="160" xfId="46" applyFont="1" applyFill="1" applyBorder="1" applyAlignment="1">
      <alignment horizontal="center" vertical="center" wrapText="1"/>
    </xf>
    <xf numFmtId="0" fontId="24" fillId="2" borderId="166" xfId="46" applyFont="1" applyFill="1" applyBorder="1" applyAlignment="1">
      <alignment horizontal="left" vertical="center" wrapText="1"/>
    </xf>
    <xf numFmtId="0" fontId="24" fillId="2" borderId="167" xfId="46" applyFont="1" applyFill="1" applyBorder="1" applyAlignment="1">
      <alignment horizontal="left" vertical="center" wrapText="1"/>
    </xf>
    <xf numFmtId="0" fontId="24" fillId="2" borderId="168" xfId="46" applyFont="1" applyFill="1" applyBorder="1" applyAlignment="1">
      <alignment horizontal="left" vertical="center" wrapText="1"/>
    </xf>
    <xf numFmtId="37" fontId="22" fillId="8" borderId="164" xfId="46" applyNumberFormat="1" applyFont="1" applyFill="1" applyBorder="1" applyAlignment="1">
      <alignment horizontal="center" vertical="center" wrapText="1"/>
    </xf>
    <xf numFmtId="37" fontId="22" fillId="8" borderId="23" xfId="46" applyNumberFormat="1" applyFont="1" applyFill="1" applyBorder="1" applyAlignment="1">
      <alignment horizontal="center" vertical="center" wrapText="1"/>
    </xf>
    <xf numFmtId="37" fontId="22" fillId="8" borderId="165" xfId="46" applyNumberFormat="1" applyFont="1" applyFill="1" applyBorder="1" applyAlignment="1">
      <alignment horizontal="center" vertical="center" wrapText="1"/>
    </xf>
    <xf numFmtId="0" fontId="22" fillId="2" borderId="35" xfId="46" applyFont="1" applyFill="1" applyBorder="1" applyAlignment="1">
      <alignment horizontal="center" vertical="center" wrapText="1"/>
    </xf>
    <xf numFmtId="0" fontId="22" fillId="2" borderId="2" xfId="46" applyFont="1" applyFill="1" applyBorder="1" applyAlignment="1">
      <alignment horizontal="center" vertical="center" wrapText="1"/>
    </xf>
    <xf numFmtId="0" fontId="22" fillId="2" borderId="33" xfId="46" applyFont="1" applyFill="1" applyBorder="1" applyAlignment="1">
      <alignment horizontal="center" vertical="center" wrapText="1"/>
    </xf>
    <xf numFmtId="0" fontId="22" fillId="0" borderId="12" xfId="46" applyFont="1" applyBorder="1" applyAlignment="1">
      <alignment horizontal="center" vertical="center" wrapText="1"/>
    </xf>
    <xf numFmtId="0" fontId="22" fillId="0" borderId="23" xfId="46" applyFont="1" applyBorder="1" applyAlignment="1">
      <alignment horizontal="center" vertical="center" wrapText="1"/>
    </xf>
    <xf numFmtId="0" fontId="22" fillId="0" borderId="97" xfId="46" applyFont="1" applyBorder="1" applyAlignment="1">
      <alignment horizontal="center" vertical="center" wrapText="1"/>
    </xf>
    <xf numFmtId="0" fontId="22" fillId="2" borderId="150" xfId="46" applyFont="1" applyFill="1" applyBorder="1" applyAlignment="1">
      <alignment horizontal="center" vertical="center" wrapText="1"/>
    </xf>
    <xf numFmtId="0" fontId="22" fillId="2" borderId="151" xfId="46" applyFont="1" applyFill="1" applyBorder="1" applyAlignment="1">
      <alignment horizontal="center" vertical="center" wrapText="1"/>
    </xf>
    <xf numFmtId="0" fontId="22" fillId="2" borderId="152" xfId="46" applyFont="1" applyFill="1" applyBorder="1" applyAlignment="1">
      <alignment horizontal="center" vertical="center" wrapText="1"/>
    </xf>
    <xf numFmtId="37" fontId="22" fillId="8" borderId="155" xfId="46" applyNumberFormat="1" applyFont="1" applyFill="1" applyBorder="1" applyAlignment="1">
      <alignment horizontal="center" vertical="center" wrapText="1"/>
    </xf>
    <xf numFmtId="37" fontId="22" fillId="8" borderId="156" xfId="46" applyNumberFormat="1" applyFont="1" applyFill="1" applyBorder="1" applyAlignment="1">
      <alignment horizontal="center" vertical="center" wrapText="1"/>
    </xf>
    <xf numFmtId="37" fontId="22" fillId="8" borderId="157" xfId="46" applyNumberFormat="1" applyFont="1" applyFill="1" applyBorder="1" applyAlignment="1">
      <alignment horizontal="center" vertical="center" wrapText="1"/>
    </xf>
    <xf numFmtId="0" fontId="24" fillId="2" borderId="150" xfId="46" applyFont="1" applyFill="1" applyBorder="1" applyAlignment="1">
      <alignment horizontal="center" vertical="center" wrapText="1"/>
    </xf>
    <xf numFmtId="0" fontId="24" fillId="2" borderId="151" xfId="46" applyFont="1" applyFill="1" applyBorder="1" applyAlignment="1">
      <alignment horizontal="center" vertical="center" wrapText="1"/>
    </xf>
    <xf numFmtId="0" fontId="24" fillId="2" borderId="163" xfId="46" applyFont="1" applyFill="1" applyBorder="1" applyAlignment="1">
      <alignment horizontal="center" vertical="center" wrapText="1"/>
    </xf>
    <xf numFmtId="0" fontId="26" fillId="2" borderId="8" xfId="3" applyFont="1" applyFill="1" applyBorder="1" applyAlignment="1">
      <alignment horizontal="center" vertical="center" wrapText="1"/>
    </xf>
    <xf numFmtId="0" fontId="26" fillId="2" borderId="4" xfId="3" applyFont="1" applyFill="1" applyBorder="1" applyAlignment="1">
      <alignment horizontal="center" vertical="center" wrapText="1"/>
    </xf>
    <xf numFmtId="0" fontId="26" fillId="2" borderId="9" xfId="3" applyFont="1" applyFill="1" applyBorder="1" applyAlignment="1">
      <alignment horizontal="center" vertical="center" wrapText="1"/>
    </xf>
    <xf numFmtId="0" fontId="53" fillId="0" borderId="5" xfId="3" applyFont="1" applyBorder="1" applyAlignment="1">
      <alignment horizontal="center" vertical="center" wrapText="1"/>
    </xf>
    <xf numFmtId="0" fontId="53" fillId="0" borderId="6" xfId="3" applyFont="1" applyBorder="1" applyAlignment="1">
      <alignment horizontal="center" vertical="center" wrapText="1"/>
    </xf>
    <xf numFmtId="0" fontId="53" fillId="0" borderId="7" xfId="3" applyFont="1" applyBorder="1" applyAlignment="1">
      <alignment horizontal="center" vertical="center" wrapText="1"/>
    </xf>
    <xf numFmtId="0" fontId="53" fillId="0" borderId="8" xfId="3" applyFont="1" applyBorder="1" applyAlignment="1">
      <alignment horizontal="center" vertical="center" wrapText="1"/>
    </xf>
    <xf numFmtId="0" fontId="53" fillId="0" borderId="4" xfId="3" applyFont="1" applyBorder="1" applyAlignment="1">
      <alignment horizontal="center" vertical="center" wrapText="1"/>
    </xf>
    <xf numFmtId="0" fontId="53" fillId="0" borderId="9" xfId="3" applyFont="1" applyBorder="1" applyAlignment="1">
      <alignment horizontal="center" vertical="center" wrapText="1"/>
    </xf>
    <xf numFmtId="0" fontId="22" fillId="8" borderId="81" xfId="3" applyFont="1" applyFill="1" applyBorder="1" applyAlignment="1">
      <alignment horizontal="center" vertical="center" wrapText="1"/>
    </xf>
    <xf numFmtId="0" fontId="22" fillId="8" borderId="82" xfId="3" applyFont="1" applyFill="1" applyBorder="1" applyAlignment="1">
      <alignment horizontal="center" vertical="center" wrapText="1"/>
    </xf>
    <xf numFmtId="0" fontId="22" fillId="8" borderId="89" xfId="3" applyFont="1" applyFill="1" applyBorder="1" applyAlignment="1">
      <alignment horizontal="center" vertical="center" wrapText="1"/>
    </xf>
    <xf numFmtId="0" fontId="26" fillId="2" borderId="10" xfId="3" applyFont="1" applyFill="1" applyBorder="1" applyAlignment="1">
      <alignment horizontal="center" vertical="center" wrapText="1"/>
    </xf>
    <xf numFmtId="0" fontId="26" fillId="2" borderId="3" xfId="3" applyFont="1" applyFill="1" applyBorder="1" applyAlignment="1">
      <alignment horizontal="center" vertical="center" wrapText="1"/>
    </xf>
    <xf numFmtId="0" fontId="26" fillId="2" borderId="11" xfId="3" applyFont="1" applyFill="1" applyBorder="1" applyAlignment="1">
      <alignment horizontal="center" vertical="center" wrapText="1"/>
    </xf>
    <xf numFmtId="0" fontId="26" fillId="2" borderId="12" xfId="3" applyFont="1" applyFill="1" applyBorder="1" applyAlignment="1">
      <alignment horizontal="left" vertical="center" wrapText="1"/>
    </xf>
    <xf numFmtId="0" fontId="26" fillId="2" borderId="27" xfId="3" applyFont="1" applyFill="1" applyBorder="1" applyAlignment="1">
      <alignment horizontal="left" vertical="center" wrapText="1"/>
    </xf>
    <xf numFmtId="0" fontId="9" fillId="0" borderId="31" xfId="30" applyFont="1" applyBorder="1" applyAlignment="1">
      <alignment horizontal="center" vertical="center" wrapText="1"/>
    </xf>
    <xf numFmtId="0" fontId="9" fillId="0" borderId="14" xfId="30" applyFont="1" applyBorder="1" applyAlignment="1">
      <alignment horizontal="center" vertical="center" wrapText="1"/>
    </xf>
    <xf numFmtId="0" fontId="13" fillId="0" borderId="31" xfId="30" applyFont="1" applyBorder="1" applyAlignment="1">
      <alignment horizontal="center" vertical="center"/>
    </xf>
    <xf numFmtId="0" fontId="13" fillId="0" borderId="14" xfId="30" applyFont="1" applyBorder="1" applyAlignment="1">
      <alignment horizontal="center" vertical="center"/>
    </xf>
    <xf numFmtId="0" fontId="11" fillId="2" borderId="35" xfId="30" applyFont="1" applyFill="1" applyBorder="1" applyAlignment="1">
      <alignment horizontal="left" vertical="center"/>
    </xf>
    <xf numFmtId="0" fontId="11" fillId="2" borderId="2" xfId="30" applyFont="1" applyFill="1" applyBorder="1" applyAlignment="1">
      <alignment horizontal="left" vertical="center"/>
    </xf>
    <xf numFmtId="0" fontId="11" fillId="2" borderId="33" xfId="30" applyFont="1" applyFill="1" applyBorder="1" applyAlignment="1">
      <alignment horizontal="left" vertical="center"/>
    </xf>
    <xf numFmtId="0" fontId="8" fillId="2" borderId="15" xfId="30" applyFont="1" applyFill="1" applyBorder="1" applyAlignment="1">
      <alignment wrapText="1"/>
    </xf>
    <xf numFmtId="0" fontId="9" fillId="2" borderId="0" xfId="30" applyFont="1" applyFill="1" applyAlignment="1">
      <alignment wrapText="1"/>
    </xf>
    <xf numFmtId="0" fontId="9" fillId="2" borderId="8" xfId="30" applyFont="1" applyFill="1" applyBorder="1" applyAlignment="1">
      <alignment wrapText="1"/>
    </xf>
    <xf numFmtId="0" fontId="9" fillId="2" borderId="4" xfId="30" applyFont="1" applyFill="1" applyBorder="1" applyAlignment="1">
      <alignment wrapText="1"/>
    </xf>
    <xf numFmtId="2" fontId="8" fillId="6" borderId="18" xfId="30" applyNumberFormat="1" applyFont="1" applyFill="1" applyBorder="1" applyAlignment="1">
      <alignment horizontal="right" vertical="center"/>
    </xf>
    <xf numFmtId="2" fontId="8" fillId="6" borderId="20" xfId="30" applyNumberFormat="1" applyFont="1" applyFill="1" applyBorder="1" applyAlignment="1">
      <alignment horizontal="right" vertical="center"/>
    </xf>
    <xf numFmtId="0" fontId="8" fillId="2" borderId="18" xfId="30" applyFont="1" applyFill="1" applyBorder="1" applyAlignment="1">
      <alignment horizontal="center" vertical="center" wrapText="1"/>
    </xf>
    <xf numFmtId="0" fontId="8" fillId="2" borderId="19" xfId="30" applyFont="1" applyFill="1" applyBorder="1" applyAlignment="1">
      <alignment horizontal="center" vertical="center" wrapText="1"/>
    </xf>
    <xf numFmtId="0" fontId="8" fillId="2" borderId="20" xfId="30" applyFont="1" applyFill="1" applyBorder="1" applyAlignment="1">
      <alignment horizontal="center" vertical="center" wrapText="1"/>
    </xf>
    <xf numFmtId="0" fontId="14" fillId="4" borderId="5" xfId="30" applyFont="1" applyFill="1" applyBorder="1" applyAlignment="1">
      <alignment horizontal="center" vertical="center" wrapText="1"/>
    </xf>
    <xf numFmtId="0" fontId="14" fillId="4" borderId="6" xfId="30" applyFont="1" applyFill="1" applyBorder="1" applyAlignment="1">
      <alignment horizontal="center" vertical="center" wrapText="1"/>
    </xf>
    <xf numFmtId="0" fontId="14" fillId="4" borderId="7" xfId="30" applyFont="1" applyFill="1" applyBorder="1" applyAlignment="1">
      <alignment horizontal="center" vertical="center" wrapText="1"/>
    </xf>
    <xf numFmtId="0" fontId="14" fillId="4" borderId="8" xfId="30" applyFont="1" applyFill="1" applyBorder="1" applyAlignment="1">
      <alignment horizontal="center" vertical="center" wrapText="1"/>
    </xf>
    <xf numFmtId="0" fontId="14" fillId="4" borderId="4" xfId="30" applyFont="1" applyFill="1" applyBorder="1" applyAlignment="1">
      <alignment horizontal="center" vertical="center" wrapText="1"/>
    </xf>
    <xf numFmtId="0" fontId="14" fillId="4" borderId="9" xfId="30" applyFont="1" applyFill="1" applyBorder="1" applyAlignment="1">
      <alignment horizontal="center" vertical="center" wrapText="1"/>
    </xf>
    <xf numFmtId="0" fontId="8" fillId="5" borderId="32" xfId="30" applyFont="1" applyFill="1" applyBorder="1" applyAlignment="1">
      <alignment horizontal="center" vertical="center" wrapText="1"/>
    </xf>
    <xf numFmtId="0" fontId="8" fillId="5" borderId="21" xfId="30" applyFont="1" applyFill="1" applyBorder="1" applyAlignment="1">
      <alignment horizontal="center" vertical="center" wrapText="1"/>
    </xf>
    <xf numFmtId="0" fontId="8" fillId="5" borderId="22" xfId="30" applyFont="1" applyFill="1" applyBorder="1" applyAlignment="1">
      <alignment horizontal="center" vertical="center" wrapText="1"/>
    </xf>
    <xf numFmtId="0" fontId="10" fillId="3" borderId="10" xfId="31" applyFont="1" applyFill="1" applyBorder="1" applyAlignment="1">
      <alignment horizontal="center" vertical="center"/>
    </xf>
    <xf numFmtId="0" fontId="10" fillId="3" borderId="34" xfId="31" applyFont="1" applyFill="1" applyBorder="1" applyAlignment="1">
      <alignment horizontal="center" vertical="center"/>
    </xf>
    <xf numFmtId="0" fontId="10" fillId="3" borderId="35" xfId="31" applyFont="1" applyFill="1" applyBorder="1" applyAlignment="1">
      <alignment horizontal="center" vertical="center"/>
    </xf>
    <xf numFmtId="0" fontId="10" fillId="3" borderId="25" xfId="31" applyFont="1" applyFill="1" applyBorder="1" applyAlignment="1">
      <alignment horizontal="center" vertical="center"/>
    </xf>
    <xf numFmtId="0" fontId="10" fillId="3" borderId="17" xfId="31" applyFont="1" applyFill="1" applyBorder="1" applyAlignment="1">
      <alignment horizontal="center" vertical="center"/>
    </xf>
    <xf numFmtId="0" fontId="10" fillId="3" borderId="16" xfId="31" applyFont="1" applyFill="1" applyBorder="1" applyAlignment="1">
      <alignment horizontal="center" vertical="center"/>
    </xf>
    <xf numFmtId="2" fontId="10" fillId="3" borderId="26" xfId="31" applyNumberFormat="1" applyFont="1" applyFill="1" applyBorder="1" applyAlignment="1">
      <alignment horizontal="center" vertical="center"/>
    </xf>
    <xf numFmtId="2" fontId="10" fillId="3" borderId="23" xfId="31" applyNumberFormat="1" applyFont="1" applyFill="1" applyBorder="1" applyAlignment="1">
      <alignment horizontal="center" vertical="center"/>
    </xf>
    <xf numFmtId="2" fontId="10" fillId="3" borderId="27" xfId="31" applyNumberFormat="1" applyFont="1" applyFill="1" applyBorder="1" applyAlignment="1">
      <alignment horizontal="center" vertical="center"/>
    </xf>
    <xf numFmtId="2" fontId="10" fillId="3" borderId="29" xfId="31" applyNumberFormat="1" applyFont="1" applyFill="1" applyBorder="1" applyAlignment="1">
      <alignment horizontal="center" vertical="center"/>
    </xf>
    <xf numFmtId="2" fontId="10" fillId="3" borderId="24" xfId="31" applyNumberFormat="1" applyFont="1" applyFill="1" applyBorder="1" applyAlignment="1">
      <alignment horizontal="center" vertical="center"/>
    </xf>
    <xf numFmtId="0" fontId="9" fillId="0" borderId="31" xfId="30" applyFont="1" applyBorder="1" applyAlignment="1">
      <alignment horizontal="center" vertical="center"/>
    </xf>
    <xf numFmtId="0" fontId="9" fillId="0" borderId="14" xfId="30" applyFont="1" applyBorder="1" applyAlignment="1">
      <alignment horizontal="center" vertical="center"/>
    </xf>
    <xf numFmtId="0" fontId="9" fillId="0" borderId="18" xfId="30" applyFont="1" applyBorder="1" applyAlignment="1">
      <alignment horizontal="center"/>
    </xf>
    <xf numFmtId="0" fontId="9" fillId="0" borderId="19" xfId="30" applyFont="1" applyBorder="1" applyAlignment="1">
      <alignment horizontal="center"/>
    </xf>
    <xf numFmtId="0" fontId="9" fillId="0" borderId="20" xfId="30" applyFont="1" applyBorder="1" applyAlignment="1">
      <alignment horizontal="center"/>
    </xf>
    <xf numFmtId="0" fontId="8" fillId="4" borderId="5" xfId="30" applyFont="1" applyFill="1" applyBorder="1" applyAlignment="1">
      <alignment horizontal="center" vertical="center" wrapText="1"/>
    </xf>
    <xf numFmtId="0" fontId="8" fillId="4" borderId="6" xfId="30" applyFont="1" applyFill="1" applyBorder="1" applyAlignment="1">
      <alignment horizontal="center" vertical="center" wrapText="1"/>
    </xf>
    <xf numFmtId="0" fontId="8" fillId="4" borderId="7" xfId="30" applyFont="1" applyFill="1" applyBorder="1" applyAlignment="1">
      <alignment horizontal="center" vertical="center" wrapText="1"/>
    </xf>
    <xf numFmtId="0" fontId="8" fillId="4" borderId="8" xfId="30" applyFont="1" applyFill="1" applyBorder="1" applyAlignment="1">
      <alignment horizontal="center" vertical="center" wrapText="1"/>
    </xf>
    <xf numFmtId="0" fontId="8" fillId="4" borderId="4" xfId="30" applyFont="1" applyFill="1" applyBorder="1" applyAlignment="1">
      <alignment horizontal="center" vertical="center" wrapText="1"/>
    </xf>
    <xf numFmtId="0" fontId="8" fillId="4" borderId="9" xfId="30" applyFont="1" applyFill="1" applyBorder="1" applyAlignment="1">
      <alignment horizontal="center" vertical="center" wrapText="1"/>
    </xf>
    <xf numFmtId="0" fontId="8" fillId="5" borderId="32" xfId="30" applyFont="1" applyFill="1" applyBorder="1" applyAlignment="1">
      <alignment horizontal="center" vertical="center"/>
    </xf>
    <xf numFmtId="0" fontId="8" fillId="5" borderId="21" xfId="30" applyFont="1" applyFill="1" applyBorder="1" applyAlignment="1">
      <alignment horizontal="center" vertical="center"/>
    </xf>
    <xf numFmtId="0" fontId="8" fillId="5" borderId="22" xfId="30" applyFont="1" applyFill="1" applyBorder="1" applyAlignment="1">
      <alignment horizontal="center" vertical="center"/>
    </xf>
    <xf numFmtId="0" fontId="8" fillId="5" borderId="31" xfId="30" applyFont="1" applyFill="1" applyBorder="1" applyAlignment="1">
      <alignment horizontal="center" vertical="center"/>
    </xf>
    <xf numFmtId="0" fontId="8" fillId="5" borderId="14" xfId="30" applyFont="1" applyFill="1" applyBorder="1" applyAlignment="1">
      <alignment horizontal="center" vertical="center"/>
    </xf>
    <xf numFmtId="0" fontId="8" fillId="5" borderId="28" xfId="30" applyFont="1" applyFill="1" applyBorder="1" applyAlignment="1">
      <alignment horizontal="center" vertical="center"/>
    </xf>
    <xf numFmtId="0" fontId="8" fillId="2" borderId="15" xfId="30" applyFont="1" applyFill="1" applyBorder="1" applyAlignment="1">
      <alignment vertical="top" wrapText="1"/>
    </xf>
    <xf numFmtId="0" fontId="9" fillId="2" borderId="0" xfId="30" applyFont="1" applyFill="1" applyAlignment="1">
      <alignment vertical="top" wrapText="1"/>
    </xf>
    <xf numFmtId="0" fontId="9" fillId="2" borderId="15" xfId="30" applyFont="1" applyFill="1" applyBorder="1" applyAlignment="1">
      <alignment vertical="top" wrapText="1"/>
    </xf>
    <xf numFmtId="0" fontId="9" fillId="2" borderId="8" xfId="30" applyFont="1" applyFill="1" applyBorder="1" applyAlignment="1">
      <alignment vertical="top" wrapText="1"/>
    </xf>
    <xf numFmtId="0" fontId="9" fillId="2" borderId="4" xfId="30" applyFont="1" applyFill="1" applyBorder="1" applyAlignment="1">
      <alignment vertical="top" wrapText="1"/>
    </xf>
    <xf numFmtId="0" fontId="8" fillId="5" borderId="31" xfId="30" applyFont="1" applyFill="1" applyBorder="1" applyAlignment="1">
      <alignment horizontal="center" vertical="center" wrapText="1"/>
    </xf>
    <xf numFmtId="0" fontId="8" fillId="5" borderId="14" xfId="30" applyFont="1" applyFill="1" applyBorder="1" applyAlignment="1">
      <alignment horizontal="center" vertical="center" wrapText="1"/>
    </xf>
    <xf numFmtId="0" fontId="8" fillId="5" borderId="28" xfId="30" applyFont="1" applyFill="1" applyBorder="1" applyAlignment="1">
      <alignment horizontal="center" vertical="center" wrapText="1"/>
    </xf>
    <xf numFmtId="0" fontId="9" fillId="2" borderId="12" xfId="30" applyFont="1" applyFill="1" applyBorder="1" applyAlignment="1">
      <alignment horizontal="center" vertical="center" wrapText="1"/>
    </xf>
    <xf numFmtId="0" fontId="9" fillId="2" borderId="27" xfId="30" applyFont="1" applyFill="1" applyBorder="1" applyAlignment="1">
      <alignment horizontal="center" vertical="center" wrapText="1"/>
    </xf>
    <xf numFmtId="2" fontId="10" fillId="3" borderId="14" xfId="31" applyNumberFormat="1" applyFont="1" applyFill="1" applyBorder="1" applyAlignment="1">
      <alignment horizontal="center" vertical="center"/>
    </xf>
    <xf numFmtId="0" fontId="9" fillId="0" borderId="12" xfId="30" applyFont="1" applyBorder="1" applyAlignment="1">
      <alignment horizontal="center" vertical="center" wrapText="1"/>
    </xf>
    <xf numFmtId="0" fontId="9" fillId="0" borderId="27" xfId="30" applyFont="1" applyBorder="1" applyAlignment="1">
      <alignment horizontal="center" vertical="center" wrapText="1"/>
    </xf>
    <xf numFmtId="0" fontId="9" fillId="2" borderId="15" xfId="30" applyFont="1" applyFill="1" applyBorder="1" applyAlignment="1">
      <alignment wrapText="1"/>
    </xf>
    <xf numFmtId="0" fontId="9" fillId="2" borderId="10" xfId="30" applyFont="1" applyFill="1" applyBorder="1" applyAlignment="1">
      <alignment vertical="top" wrapText="1"/>
    </xf>
    <xf numFmtId="0" fontId="9" fillId="2" borderId="3" xfId="30" applyFont="1" applyFill="1" applyBorder="1" applyAlignment="1">
      <alignment vertical="top" wrapText="1"/>
    </xf>
    <xf numFmtId="2" fontId="10" fillId="3" borderId="28" xfId="31" applyNumberFormat="1" applyFont="1" applyFill="1" applyBorder="1" applyAlignment="1">
      <alignment horizontal="center" vertical="center"/>
    </xf>
    <xf numFmtId="0" fontId="8" fillId="2" borderId="10" xfId="30" applyFont="1" applyFill="1" applyBorder="1" applyAlignment="1">
      <alignment vertical="top" wrapText="1"/>
    </xf>
    <xf numFmtId="0" fontId="8" fillId="5" borderId="18" xfId="30" applyFont="1" applyFill="1" applyBorder="1" applyAlignment="1">
      <alignment horizontal="center" vertical="center" wrapText="1"/>
    </xf>
    <xf numFmtId="0" fontId="8" fillId="5" borderId="19" xfId="30" applyFont="1" applyFill="1" applyBorder="1" applyAlignment="1">
      <alignment horizontal="center" vertical="center" wrapText="1"/>
    </xf>
    <xf numFmtId="0" fontId="8" fillId="5" borderId="20" xfId="30" applyFont="1" applyFill="1" applyBorder="1" applyAlignment="1">
      <alignment horizontal="center" vertical="center" wrapText="1"/>
    </xf>
    <xf numFmtId="0" fontId="8" fillId="20" borderId="70" xfId="33" applyFont="1" applyFill="1" applyBorder="1" applyAlignment="1">
      <alignment horizontal="left" vertical="center" wrapText="1"/>
    </xf>
    <xf numFmtId="0" fontId="9" fillId="0" borderId="81" xfId="2" applyFont="1" applyBorder="1" applyAlignment="1">
      <alignment horizontal="center"/>
    </xf>
    <xf numFmtId="0" fontId="9" fillId="0" borderId="82" xfId="2" applyFont="1" applyBorder="1" applyAlignment="1">
      <alignment horizontal="center"/>
    </xf>
    <xf numFmtId="0" fontId="9" fillId="0" borderId="83" xfId="2" applyFont="1" applyBorder="1" applyAlignment="1">
      <alignment horizontal="center"/>
    </xf>
    <xf numFmtId="0" fontId="9" fillId="0" borderId="12" xfId="2" applyFont="1" applyBorder="1" applyAlignment="1">
      <alignment horizontal="left" vertical="center" wrapText="1"/>
    </xf>
    <xf numFmtId="0" fontId="9" fillId="0" borderId="23" xfId="2" applyFont="1" applyBorder="1" applyAlignment="1">
      <alignment horizontal="left" vertical="center" wrapText="1"/>
    </xf>
    <xf numFmtId="0" fontId="9" fillId="0" borderId="27" xfId="2" applyFont="1" applyBorder="1" applyAlignment="1">
      <alignment horizontal="left" vertical="center" wrapText="1"/>
    </xf>
    <xf numFmtId="0" fontId="9" fillId="0" borderId="12" xfId="2" applyFont="1" applyBorder="1" applyAlignment="1">
      <alignment horizontal="left"/>
    </xf>
    <xf numFmtId="0" fontId="9" fillId="0" borderId="23" xfId="2" applyFont="1" applyBorder="1" applyAlignment="1">
      <alignment horizontal="left"/>
    </xf>
    <xf numFmtId="0" fontId="9" fillId="0" borderId="27" xfId="2" applyFont="1" applyBorder="1" applyAlignment="1">
      <alignment horizontal="left"/>
    </xf>
    <xf numFmtId="44" fontId="27" fillId="0" borderId="0" xfId="0" applyNumberFormat="1" applyFont="1" applyAlignment="1">
      <alignment horizontal="center"/>
    </xf>
    <xf numFmtId="0" fontId="9" fillId="0" borderId="32" xfId="2" applyFont="1" applyBorder="1" applyAlignment="1">
      <alignment horizontal="center"/>
    </xf>
    <xf numFmtId="0" fontId="9" fillId="0" borderId="21" xfId="2" applyFont="1" applyBorder="1" applyAlignment="1">
      <alignment horizontal="center"/>
    </xf>
    <xf numFmtId="0" fontId="9" fillId="0" borderId="31" xfId="2" applyFont="1" applyBorder="1" applyAlignment="1">
      <alignment horizontal="left"/>
    </xf>
    <xf numFmtId="0" fontId="9" fillId="0" borderId="14" xfId="2" applyFont="1" applyBorder="1" applyAlignment="1">
      <alignment horizontal="left"/>
    </xf>
    <xf numFmtId="0" fontId="9" fillId="0" borderId="81" xfId="2" applyFont="1" applyBorder="1" applyAlignment="1">
      <alignment horizontal="center" vertical="center"/>
    </xf>
    <xf numFmtId="0" fontId="9" fillId="0" borderId="83" xfId="2" applyFont="1" applyBorder="1" applyAlignment="1">
      <alignment horizontal="center" vertical="center"/>
    </xf>
    <xf numFmtId="0" fontId="9" fillId="7" borderId="81" xfId="33" applyFont="1" applyFill="1" applyBorder="1" applyAlignment="1">
      <alignment horizontal="center"/>
    </xf>
    <xf numFmtId="0" fontId="9" fillId="7" borderId="83" xfId="33" applyFont="1" applyFill="1" applyBorder="1" applyAlignment="1">
      <alignment horizontal="center"/>
    </xf>
    <xf numFmtId="0" fontId="9" fillId="0" borderId="31" xfId="2" applyFont="1" applyBorder="1" applyAlignment="1">
      <alignment horizontal="left" vertical="center" wrapText="1"/>
    </xf>
    <xf numFmtId="0" fontId="9" fillId="0" borderId="14" xfId="2" applyFont="1" applyBorder="1" applyAlignment="1">
      <alignment horizontal="left" vertical="center" wrapText="1"/>
    </xf>
    <xf numFmtId="0" fontId="9" fillId="0" borderId="75" xfId="2" applyFont="1" applyBorder="1" applyAlignment="1">
      <alignment horizontal="center"/>
    </xf>
    <xf numFmtId="0" fontId="9" fillId="0" borderId="76" xfId="2" applyFont="1" applyBorder="1" applyAlignment="1">
      <alignment horizontal="center"/>
    </xf>
    <xf numFmtId="0" fontId="9" fillId="0" borderId="77" xfId="2" applyFont="1" applyBorder="1" applyAlignment="1">
      <alignment horizontal="center"/>
    </xf>
    <xf numFmtId="0" fontId="9" fillId="0" borderId="32" xfId="2" applyFont="1" applyBorder="1" applyAlignment="1">
      <alignment horizontal="center" vertical="center"/>
    </xf>
    <xf numFmtId="0" fontId="9" fillId="0" borderId="21" xfId="2" applyFont="1" applyBorder="1" applyAlignment="1">
      <alignment horizontal="center" vertical="center"/>
    </xf>
    <xf numFmtId="0" fontId="9" fillId="0" borderId="12" xfId="2" applyFont="1" applyBorder="1" applyAlignment="1">
      <alignment horizontal="center"/>
    </xf>
    <xf numFmtId="0" fontId="9" fillId="0" borderId="27" xfId="2" applyFont="1" applyBorder="1" applyAlignment="1">
      <alignment horizontal="center"/>
    </xf>
    <xf numFmtId="0" fontId="9" fillId="7" borderId="32" xfId="33" applyFont="1" applyFill="1" applyBorder="1" applyAlignment="1">
      <alignment horizontal="center"/>
    </xf>
    <xf numFmtId="0" fontId="9" fillId="7" borderId="21" xfId="33" applyFont="1" applyFill="1" applyBorder="1" applyAlignment="1">
      <alignment horizontal="center"/>
    </xf>
    <xf numFmtId="3" fontId="9" fillId="0" borderId="94" xfId="2" applyNumberFormat="1" applyFont="1" applyBorder="1" applyAlignment="1">
      <alignment horizontal="left" vertical="center" wrapText="1"/>
    </xf>
    <xf numFmtId="0" fontId="9" fillId="0" borderId="84" xfId="2" applyFont="1" applyBorder="1" applyAlignment="1">
      <alignment horizontal="left" vertical="center" wrapText="1"/>
    </xf>
    <xf numFmtId="3" fontId="9" fillId="0" borderId="31" xfId="2" applyNumberFormat="1" applyFont="1" applyBorder="1" applyAlignment="1">
      <alignment horizontal="left" vertical="center" wrapText="1"/>
    </xf>
    <xf numFmtId="0" fontId="9" fillId="0" borderId="94" xfId="2" applyFont="1" applyBorder="1" applyAlignment="1">
      <alignment horizontal="left"/>
    </xf>
    <xf numFmtId="0" fontId="9" fillId="0" borderId="84" xfId="2" applyFont="1" applyBorder="1" applyAlignment="1">
      <alignment horizontal="left"/>
    </xf>
    <xf numFmtId="3" fontId="9" fillId="0" borderId="75" xfId="2" applyNumberFormat="1" applyFont="1" applyBorder="1" applyAlignment="1">
      <alignment horizontal="left" vertical="center" wrapText="1"/>
    </xf>
    <xf numFmtId="3" fontId="9" fillId="0" borderId="76" xfId="2" applyNumberFormat="1" applyFont="1" applyBorder="1" applyAlignment="1">
      <alignment horizontal="left" vertical="center" wrapText="1"/>
    </xf>
    <xf numFmtId="3" fontId="9" fillId="0" borderId="77" xfId="2" applyNumberFormat="1" applyFont="1" applyBorder="1" applyAlignment="1">
      <alignment horizontal="left" vertical="center" wrapText="1"/>
    </xf>
    <xf numFmtId="0" fontId="9" fillId="2" borderId="12" xfId="2" applyFont="1" applyFill="1" applyBorder="1" applyAlignment="1">
      <alignment horizontal="left"/>
    </xf>
    <xf numFmtId="0" fontId="9" fillId="2" borderId="23" xfId="2" applyFont="1" applyFill="1" applyBorder="1" applyAlignment="1">
      <alignment horizontal="left"/>
    </xf>
    <xf numFmtId="0" fontId="9" fillId="2" borderId="27" xfId="2" applyFont="1" applyFill="1" applyBorder="1" applyAlignment="1">
      <alignment horizontal="left"/>
    </xf>
    <xf numFmtId="0" fontId="9" fillId="0" borderId="75" xfId="2" applyFont="1" applyBorder="1" applyAlignment="1">
      <alignment horizontal="left"/>
    </xf>
    <xf numFmtId="0" fontId="9" fillId="0" borderId="76" xfId="2" applyFont="1" applyBorder="1" applyAlignment="1">
      <alignment horizontal="left"/>
    </xf>
    <xf numFmtId="0" fontId="9" fillId="0" borderId="77" xfId="2" applyFont="1" applyBorder="1" applyAlignment="1">
      <alignment horizontal="left"/>
    </xf>
    <xf numFmtId="3" fontId="9" fillId="0" borderId="75" xfId="2" applyNumberFormat="1" applyFont="1" applyBorder="1" applyAlignment="1">
      <alignment horizontal="center"/>
    </xf>
    <xf numFmtId="3" fontId="9" fillId="0" borderId="77" xfId="2" applyNumberFormat="1" applyFont="1" applyBorder="1" applyAlignment="1">
      <alignment horizontal="center"/>
    </xf>
    <xf numFmtId="44" fontId="9" fillId="0" borderId="12" xfId="2" applyNumberFormat="1" applyFont="1" applyBorder="1" applyAlignment="1">
      <alignment horizontal="left" vertical="center" wrapText="1"/>
    </xf>
    <xf numFmtId="0" fontId="9" fillId="0" borderId="31" xfId="2" applyFont="1" applyBorder="1" applyAlignment="1">
      <alignment horizontal="center" vertical="center" wrapText="1"/>
    </xf>
    <xf numFmtId="0" fontId="9" fillId="0" borderId="14" xfId="2" applyFont="1" applyBorder="1" applyAlignment="1">
      <alignment horizontal="center" vertical="center" wrapText="1"/>
    </xf>
    <xf numFmtId="0" fontId="9" fillId="0" borderId="94" xfId="2" applyFont="1" applyBorder="1" applyAlignment="1">
      <alignment horizontal="center" vertical="center" wrapText="1"/>
    </xf>
    <xf numFmtId="0" fontId="9" fillId="0" borderId="84" xfId="2" applyFont="1" applyBorder="1" applyAlignment="1">
      <alignment horizontal="center" vertical="center" wrapText="1"/>
    </xf>
    <xf numFmtId="3" fontId="9" fillId="0" borderId="84" xfId="2" applyNumberFormat="1" applyFont="1" applyBorder="1" applyAlignment="1">
      <alignment horizontal="left" vertical="center" wrapText="1"/>
    </xf>
    <xf numFmtId="3" fontId="9" fillId="0" borderId="14" xfId="2" applyNumberFormat="1" applyFont="1" applyBorder="1" applyAlignment="1">
      <alignment horizontal="left" vertical="center" wrapText="1"/>
    </xf>
    <xf numFmtId="44" fontId="9" fillId="0" borderId="31" xfId="2" applyNumberFormat="1" applyFont="1" applyBorder="1" applyAlignment="1">
      <alignment horizontal="left" vertical="center" wrapText="1"/>
    </xf>
    <xf numFmtId="0" fontId="32" fillId="0" borderId="14" xfId="0" applyFont="1" applyBorder="1" applyAlignment="1">
      <alignment horizontal="left"/>
    </xf>
    <xf numFmtId="3" fontId="9" fillId="0" borderId="98" xfId="2" applyNumberFormat="1" applyFont="1" applyBorder="1" applyAlignment="1">
      <alignment horizontal="left" vertical="center" wrapText="1"/>
    </xf>
    <xf numFmtId="3" fontId="9" fillId="0" borderId="95" xfId="2" applyNumberFormat="1" applyFont="1" applyBorder="1" applyAlignment="1">
      <alignment horizontal="left" vertical="center" wrapText="1"/>
    </xf>
    <xf numFmtId="0" fontId="9" fillId="2" borderId="31" xfId="2" applyFont="1" applyFill="1" applyBorder="1" applyAlignment="1">
      <alignment horizontal="left"/>
    </xf>
    <xf numFmtId="0" fontId="9" fillId="2" borderId="14" xfId="2" applyFont="1" applyFill="1" applyBorder="1" applyAlignment="1">
      <alignment horizontal="left"/>
    </xf>
    <xf numFmtId="0" fontId="8" fillId="20" borderId="18" xfId="33" applyFont="1" applyFill="1" applyBorder="1" applyAlignment="1">
      <alignment horizontal="left" vertical="center" wrapText="1"/>
    </xf>
    <xf numFmtId="0" fontId="8" fillId="20" borderId="19" xfId="33" applyFont="1" applyFill="1" applyBorder="1" applyAlignment="1">
      <alignment horizontal="left" vertical="center" wrapText="1"/>
    </xf>
    <xf numFmtId="0" fontId="8" fillId="20" borderId="20" xfId="33" applyFont="1" applyFill="1" applyBorder="1" applyAlignment="1">
      <alignment horizontal="left" vertical="center" wrapText="1"/>
    </xf>
    <xf numFmtId="44" fontId="9" fillId="0" borderId="23" xfId="2" applyNumberFormat="1" applyFont="1" applyBorder="1" applyAlignment="1">
      <alignment horizontal="left" vertical="center" wrapText="1"/>
    </xf>
    <xf numFmtId="44" fontId="9" fillId="0" borderId="27" xfId="2" applyNumberFormat="1" applyFont="1" applyBorder="1" applyAlignment="1">
      <alignment horizontal="left" vertical="center" wrapText="1"/>
    </xf>
    <xf numFmtId="3" fontId="9" fillId="0" borderId="26" xfId="2" applyNumberFormat="1" applyFont="1" applyBorder="1" applyAlignment="1">
      <alignment horizontal="left" vertical="center" wrapText="1"/>
    </xf>
    <xf numFmtId="3" fontId="9" fillId="0" borderId="23" xfId="2" applyNumberFormat="1" applyFont="1" applyBorder="1" applyAlignment="1">
      <alignment horizontal="left" vertical="center" wrapText="1"/>
    </xf>
    <xf numFmtId="3" fontId="9" fillId="0" borderId="27" xfId="2" applyNumberFormat="1" applyFont="1" applyBorder="1" applyAlignment="1">
      <alignment horizontal="left" vertical="center" wrapText="1"/>
    </xf>
    <xf numFmtId="0" fontId="9" fillId="0" borderId="5" xfId="2" applyFont="1" applyBorder="1" applyAlignment="1">
      <alignment horizontal="center"/>
    </xf>
    <xf numFmtId="0" fontId="9" fillId="0" borderId="6" xfId="2" applyFont="1" applyBorder="1" applyAlignment="1">
      <alignment horizontal="center"/>
    </xf>
    <xf numFmtId="0" fontId="9" fillId="0" borderId="88" xfId="2" applyFont="1" applyBorder="1" applyAlignment="1">
      <alignment horizontal="center"/>
    </xf>
    <xf numFmtId="0" fontId="9" fillId="2" borderId="81" xfId="2" applyFont="1" applyFill="1" applyBorder="1" applyAlignment="1">
      <alignment horizontal="left"/>
    </xf>
    <xf numFmtId="0" fontId="9" fillId="2" borderId="82" xfId="2" applyFont="1" applyFill="1" applyBorder="1" applyAlignment="1">
      <alignment horizontal="left"/>
    </xf>
    <xf numFmtId="0" fontId="9" fillId="2" borderId="83" xfId="2" applyFont="1" applyFill="1" applyBorder="1" applyAlignment="1">
      <alignment horizontal="left"/>
    </xf>
    <xf numFmtId="0" fontId="9" fillId="2" borderId="94" xfId="2" applyFont="1" applyFill="1" applyBorder="1" applyAlignment="1">
      <alignment horizontal="left"/>
    </xf>
    <xf numFmtId="0" fontId="9" fillId="2" borderId="84" xfId="2" applyFont="1" applyFill="1" applyBorder="1" applyAlignment="1">
      <alignment horizontal="left"/>
    </xf>
    <xf numFmtId="0" fontId="8" fillId="5" borderId="21"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53" fillId="0" borderId="0" xfId="0" applyFont="1" applyAlignment="1">
      <alignment horizontal="center"/>
    </xf>
    <xf numFmtId="0" fontId="26" fillId="0" borderId="0" xfId="0" applyFont="1" applyAlignment="1">
      <alignment horizontal="center"/>
    </xf>
    <xf numFmtId="0" fontId="22" fillId="2" borderId="14" xfId="0" quotePrefix="1" applyFont="1" applyFill="1" applyBorder="1" applyAlignment="1">
      <alignment horizontal="left"/>
    </xf>
    <xf numFmtId="0" fontId="24" fillId="2" borderId="14" xfId="0" quotePrefix="1" applyFont="1" applyFill="1" applyBorder="1" applyAlignment="1">
      <alignment horizontal="center"/>
    </xf>
    <xf numFmtId="0" fontId="24" fillId="2" borderId="28" xfId="0" quotePrefix="1" applyFont="1" applyFill="1" applyBorder="1" applyAlignment="1">
      <alignment horizontal="center"/>
    </xf>
    <xf numFmtId="0" fontId="22" fillId="22" borderId="14" xfId="0" quotePrefix="1" applyFont="1" applyFill="1" applyBorder="1" applyAlignment="1">
      <alignment horizontal="left"/>
    </xf>
    <xf numFmtId="0" fontId="22" fillId="2" borderId="14" xfId="0" quotePrefix="1" applyFont="1" applyFill="1" applyBorder="1" applyAlignment="1">
      <alignment horizontal="center"/>
    </xf>
    <xf numFmtId="0" fontId="22" fillId="2" borderId="28" xfId="0" quotePrefix="1" applyFont="1" applyFill="1" applyBorder="1" applyAlignment="1">
      <alignment horizontal="center"/>
    </xf>
    <xf numFmtId="0" fontId="22" fillId="2" borderId="14" xfId="0" quotePrefix="1" applyFont="1" applyFill="1" applyBorder="1" applyAlignment="1">
      <alignment horizontal="left" vertical="center"/>
    </xf>
    <xf numFmtId="0" fontId="22" fillId="2" borderId="28" xfId="0" quotePrefix="1" applyFont="1" applyFill="1" applyBorder="1" applyAlignment="1">
      <alignment horizontal="left" vertical="center"/>
    </xf>
    <xf numFmtId="0" fontId="24" fillId="2" borderId="14" xfId="0" quotePrefix="1" applyFont="1" applyFill="1" applyBorder="1" applyAlignment="1">
      <alignment horizontal="left"/>
    </xf>
    <xf numFmtId="2" fontId="24" fillId="2" borderId="14" xfId="0" applyNumberFormat="1" applyFont="1" applyFill="1" applyBorder="1" applyAlignment="1">
      <alignment horizontal="center"/>
    </xf>
    <xf numFmtId="0" fontId="24" fillId="2" borderId="14" xfId="0" applyFont="1" applyFill="1" applyBorder="1" applyAlignment="1">
      <alignment horizontal="center"/>
    </xf>
    <xf numFmtId="4" fontId="24" fillId="2" borderId="14" xfId="0" applyNumberFormat="1" applyFont="1" applyFill="1" applyBorder="1" applyAlignment="1">
      <alignment horizontal="center" vertical="center"/>
    </xf>
    <xf numFmtId="0" fontId="22" fillId="0" borderId="14" xfId="0" quotePrefix="1" applyFont="1" applyBorder="1" applyAlignment="1">
      <alignment horizontal="justify" vertical="center" wrapText="1"/>
    </xf>
    <xf numFmtId="0" fontId="22" fillId="0" borderId="14" xfId="0" quotePrefix="1" applyFont="1" applyBorder="1" applyAlignment="1">
      <alignment horizontal="justify" vertical="justify" wrapText="1"/>
    </xf>
    <xf numFmtId="0" fontId="50" fillId="0" borderId="14" xfId="0" applyFont="1" applyBorder="1" applyAlignment="1">
      <alignment horizontal="left"/>
    </xf>
    <xf numFmtId="203" fontId="22" fillId="0" borderId="14" xfId="0" applyNumberFormat="1" applyFont="1" applyBorder="1" applyAlignment="1">
      <alignment horizontal="left"/>
    </xf>
    <xf numFmtId="0" fontId="22" fillId="22" borderId="32" xfId="0" quotePrefix="1" applyFont="1" applyFill="1" applyBorder="1" applyAlignment="1">
      <alignment horizontal="center"/>
    </xf>
    <xf numFmtId="0" fontId="22" fillId="22" borderId="21" xfId="0" quotePrefix="1" applyFont="1" applyFill="1" applyBorder="1" applyAlignment="1">
      <alignment horizontal="center"/>
    </xf>
    <xf numFmtId="0" fontId="22" fillId="22" borderId="22" xfId="0" quotePrefix="1" applyFont="1" applyFill="1" applyBorder="1" applyAlignment="1">
      <alignment horizontal="center"/>
    </xf>
    <xf numFmtId="0" fontId="49" fillId="0" borderId="31" xfId="0" applyFont="1" applyBorder="1" applyAlignment="1">
      <alignment horizontal="center"/>
    </xf>
    <xf numFmtId="0" fontId="49" fillId="0" borderId="14" xfId="0" applyFont="1" applyBorder="1" applyAlignment="1">
      <alignment horizontal="center"/>
    </xf>
    <xf numFmtId="0" fontId="49" fillId="0" borderId="28" xfId="0" applyFont="1" applyBorder="1" applyAlignment="1">
      <alignment horizontal="center"/>
    </xf>
    <xf numFmtId="0" fontId="22" fillId="22" borderId="14" xfId="0" applyFont="1" applyFill="1" applyBorder="1" applyAlignment="1">
      <alignment horizontal="center" vertical="center" wrapText="1"/>
    </xf>
    <xf numFmtId="0" fontId="22" fillId="2" borderId="14" xfId="0" applyFont="1" applyFill="1" applyBorder="1" applyAlignment="1">
      <alignment horizontal="center"/>
    </xf>
    <xf numFmtId="0" fontId="22" fillId="2" borderId="14" xfId="0" applyFont="1" applyFill="1" applyBorder="1" applyAlignment="1">
      <alignment horizontal="center" vertical="center"/>
    </xf>
  </cellXfs>
  <cellStyles count="47">
    <cellStyle name="Millares" xfId="17" builtinId="3"/>
    <cellStyle name="Millares [0] 2" xfId="32" xr:uid="{F6F6028F-6398-4DB1-AAD1-A1AE3842A980}"/>
    <cellStyle name="Millares [0] 3" xfId="26" xr:uid="{FF4C7D29-552C-4775-855A-77E6E972CFC6}"/>
    <cellStyle name="Millares [0] 4" xfId="5" xr:uid="{59E77545-B3D1-4979-B557-D1B6E7A9D281}"/>
    <cellStyle name="Millares 2" xfId="16" xr:uid="{A9A63389-55D5-4CCC-8DED-4AD78132F550}"/>
    <cellStyle name="Millares 2 2" xfId="25" xr:uid="{854E8AF5-8EF3-4403-ACE7-E94B4D1BADB0}"/>
    <cellStyle name="Millares 3" xfId="22" xr:uid="{ACBB99F2-9D42-4E3C-A32D-304CD0271E44}"/>
    <cellStyle name="Millares 3 21" xfId="6" xr:uid="{9B87C256-382E-473F-96AA-30F4F3DFC8B9}"/>
    <cellStyle name="Millares 3 46" xfId="41" xr:uid="{4B5D33A4-1DA0-453F-B540-14476F19ABC4}"/>
    <cellStyle name="Millares 4" xfId="27" xr:uid="{0489BC39-0BDC-4DAA-9053-7DF8438779B3}"/>
    <cellStyle name="Millares 4 2 3" xfId="8" xr:uid="{A10EC111-992B-4BAC-9CB8-9667FADA2252}"/>
    <cellStyle name="Millares_Hoja2" xfId="37" xr:uid="{85B348A1-38A1-4813-9013-096FB2EC52F6}"/>
    <cellStyle name="Millares_Puesto Salud Socorro Ejecucion" xfId="36" xr:uid="{C058E49F-3C9E-4113-8090-D84292E46AF1}"/>
    <cellStyle name="Moneda" xfId="18" builtinId="4"/>
    <cellStyle name="Moneda [0]" xfId="34" builtinId="7"/>
    <cellStyle name="Moneda [0] 3" xfId="45" xr:uid="{E3858B23-24AD-42B8-A739-FE0C0E498961}"/>
    <cellStyle name="Moneda 18" xfId="9" xr:uid="{2789B438-8FB9-4A4B-BFC2-1556812D517E}"/>
    <cellStyle name="Moneda 2" xfId="15" xr:uid="{CD371EEE-F62C-493D-AE9F-F06E4C575AF7}"/>
    <cellStyle name="Moneda 3" xfId="28" xr:uid="{02359E09-49BC-47CB-A23A-E90A012EAE58}"/>
    <cellStyle name="Moneda 3 2 2" xfId="24" xr:uid="{F5CEEE5E-04C3-47E3-A4B6-DC7E35323AE0}"/>
    <cellStyle name="Moneda 4 4" xfId="4" xr:uid="{89B0D30F-D288-4684-B96C-3937DA2ACD74}"/>
    <cellStyle name="Normal" xfId="0" builtinId="0"/>
    <cellStyle name="Normal 10" xfId="31" xr:uid="{405E7361-7F79-488C-B691-357C1C4B533B}"/>
    <cellStyle name="Normal 105" xfId="44" xr:uid="{95A1EF53-21BA-43A5-8B9F-F185478CC0C2}"/>
    <cellStyle name="Normal 108" xfId="40" xr:uid="{B8BCA1C4-3607-4CA3-B258-3214503270DF}"/>
    <cellStyle name="Normal 14" xfId="12" xr:uid="{F56844FB-49AB-40CA-9922-F3B920ED2D6A}"/>
    <cellStyle name="Normal 16 2" xfId="30" xr:uid="{A531D1AE-DDD5-4CD7-95BB-727812774151}"/>
    <cellStyle name="Normal 17" xfId="29" xr:uid="{52769FE8-4C8E-488C-B38D-7DDEF619D8F0}"/>
    <cellStyle name="Normal 19 2 2" xfId="1" xr:uid="{AB9DA551-6D27-4A51-981B-4EC3446E9162}"/>
    <cellStyle name="Normal 19 2 2 2" xfId="21" xr:uid="{AEDB51FD-7659-48A2-A61D-BD453A5AAD0B}"/>
    <cellStyle name="Normal 2" xfId="10" xr:uid="{DFB442F8-61D0-4A78-BD0A-0206270A8381}"/>
    <cellStyle name="Normal 2 3" xfId="2" xr:uid="{C1E1889D-A604-4F5D-BE60-FC31470C0136}"/>
    <cellStyle name="Normal 20" xfId="3" xr:uid="{25B4598B-37FF-46FB-B3F7-D9B0B5092B32}"/>
    <cellStyle name="Normal 3" xfId="11" xr:uid="{434C7ADC-5C32-4CEA-B88B-B8FB77D8E340}"/>
    <cellStyle name="Normal 4" xfId="19" xr:uid="{55484F9C-E291-409F-B3A3-5078CE5331D2}"/>
    <cellStyle name="Normal 6" xfId="38" xr:uid="{89DF0A6A-E37C-41E8-B2FD-B03CCCA937AF}"/>
    <cellStyle name="Normal 6 2" xfId="33" xr:uid="{58827C21-56CA-410D-9ADB-41B575AD66CD}"/>
    <cellStyle name="Normal_Libro1" xfId="46" xr:uid="{8373FCD1-34CC-477D-B123-9A4177FBA330}"/>
    <cellStyle name="Porcentaje" xfId="35" builtinId="5"/>
    <cellStyle name="Porcentaje 2" xfId="13" xr:uid="{90204FD0-8C05-4640-BB7C-FD2317C16A2D}"/>
    <cellStyle name="Porcentaje 3" xfId="20" xr:uid="{8F677B75-8F44-45C4-AFAA-4F58BF0A79C5}"/>
    <cellStyle name="Porcentaje 3 2" xfId="23" xr:uid="{39E1BEC8-4A58-4700-975E-1A8A194A3F38}"/>
    <cellStyle name="Porcentaje 3 5" xfId="42" xr:uid="{1F6479D7-DDCF-4242-B9A0-461DB0BCFABB}"/>
    <cellStyle name="Porcentaje 7" xfId="43" xr:uid="{300EC144-8ED1-473F-B06D-ECE1D4996626}"/>
    <cellStyle name="Porcentual 4" xfId="39" xr:uid="{B0E0F6E9-ECDB-4857-9106-A6A311D484A2}"/>
    <cellStyle name="Porcentual 9" xfId="14" xr:uid="{D3A27E4F-67D0-4D01-AAF6-213EF2CD663A}"/>
    <cellStyle name="Porcentual_AIU 2008 SESAC JULIO 42" xfId="7" xr:uid="{0E8FDD0A-C0F4-4BA4-9722-E691B0831561}"/>
  </cellStyles>
  <dxfs count="6">
    <dxf>
      <fill>
        <patternFill>
          <bgColor rgb="FF00B0F0"/>
        </patternFill>
      </fill>
    </dxf>
    <dxf>
      <fill>
        <patternFill>
          <bgColor rgb="FFFFFF00"/>
        </patternFill>
      </fill>
    </dxf>
    <dxf>
      <fill>
        <patternFill>
          <bgColor rgb="FFFF0000"/>
        </patternFill>
      </fill>
    </dxf>
    <dxf>
      <fill>
        <patternFill>
          <bgColor rgb="FF00B0F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63" Type="http://schemas.openxmlformats.org/officeDocument/2006/relationships/externalLink" Target="externalLinks/externalLink52.xml"/><Relationship Id="rId68" Type="http://schemas.openxmlformats.org/officeDocument/2006/relationships/externalLink" Target="externalLinks/externalLink57.xml"/><Relationship Id="rId84" Type="http://schemas.openxmlformats.org/officeDocument/2006/relationships/externalLink" Target="externalLinks/externalLink73.xml"/><Relationship Id="rId89" Type="http://schemas.openxmlformats.org/officeDocument/2006/relationships/styles" Target="styles.xml"/><Relationship Id="rId16" Type="http://schemas.openxmlformats.org/officeDocument/2006/relationships/externalLink" Target="externalLinks/externalLink5.xml"/><Relationship Id="rId11" Type="http://schemas.openxmlformats.org/officeDocument/2006/relationships/worksheet" Target="worksheets/sheet11.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74" Type="http://schemas.openxmlformats.org/officeDocument/2006/relationships/externalLink" Target="externalLinks/externalLink63.xml"/><Relationship Id="rId79" Type="http://schemas.openxmlformats.org/officeDocument/2006/relationships/externalLink" Target="externalLinks/externalLink68.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externalLink" Target="externalLinks/externalLink45.xml"/><Relationship Id="rId64" Type="http://schemas.openxmlformats.org/officeDocument/2006/relationships/externalLink" Target="externalLinks/externalLink53.xml"/><Relationship Id="rId69" Type="http://schemas.openxmlformats.org/officeDocument/2006/relationships/externalLink" Target="externalLinks/externalLink58.xml"/><Relationship Id="rId77" Type="http://schemas.openxmlformats.org/officeDocument/2006/relationships/externalLink" Target="externalLinks/externalLink66.xml"/><Relationship Id="rId8" Type="http://schemas.openxmlformats.org/officeDocument/2006/relationships/worksheet" Target="worksheets/sheet8.xml"/><Relationship Id="rId51" Type="http://schemas.openxmlformats.org/officeDocument/2006/relationships/externalLink" Target="externalLinks/externalLink40.xml"/><Relationship Id="rId72" Type="http://schemas.openxmlformats.org/officeDocument/2006/relationships/externalLink" Target="externalLinks/externalLink61.xml"/><Relationship Id="rId80" Type="http://schemas.openxmlformats.org/officeDocument/2006/relationships/externalLink" Target="externalLinks/externalLink69.xml"/><Relationship Id="rId85" Type="http://schemas.openxmlformats.org/officeDocument/2006/relationships/externalLink" Target="externalLinks/externalLink74.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59" Type="http://schemas.openxmlformats.org/officeDocument/2006/relationships/externalLink" Target="externalLinks/externalLink48.xml"/><Relationship Id="rId67" Type="http://schemas.openxmlformats.org/officeDocument/2006/relationships/externalLink" Target="externalLinks/externalLink56.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externalLink" Target="externalLinks/externalLink43.xml"/><Relationship Id="rId62" Type="http://schemas.openxmlformats.org/officeDocument/2006/relationships/externalLink" Target="externalLinks/externalLink51.xml"/><Relationship Id="rId70" Type="http://schemas.openxmlformats.org/officeDocument/2006/relationships/externalLink" Target="externalLinks/externalLink59.xml"/><Relationship Id="rId75" Type="http://schemas.openxmlformats.org/officeDocument/2006/relationships/externalLink" Target="externalLinks/externalLink64.xml"/><Relationship Id="rId83" Type="http://schemas.openxmlformats.org/officeDocument/2006/relationships/externalLink" Target="externalLinks/externalLink72.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externalLink" Target="externalLinks/externalLink46.xml"/><Relationship Id="rId10" Type="http://schemas.openxmlformats.org/officeDocument/2006/relationships/worksheet" Target="worksheets/sheet10.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externalLink" Target="externalLinks/externalLink49.xml"/><Relationship Id="rId65" Type="http://schemas.openxmlformats.org/officeDocument/2006/relationships/externalLink" Target="externalLinks/externalLink54.xml"/><Relationship Id="rId73" Type="http://schemas.openxmlformats.org/officeDocument/2006/relationships/externalLink" Target="externalLinks/externalLink62.xml"/><Relationship Id="rId78" Type="http://schemas.openxmlformats.org/officeDocument/2006/relationships/externalLink" Target="externalLinks/externalLink67.xml"/><Relationship Id="rId81" Type="http://schemas.openxmlformats.org/officeDocument/2006/relationships/externalLink" Target="externalLinks/externalLink70.xml"/><Relationship Id="rId86" Type="http://schemas.openxmlformats.org/officeDocument/2006/relationships/externalLink" Target="externalLinks/externalLink7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9" Type="http://schemas.openxmlformats.org/officeDocument/2006/relationships/externalLink" Target="externalLinks/externalLink28.xml"/><Relationship Id="rId34" Type="http://schemas.openxmlformats.org/officeDocument/2006/relationships/externalLink" Target="externalLinks/externalLink23.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76" Type="http://schemas.openxmlformats.org/officeDocument/2006/relationships/externalLink" Target="externalLinks/externalLink65.xml"/><Relationship Id="rId7" Type="http://schemas.openxmlformats.org/officeDocument/2006/relationships/worksheet" Target="worksheets/sheet7.xml"/><Relationship Id="rId71" Type="http://schemas.openxmlformats.org/officeDocument/2006/relationships/externalLink" Target="externalLinks/externalLink60.xml"/><Relationship Id="rId2" Type="http://schemas.openxmlformats.org/officeDocument/2006/relationships/worksheet" Target="worksheets/sheet2.xml"/><Relationship Id="rId29" Type="http://schemas.openxmlformats.org/officeDocument/2006/relationships/externalLink" Target="externalLinks/externalLink18.xml"/><Relationship Id="rId24" Type="http://schemas.openxmlformats.org/officeDocument/2006/relationships/externalLink" Target="externalLinks/externalLink13.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66" Type="http://schemas.openxmlformats.org/officeDocument/2006/relationships/externalLink" Target="externalLinks/externalLink55.xml"/><Relationship Id="rId87" Type="http://schemas.openxmlformats.org/officeDocument/2006/relationships/externalLink" Target="externalLinks/externalLink76.xml"/><Relationship Id="rId61" Type="http://schemas.openxmlformats.org/officeDocument/2006/relationships/externalLink" Target="externalLinks/externalLink50.xml"/><Relationship Id="rId82" Type="http://schemas.openxmlformats.org/officeDocument/2006/relationships/externalLink" Target="externalLinks/externalLink71.xml"/><Relationship Id="rId1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3312723</xdr:colOff>
      <xdr:row>0</xdr:row>
      <xdr:rowOff>70477</xdr:rowOff>
    </xdr:from>
    <xdr:to>
      <xdr:col>1</xdr:col>
      <xdr:colOff>5574476</xdr:colOff>
      <xdr:row>4</xdr:row>
      <xdr:rowOff>66675</xdr:rowOff>
    </xdr:to>
    <xdr:pic>
      <xdr:nvPicPr>
        <xdr:cNvPr id="2" name="Imagen 1">
          <a:extLst>
            <a:ext uri="{FF2B5EF4-FFF2-40B4-BE49-F238E27FC236}">
              <a16:creationId xmlns:a16="http://schemas.microsoft.com/office/drawing/2014/main" id="{F6AABFD9-99E0-41F0-B1FE-41CE74F5CD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5203" y="70477"/>
          <a:ext cx="2261753" cy="621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3122223</xdr:colOff>
      <xdr:row>0</xdr:row>
      <xdr:rowOff>99060</xdr:rowOff>
    </xdr:from>
    <xdr:to>
      <xdr:col>1</xdr:col>
      <xdr:colOff>5570238</xdr:colOff>
      <xdr:row>4</xdr:row>
      <xdr:rowOff>121920</xdr:rowOff>
    </xdr:to>
    <xdr:pic>
      <xdr:nvPicPr>
        <xdr:cNvPr id="2" name="Imagen 1">
          <a:extLst>
            <a:ext uri="{FF2B5EF4-FFF2-40B4-BE49-F238E27FC236}">
              <a16:creationId xmlns:a16="http://schemas.microsoft.com/office/drawing/2014/main" id="{E2CC78B2-2872-40EB-944E-B33975B804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14703" y="99060"/>
          <a:ext cx="2448015" cy="5257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348146</xdr:colOff>
      <xdr:row>57</xdr:row>
      <xdr:rowOff>130257</xdr:rowOff>
    </xdr:from>
    <xdr:to>
      <xdr:col>1</xdr:col>
      <xdr:colOff>2953290</xdr:colOff>
      <xdr:row>60</xdr:row>
      <xdr:rowOff>171653</xdr:rowOff>
    </xdr:to>
    <xdr:pic>
      <xdr:nvPicPr>
        <xdr:cNvPr id="2" name="Imagen 1">
          <a:extLst>
            <a:ext uri="{FF2B5EF4-FFF2-40B4-BE49-F238E27FC236}">
              <a16:creationId xmlns:a16="http://schemas.microsoft.com/office/drawing/2014/main" id="{35758742-027E-48E0-94F1-99CD765D901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tretch>
          <a:fillRect/>
        </a:stretch>
      </xdr:blipFill>
      <xdr:spPr>
        <a:xfrm>
          <a:off x="587632" y="22456857"/>
          <a:ext cx="2605144" cy="7598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SUM96"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Users\ADOLFO%20ALONSO%20BUITRA\Documents\ADOLFO\Documentos_General_2010-2011\Obras_2010\Francisco_Calderon\Federacion_Cafeteros\Presupuesto_Federacion\PRESUPUESTO%20Y%20APUS%20608-MONIQUIRAMARZO.LX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ARROYOHONDO%202015\ocada%202015%20cuarta%20revision\PRESUPUESTO%20BORDILLOS%20AHONDO%20CORRECCION.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NANDO/Downloads/PE_01.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presupuesto%20idu\CANTIDADES%20OBRA\comunicaciones\PTTO%20COMUNICACIONES%2014-ABR-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Familia%20Monsalvo%20D&#237;az\Equipo%20Anterior\Rossana\CONSULTORIA\2009\Insumos%2020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lex/Propuesta%20Efren/DOCUME~1/user/LOCALS~1/Temp/Temporary%20Directory%201%20for%20PRESUPUESTO%20Y%20UNITARIOS.zip/PRESUPUESTO%20Y%20UNITARIO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LCALDIA%20ARROYOHONDO%202020%20-%202023\2020\Enero\Secop\Licitacion%20Obra%20Publica\LP-002-2019%20%20MEJORAMIENTO%20EN%20PAVIMENTO%20RIGIDO%20EN%20EL%20PERIMETRO%20URBANO%20DEL%20MUNICIPIO%20DE%20ARROYOHONDO,%20BOLIVAR\Presupuesto%20Pavimento%20+%20apu.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md/documentos%20c/Documentos-Wilson/Advial-Cmarca/bimestral/06-dic-ene-99/03JUN-JUL-98/Acc%20Ago-Se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cjparrao1\Desktop\Presupuesto\IDU%20-%20copia\Componentes%20enTrabajo\Presupuesto%20Por%20Tramo\Tramo%203\Presupuesto%20Tramo%203.xlsx"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JAGUA1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Angel%202006\PROCESOS_LIC_PAV_LOC\LICITACION_PPL_4_GRUPOS\PRESUPUESTOS_26_06_06\PRESUP_DEFINITIVOS_4G\PRESUP_PRECIOS_UNIFICADOS_OK\PRESUPUESTO%205-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Centauro/datos/1/CIRCUITOS%20CODENS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luis\luis\RED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BIIM\RAFAEL%20-%20PROYECTOS%20TIPO%20BIIM%20MARZO\14.0%20PRESUPUESTOS%20FINALES%20PARA%20IMPRESI&#211;N\Presupuestos%20placa%20huellas\SOACHA%20Presupuesto_750%20_Intermedia_Suelo%20CD_V04V2.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Analisis%20de%20Precios%20Unitarios%20ASTRI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NANDO/Downloads/ULTIMOS/PROG.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resupuesto%20Da&#241;os%20Interinstitucionales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Users\adolfo\Desktop\PRESUPUESTO%20INGENIE.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TRONCAL%2010\PRESUPUESTO\RECIBIDA\PRESUPUESTO\An&#225;lisis%20de%20precios%20unitarios\Datos%20b&#225;sico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A0838/nuevos%20tdr/01_TRABAJO/IDU_202/PRESUPUESTOS/ABRIL_18/Ppto%20de%20Obra%20INARE-IDU-202-05%20-%20Tramo%20Cra-15-19%20-Separador-%20v.16-04-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BIIM\CAROLINA%20OLARTE\Consolidacion%20Territorial\Entregables\PROYECTOS%20UACT%20-%20Finales\7.%20Nechi\3.%20Presupuesto\Presupuesto%20Nechi%20(2Feb.2015).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esupuesto%20Construcci&#243;n%20Puente%20Peatonal%20Manita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Centauro/datos/Trab/Codensa-RSA/Densidades%20de%20carga/Cargabilidad%20econ&#243;mica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I:\Users\adolfo\Desktop\ING%20INGENIRIA%20S.A\B7A%20-Cancha%20750\3.%20Dise&#241;o%20Hidrosanitario\SABANA_PRESUPUESTO_CanchaMultiple_900_08sep201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NANDO/Downloads/ULTIMOS/EB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Documents%20and%20Settings\MANUEL%20RICARDO%20GOMEZ\I.D.U\KM%205%20V&#237;a%20la%20Calera\PROCESO%20PRECONTRACUTUAL\presupuestos\Construcci&#243;n\EJEMPLOS\Copia%20de%20PRESUPUESTO%20PUENTE%20TRANSVERSAL%2045%20-%20V.1.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PU_GRUPO_G-Base.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APUS%20JUNIO%2015-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G:\Documents%20and%20Settings\cmcarden1\Mis%20documentos\MARIA%20CAROLINA\PRESUPUESTO\CONSTRUCCI&#211;N\CALI%20TUNA%20BAJA\1.%20PRESUPUESTO%20CALI%20TUNA%20BAJA%20FIN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VILLA%20TAKOA/Presupuesto/APUS%20VILLA%20TAKO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J:\Windows\Temp\Rar$DI00.750\APUS%20BOY_GRUPO%201_MARZO%20DE%2020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I/Users/Usuario/AppData/Local/Temp/Rar$DI05.444/APU%20-%20Inv..GRUPO%20I.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CCIDENTES%20DE%201995%20-%20199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NANDO/Downloads/ULTIMOS/EVAL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G:\Escritorio\PP\PP%20no%20usados\1&#186;%20de%20Mayo%20con%2049C.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Estacion2/d/DOCUME~1/USER05~1/CONFIG~1/TEMP/ADMINISTRACION%20VIAL%20G2/PRESUPUESTOS/Presupuesto%20remoci&#243;n%20de%20derrumbe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I/AMVB%2009/Inf.%20Accidentalidad/ADMON/GRUPO5/PRESUP~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I:\Users\jmperez\Documents\TECNICA\DEPORTE%20Y%20RECREACION\02%20ESTANDARIZADO%20POLIDEPORTIVO\05%20HOJA%20CALCULO%20ESTANDARIZADO\PRESUPUESTO%20DEL%20POLIDEPORTIVO%20COMPLETO.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Tensionamiento2\c_drmario\usutensiona2\MARIO\Mario01\VIG.Q.BOLILLOS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RINCON~1.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Blank%2027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Documents%20and%20Settings/Usuario/Escritorio/TITO%20II/ASTREA%20DIVIDIVI/SANTA%20MARTA/VICTOR%20SAN%20PEDRO/Documents%20and%20Settings/luis%20coba/Mis%20documentos/LUIS%20COBA/Pavimento%20La%20Jagua.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s/user/Downloads/users/vitas/Documents/CNSC/Efrain%20Cucunuba/aulas%20pivijay/Presp%20pivijay%20fonade%20(92%2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MaCaroCar\Documents\PERSONAL%20MACAROCAR\PPTO%20PRELIMINAR%20PPL\APU%20VOL%201.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2103mar%2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Matute/Downloads/Mbernal/nover/Cod.precios/Especif_Part/BASETOL1.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Bombeo-Frigosinu.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I:\Users\adolfo\Downloads\1409-2012_Presupuesto_750(1)............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I:\2016\PROYECTA-BIIM\PROYECTO\PROYECTO\Proyecto%20Tipacoqu&#233;%20ALC\13.%20Presupuesto%20Y%20APU&#180;S\PRESUPUESTO%20Y%20APU&#180;s%20TIPACOQUE%20%20%2006-10-2014.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I:\Users\USUARIO\Desktop\ESPB\1.%20PROYECTOS\MUNICIPIOS\MACRO%20PARA%20PRESUPUESTO\APU'S%20GOBERNACION%202013%20GENERAL%20-%20CABETO.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I/Mis%20Documentos/AMV-02-BOL/EST.V&#205;A%20CRITERIO%20TECNICO.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Users/LIBARDO/Downloads/Mis%20Documentos/AMV-02-BOL/EST.V&#205;A%20CRITERIO%20TECNICO.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Linea%20de%20Impulsion.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Servidorsma/761/PRODUCTOS/E&amp;D/P127/Informes/Presupuestos/P127-PO-GE-002%20V1%20EN%20PROCES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Presupuesto%20T/TIERRA%20BUENA%20FACTIBILIDAD%2010.09.2004%2040%20CASAS%20264%20APARTAMENTOS%20(CD%2015.09.200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Documents%20and%20Settings/ccorzo/Configuraci&#243;n%20local/Archivos%20temporales%20de%20Internet/Content.Outlook/J2SXKF5Q/PRESUPUESTO%20MERCADO%20FONADE%20VER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Users/Ingeniero_D/AppData/Local/Temp/Temp2_cuadrosmodificados.zip/Alizarralde/pliegos/andres/Temporal%202001/A&#241;o_%202001/LICITACIONES%2001/SCV%20%2041%202001/BASE%2041%20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CUADRO%20AVANC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Cuadro%20cantidades%20rev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ccorzo/Personal/Universidad/1.%20CONSTRUCCI&#211;N%20DE%20INFRAESTRUCTURA%20VIAL/Trabajo%20No.%202%20-%20Cargue%20y%20Transporte/Trabajo%20No.%202%20-%20030312/TRABAJO%20No.%2002%20-%20030312.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Lcopc2421/correo/PLANOBRASING.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Users/johnreload/Documents/PERSONAL/A.C.%20Construcione%20y%20consultorias/BOLIVAR/PROPUESTA%20ECONOMICA%20UT%20SEIS%20VIAS/PROPUESTA%20ECONOMICA%20UT%20SEIS%20VIAS/B%20-%20VIA%20CA&#209;AVERAL%20-%20TURBACO/V&#237;nculoExternoRecuperado1"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Pc_85/compartida/Cofinanciacion/FICHAS%20Y%20FORMATOS/UNITARIOS%20GENERALE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A:\costodisteeb.xls"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PUNITARIOS%20PARA%20241201%202S.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PRESUPUESTOS-REV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Documents%20and%20Settings\User\Mis%20documentos\Descargas\datos\002%20-%20Hatovial\predios\CONTROL%20PREDIOS%20GIV.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MATRIZ%20PARA%20EL%20CALCULO%20DEL%20AIU%202009.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I:\MIJ\NL%20Costeos\Costeo%20Consultoria%20Bancol.xls" TargetMode="External"/></Relationships>
</file>

<file path=xl/externalLinks/_rels/externalLink73.xml.rels><?xml version="1.0" encoding="UTF-8" standalone="yes"?>
<Relationships xmlns="http://schemas.openxmlformats.org/package/2006/relationships"><Relationship Id="rId2" Type="http://schemas.openxmlformats.org/officeDocument/2006/relationships/externalLinkPath" Target="file:///D:\1.%20JALL\11.%20TURBANA\PRESUPUESTOS%20OTRAS%20VIAS%20V5-AJUSTADO.xlsx" TargetMode="External"/><Relationship Id="rId1" Type="http://schemas.openxmlformats.org/officeDocument/2006/relationships/externalLinkPath" Target="file:///D:\1.%20JALL\11.%20TURBANA\PRESUPUESTOS%20OTRAS%20VIAS%20V5-AJUSTADO.xlsx" TargetMode="External"/></Relationships>
</file>

<file path=xl/externalLinks/_rels/externalLink74.xml.rels><?xml version="1.0" encoding="UTF-8" standalone="yes"?>
<Relationships xmlns="http://schemas.openxmlformats.org/package/2006/relationships"><Relationship Id="rId2" Type="http://schemas.openxmlformats.org/officeDocument/2006/relationships/externalLinkPath" Target="file:///D:\1.%20JALL\11.%20TURBANA\PRESUPUESTOS%20OTRAS%20VIAS%20V4-AJUSTADO.xlsx" TargetMode="External"/><Relationship Id="rId1" Type="http://schemas.openxmlformats.org/officeDocument/2006/relationships/externalLinkPath" Target="file:///D:\1.%20JALL\11.%20TURBANA\PRESUPUESTOS%20OTRAS%20VIAS%20V4-AJUSTADO.xlsx" TargetMode="External"/></Relationships>
</file>

<file path=xl/externalLinks/_rels/externalLink75.xml.rels><?xml version="1.0" encoding="UTF-8" standalone="yes"?>
<Relationships xmlns="http://schemas.openxmlformats.org/package/2006/relationships"><Relationship Id="rId2" Type="http://schemas.openxmlformats.org/officeDocument/2006/relationships/externalLinkPath" Target="file:///C:\Users\Rene%20Perez\AppData\Local\Temp\bdfcce79-1997-4cf4-a9e3-ea1dc1aa9bf2_PDF%20CRA%2015%20Y%20TRSNV%2015%20TURBANA.rar.bf2\PDF%20CRA%2015%20Y%20TRSNV%2015%20TURBANA\PRESUPUESTO\PRESUPUESTO%20PAVIMENTO%20TURBANA%20V1.xlsx" TargetMode="External"/><Relationship Id="rId1" Type="http://schemas.openxmlformats.org/officeDocument/2006/relationships/externalLinkPath" Target="/Users/Rene%20Perez/AppData/Local/Temp/bdfcce79-1997-4cf4-a9e3-ea1dc1aa9bf2_PDF%20CRA%2015%20Y%20TRSNV%2015%20TURBANA.rar.bf2/PDF%20CRA%2015%20Y%20TRSNV%2015%20TURBANA/PRESUPUESTO/PRESUPUESTO%20PAVIMENTO%20TURBANA%20V1.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Users/m.lozano/OneDrive%20-%20SEVEN%20EIGHTHS%20IP%20MANAGEMENT%20SERVICES%20S.L/Documentos/LEGAL%20DEPARTMENT/FINASTRA/Escritorio/CONCORDIA/5.1_Presupuesto_Vias_Concordia_V01.xlsx"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file:///D:\Users\ALEX%20JOSE\AJDLCO\CPMB\BOLIVAR%201\REGIDOR\INF%20FINAL%20REGIDOR%20Y%20ANEXOS\INFORME%20MAYO%2017%20FINAL%20FINAL\Documents%20and%20Settings\qbex1\Escritorio\San%20Bernardo%20del%20Viento\Proyecto%20AJUSTADO\San%20Bernardo\PRES%20SANBERNA\PRESUPUESTO%20ALCA.xls?1BF950F3" TargetMode="External"/><Relationship Id="rId1" Type="http://schemas.openxmlformats.org/officeDocument/2006/relationships/externalLinkPath" Target="file:///\\1BF950F3\PRESUPUESTO%20ALC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Documents%20and%20Settings/administrador.KHUERTAS/Mis%20documentos/Invitaciones%20a%20Proponer/Presupuestos/Primer%20Semestre/253/PRESUPUESTOS/AULA%20Y%20US%20COMPLE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96"/>
      <sheetName val="Hoja2"/>
      <sheetName val="Hoja5"/>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DE AIU"/>
      <sheetName val="AIU-ROSARIO"/>
      <sheetName val="Datos Principales"/>
      <sheetName val="PRESUP COMP."/>
      <sheetName val="PRESUP ACT."/>
      <sheetName val="Presup Resum"/>
      <sheetName val="Reporte Viabilidad"/>
      <sheetName val="Dotacion"/>
      <sheetName val="Transp."/>
      <sheetName val="Equipo"/>
      <sheetName val="Cuadrilla"/>
      <sheetName val="M.Obra"/>
      <sheetName val="Material"/>
      <sheetName val="Mort.1-3"/>
      <sheetName val="Mortero 1-3 imperm"/>
      <sheetName val="Mortero 1-4"/>
      <sheetName val="Mortero 1-4 imperm."/>
      <sheetName val="Mortero 1-6"/>
      <sheetName val="Concreto de 2000 psi"/>
      <sheetName val="Concreto de 2500"/>
      <sheetName val="Concreto de 3000 psi"/>
      <sheetName val="Acero de 37.000 psi "/>
      <sheetName val="Acero de 60.000psi"/>
      <sheetName val="1.1.1campamento"/>
      <sheetName val="1.1.2. Cerram.prov"/>
      <sheetName val="1.1.3Limp. Desca. y Retiro"/>
      <sheetName val="1.1.4Localización y Rep."/>
      <sheetName val="1.1.7Localiz y rep"/>
      <sheetName val="1.3.1Demol.const exit"/>
      <sheetName val="1.3.3Demol de muros"/>
      <sheetName val="1.3.6Demol placa maciza"/>
      <sheetName val="1.3.7Demol const manual"/>
      <sheetName val="1.4.2Traslado poste"/>
      <sheetName val="2.1.1Excav.Mecan."/>
      <sheetName val="2.1.2Excav. man."/>
      <sheetName val="2.1.3xcav man receb"/>
      <sheetName val="2.1.5Relleno mat com"/>
      <sheetName val="2.1.06 Recebo Comun"/>
      <sheetName val="2.1.10Relleno Recebo B-200"/>
      <sheetName val="2.2.1Concreto pobre"/>
      <sheetName val="2.2.2Conc.ciclopeo"/>
      <sheetName val="2.2.3Muro contencion"/>
      <sheetName val="2.2.4Concreto Zapatas"/>
      <sheetName val="2.2.5Viga Ciment"/>
      <sheetName val="2.2.6PILOTES"/>
      <sheetName val="2.2.7DADOS"/>
      <sheetName val="2.2.8.1Placa Contrapiso"/>
      <sheetName val="2.2.8.2Placa aligerada 50cm"/>
      <sheetName val="2.3.3Malla Electros."/>
      <sheetName val="3,1,2,3Tubo novafor 4&quot;"/>
      <sheetName val="3.1.2.4Tubo novafor 10"/>
      <sheetName val="3.1.2.5Tuberia novafor12&quot;"/>
      <sheetName val="3.2.1.2Tubo PVC sanit4"/>
      <sheetName val="3.1.1.3Tuberia sanitr6&quot;"/>
      <sheetName val="3.4.1.1Caja de Insp.60"/>
      <sheetName val="3.4.5canalteta aguas ll"/>
      <sheetName val="3.4.9Caja insp.0.8"/>
      <sheetName val="3.4.10Caja insp 1"/>
      <sheetName val="3.4.11Caja insp.0.4"/>
      <sheetName val="3.5.1Excavacion manual"/>
      <sheetName val="3.5.5Retiro de Sobrantes"/>
      <sheetName val="3,5,6Relleno en grava3-4"/>
      <sheetName val="3.6.1Empate camara"/>
      <sheetName val="4.1.1Conc. Columnas"/>
      <sheetName val="4.2.1Viga Aerea"/>
      <sheetName val="4.2.2Viga Canal"/>
      <sheetName val="4.3.2Losa aliger"/>
      <sheetName val="4.3.3.1Losa con lamina"/>
      <sheetName val="4.3.1.4Placa e=.2"/>
      <sheetName val="4.3.1.1Placa e=.1"/>
      <sheetName val="4.3.1,3Placa e=.15"/>
      <sheetName val="4.3.1.2Placa e=.12"/>
      <sheetName val="4.3.10Placa alig 30"/>
      <sheetName val="4.3.11Placa alig 50"/>
      <sheetName val="4.4.1Escal en concret"/>
      <sheetName val="4.4.2Rampa en concret"/>
      <sheetName val="4.4.3concreto tanque"/>
      <sheetName val="4,5,1Acero34000"/>
      <sheetName val="4.5.2Acero 6000 psi"/>
      <sheetName val="4.6.1perfil metalico placa"/>
      <sheetName val="4.7.4.1Perfil metalico"/>
      <sheetName val="4.6.2.6Anclajes"/>
      <sheetName val="4.6.2.7Columna metalica"/>
      <sheetName val="4.6.2.8Viga Met."/>
      <sheetName val="4.6.2.9Viga met 60"/>
      <sheetName val="4.6.2.10Viga met 65"/>
      <sheetName val="5.1.3.1bloque piedra"/>
      <sheetName val="5.1.2.4Bloque cocr 12"/>
      <sheetName val="5.1.1.3Bloque concr19"/>
      <sheetName val="5.2.2Ladrillo Tolete Fino 2 car"/>
      <sheetName val="5.2.3Ladrillo toletefino 1 cara"/>
      <sheetName val="5.2.7Muro Bloque 5"/>
      <sheetName val="5.2.6.1Muro Bloque 4"/>
      <sheetName val="5,3,4Remates ladrillo tolete "/>
      <sheetName val="5.4.1Grouting"/>
      <sheetName val="5,6,1 Chazos para carpinteria"/>
      <sheetName val="6.1.1Alfajia"/>
      <sheetName val="COLUMNETA MAMPOSTERIA"/>
      <sheetName val="6.1.3Pref conc a la vista"/>
      <sheetName val="6,1,9Gargola"/>
      <sheetName val="6.1.12Zocalo"/>
      <sheetName val="6.1.14 ventana prefab concreto"/>
      <sheetName val="6.1.18Cañuela perim ag lluvias"/>
      <sheetName val="6.1.19.1Pref piso"/>
      <sheetName val="6.2.2Meson lavamanos"/>
      <sheetName val="6.2.3.2Meson laboratorio"/>
      <sheetName val="6.2.1.Meson laborat"/>
      <sheetName val="6,2,5Banca en concreto"/>
      <sheetName val="6.3.6Alero concreto"/>
      <sheetName val="6.2.3.1Mezon vidrio"/>
      <sheetName val="7.1.3.1.1Tubo hg1&quot;"/>
      <sheetName val="7.1.3.1.2Tubo hg1 1-2"/>
      <sheetName val="7.1.3.1.3Tubp hg2"/>
      <sheetName val="7.1.3.1.4Tubo hg3"/>
      <sheetName val="7.1.3.3.3Registro 1 1-2"/>
      <sheetName val="7.1.3.3.5Registro 3"/>
      <sheetName val="7.1.3.4.1Cheque 1 "/>
      <sheetName val="7.1.6.3Tuberia 1&quot;PVCP13.5"/>
      <sheetName val="7.1.1.4 Cheque 1&quot;"/>
      <sheetName val=" 7.1.11.5Bajante Amaz"/>
      <sheetName val="7.1.2.4Sumin Tanq 1000 lts"/>
      <sheetName val="7.1.6.1Tuberia PVCP Media"/>
      <sheetName val="7.1.6.2Tuberia PVCP1&quot;"/>
      <sheetName val="7.1.6.8Registro de media"/>
      <sheetName val="7.1.6.10Registro1&quot;"/>
      <sheetName val="7.1.6.4TuboPVC1.1-4"/>
      <sheetName val="7.1.6.6Tubo PVC2&quot;"/>
      <sheetName val="7.1.6.13Caja plastica reg"/>
      <sheetName val="7.1.6.5Tub. y acc. de 1y1-2"/>
      <sheetName val="7.1.6.9Registro de 3-4"/>
      <sheetName val="7.1.6.11Registro 1 1-4"/>
      <sheetName val="7.1.6.12Registro 2&quot;"/>
      <sheetName val="7.1.6.2TuberiaPVC 3-4"/>
      <sheetName val="7.1.8.1Pto agua Lavamanos"/>
      <sheetName val="7.1.8.3Pto agua Sanitario "/>
      <sheetName val="7.1.8.4Pto agua Orinal"/>
      <sheetName val="7.1.8.12Recamara HG para orinal"/>
      <sheetName val="7.1.8.13Camara de Aire"/>
      <sheetName val="7.1.9.1Pto sanit lavamanos"/>
      <sheetName val="7.1.10.3Bajant sanit 4&quot;"/>
      <sheetName val="7.1.10.1Bajnte sanit 2&quot;"/>
      <sheetName val="7,1,10,2Tubo sanit3&quot;"/>
      <sheetName val="7.1.11.3 Bajante Ag Ll 4&quot;"/>
      <sheetName val="7.1.11.1Tubo PVCL2&quot;"/>
      <sheetName val="7,1,11,5 Tubo PVCfiltro 4&quot;"/>
      <sheetName val="7.1.11.6Bajantt tipo Amaz"/>
      <sheetName val="7.1.12.1Montaje lavamanos"/>
      <sheetName val="7.1.12.8Llave de mang"/>
      <sheetName val="7,2,1,4Tubo 12 galv"/>
      <sheetName val="7.2.1.11registro 1-2 gas"/>
      <sheetName val="7.2.1.12Regulador"/>
      <sheetName val="7.2.1.17Punto gas"/>
      <sheetName val="7.2.1.18Tapon HG 1-2"/>
      <sheetName val="8.1.1Salida lamp Fluor."/>
      <sheetName val="8.1.2Salida Lamp incan"/>
      <sheetName val="8.1.4Salida pto"/>
      <sheetName val="8.1.5Salida Toma"/>
      <sheetName val="8.1.8Salida Toma GFCI"/>
      <sheetName val="8.3.4Acom a T1"/>
      <sheetName val="8.3.7Tubo Galvanizado"/>
      <sheetName val="8.3.9Acometida"/>
      <sheetName val="8.3.14Acometida 1&quot; 2#8"/>
      <sheetName val="8,3,14Acometida4#6"/>
      <sheetName val="8.3.15Canaliz. conduit nedia"/>
      <sheetName val="8.3.16Ducto 3-4"/>
      <sheetName val="8.4.2Tablero18circuitos"/>
      <sheetName val="8.4.5Caja Medidor"/>
      <sheetName val="8.4.7Interruptor"/>
      <sheetName val="8.4.8Interrup 60 A"/>
      <sheetName val="8.4.11Caja 6 Circuit"/>
      <sheetName val="8.4.13Tablero de 12 circ"/>
      <sheetName val="8.4.14Tablero30circuit"/>
      <sheetName val="8.6.1Salida TV"/>
      <sheetName val="8.6.4Salid ventilador"/>
      <sheetName val="8.8.2Tierra"/>
      <sheetName val="8.11.1Camara CS 274"/>
      <sheetName val="8.11.4Caja de Insp"/>
      <sheetName val="9.1.1 PAÑETE IMPERMEA 1 3"/>
      <sheetName val="9.1.2Pañete Int"/>
      <sheetName val="9.1.3Pañete Ext"/>
      <sheetName val="9.1.5Pañete int ml"/>
      <sheetName val="9.1.5.1Pañete rustico exterior"/>
      <sheetName val="9.2.1Pañete Bajo Placa"/>
      <sheetName val="10.1.2Alist pisos"/>
      <sheetName val="10.1.3 ALISTADO DE PISOS CON MO"/>
      <sheetName val="10.1.5.1Mortero afin piso"/>
      <sheetName val="10,2,1,3Ceramica 20 20 trafico"/>
      <sheetName val="10.2.1.2Duropiso"/>
      <sheetName val="10.2.2.4Concreto esmaltado"/>
      <sheetName val="10.2.2.5Concreto es+tabla etrus"/>
      <sheetName val="10.2.3.4Tablon30x30"/>
      <sheetName val="10.2.3.9Tableta etrusca"/>
      <sheetName val="10,2,3,6Tableta cuarto26"/>
      <sheetName val="10.3,2,1Tableta cuarto ml"/>
      <sheetName val="10.2.3.7Tableta cuarto ml"/>
      <sheetName val="10.2.4.1Baldosa grano marmol"/>
      <sheetName val="10.2.4.4Tableta"/>
      <sheetName val="10.3.3.6 Guardaescob granito"/>
      <sheetName val="10.3.2.3Media caña mort"/>
      <sheetName val="10.3.2.6Tableta ml"/>
      <sheetName val="10.3.7.2remate ladrillo"/>
      <sheetName val="10.4.2Gradas en Gravilla"/>
      <sheetName val="11,1,3Afinado Vigas Canales imp"/>
      <sheetName val="11,1,4Impermeh manto asfalt"/>
      <sheetName val="11.1.4Impermehab manto asfaltic"/>
      <sheetName val="11,2,6,2Remate superior"/>
      <sheetName val="11.2.6.3Remate lateral"/>
      <sheetName val="11.2.4Teja Sandwich"/>
      <sheetName val="11.4.1Teja termoacustica"/>
      <sheetName val="11.6.1Teja cindu"/>
      <sheetName val="11.7.1.1Canal lamina"/>
      <sheetName val="11.3.5Canal PVC"/>
      <sheetName val="12.1.1Ventana aluminio fija"/>
      <sheetName val="12.1.3 Ventana aluminio"/>
      <sheetName val="12.1.4Persiana alumin"/>
      <sheetName val="12.2.7Puerta Metalica 0.6"/>
      <sheetName val="12.2.4Puerta Metalica ,70"/>
      <sheetName val="12.2.2Puerta Metalica 1.55x2.95"/>
      <sheetName val="12,2,3Puerta metalica1.55x2.85"/>
      <sheetName val="12.2.5Puertalamina 1x2.1"/>
      <sheetName val="12.2.6Puerta1.5x2.1"/>
      <sheetName val="12.2.3.1Ventana Acero rect2.85"/>
      <sheetName val="12.2.6.2Ventana Acero rect.m2"/>
      <sheetName val="12.2.1.8Ventana Acerorect.1"/>
      <sheetName val="12,2,2,2Pasamanos 2&quot;"/>
      <sheetName val="12.3.2.1Baranda en Tubo 1 1 2&quot;"/>
      <sheetName val="12.3.2.2Baranda en Tubo 3&quot;"/>
      <sheetName val="12.2.3.1Reja varilla cuad"/>
      <sheetName val="12.2.3.7Ventana "/>
      <sheetName val="12.2.3.8Ventana"/>
      <sheetName val="12.2.3.9Puertas"/>
      <sheetName val="12.2.3.10Pta vent."/>
      <sheetName val="12.2.3.2.2 Persiana metalica"/>
      <sheetName val="12.3.5Baranda tubo 3&quot;y2&quot;"/>
      <sheetName val="12.4.2.1Reja perfilovalado"/>
      <sheetName val="12.5.10estruct lavamanos"/>
      <sheetName val="14.1.1Enchape en ceramica 20x20"/>
      <sheetName val="14.3.1 Poceta en granito"/>
      <sheetName val="15.1.3 Lampara fluorecente"/>
      <sheetName val="15.1.6Lampara tortuga"/>
      <sheetName val="16.1.1Sanitario discap"/>
      <sheetName val="16.1.2Sanitario Infantil"/>
      <sheetName val="16.1.3Sanitario"/>
      <sheetName val="16.1.4Orinal"/>
      <sheetName val="16.1.5Lavamalos de sobreponer"/>
      <sheetName val="16.1.7Lavamalos de colgar"/>
      <sheetName val="16.1.11Lavamanos acero inox"/>
      <sheetName val="16.2.1Dispensador papel hig"/>
      <sheetName val="16.2.3 Dispensador jabon"/>
      <sheetName val="16.2.7Barra discap"/>
      <sheetName val="16.2.8.1GriferiaPush"/>
      <sheetName val="18.1.1Hidrofugo"/>
      <sheetName val="18.1.2Pintura Plast"/>
      <sheetName val="18.1.3Pintura plast fachadas"/>
      <sheetName val="18.1.2Esmalte epoxico"/>
      <sheetName val="18.1.4Vinilo"/>
      <sheetName val="18.1.7pint coraza"/>
      <sheetName val="19.3.3Vidrio temp 6mm"/>
      <sheetName val="18.2,1,Esmalte sobre marcos lam"/>
      <sheetName val="18.3,6Esmalte sobre mueble bajo"/>
      <sheetName val="19.1,1Cerradura baños y aulas"/>
      <sheetName val="19.3.1Espejo"/>
      <sheetName val="20,4,3Jardinera"/>
      <sheetName val="21.1.3Aseo "/>
      <sheetName val="20,2,6Adoquin gress"/>
      <sheetName val="1.2.1. Instalacion prov. agua"/>
      <sheetName val="1.2.2. Instalacion prov. energi"/>
      <sheetName val="1.2.3. Instalacion prov. tel."/>
      <sheetName val="5.1.3.1bloque en concreto estru"/>
      <sheetName val="Concreto de 4000 psi "/>
      <sheetName val="Concreto de 3500 psi "/>
      <sheetName val="APU 12"/>
      <sheetName val="APU 11"/>
      <sheetName val="APU 10"/>
      <sheetName val="APU 9"/>
      <sheetName val="APU 8"/>
      <sheetName val="APU 7"/>
      <sheetName val="APU 6"/>
      <sheetName val="APU 5"/>
      <sheetName val="APU 4"/>
      <sheetName val="APU 3"/>
      <sheetName val="APU 2"/>
      <sheetName val="APU 1"/>
      <sheetName val="5.2.2. Ladrillo Prensado"/>
      <sheetName val="10.3.3.4.1. GUARDAESCOBA EN CEM"/>
      <sheetName val="Hoja13"/>
      <sheetName val="3.1.4. ACCESORIO SANIT."/>
      <sheetName val="21.1.2.aseo muros interiores"/>
      <sheetName val="21.1.4.RETIRO DE ESCOMBROS"/>
      <sheetName val="21.1.2. ASEO FACHADAS"/>
    </sheetNames>
    <sheetDataSet>
      <sheetData sheetId="0"/>
      <sheetData sheetId="1"/>
      <sheetData sheetId="2"/>
      <sheetData sheetId="3"/>
      <sheetData sheetId="4"/>
      <sheetData sheetId="5"/>
      <sheetData sheetId="6"/>
      <sheetData sheetId="7"/>
      <sheetData sheetId="8">
        <row r="16">
          <cell r="A16" t="str">
            <v>Cama-baja</v>
          </cell>
        </row>
        <row r="17">
          <cell r="A17" t="str">
            <v>Camión 4 Toneladas</v>
          </cell>
        </row>
        <row r="18">
          <cell r="A18" t="str">
            <v>Camión 8 Toneladas</v>
          </cell>
        </row>
        <row r="19">
          <cell r="A19" t="str">
            <v>Campero</v>
          </cell>
        </row>
        <row r="20">
          <cell r="A20" t="str">
            <v>Chalupa</v>
          </cell>
        </row>
        <row r="21">
          <cell r="A21" t="str">
            <v>Volqueta c/operario y combustible 5,5m3 max 30 Km</v>
          </cell>
        </row>
        <row r="22">
          <cell r="A22" t="str">
            <v>Volqueta c/operario y combustible 6m3 max  30 Km</v>
          </cell>
        </row>
        <row r="23">
          <cell r="A23" t="str">
            <v>Carretilla</v>
          </cell>
        </row>
      </sheetData>
      <sheetData sheetId="9">
        <row r="16">
          <cell r="A16" t="str">
            <v>Cargador tipo Cat - 904</v>
          </cell>
        </row>
        <row r="17">
          <cell r="A17" t="str">
            <v>Compresor</v>
          </cell>
        </row>
        <row r="18">
          <cell r="A18" t="str">
            <v>Compresor 2 martillos 185 PCM</v>
          </cell>
        </row>
        <row r="19">
          <cell r="A19" t="str">
            <v>Cortadora</v>
          </cell>
        </row>
        <row r="20">
          <cell r="A20" t="str">
            <v>Equipo de topografía</v>
          </cell>
        </row>
        <row r="21">
          <cell r="A21" t="str">
            <v>Equipo de Soldadura</v>
          </cell>
        </row>
        <row r="22">
          <cell r="A22" t="str">
            <v>Figuradora</v>
          </cell>
        </row>
        <row r="23">
          <cell r="A23" t="str">
            <v>Pulidora</v>
          </cell>
        </row>
        <row r="24">
          <cell r="A24" t="str">
            <v>Pulidora pisos incluye piedras y ceras</v>
          </cell>
        </row>
        <row r="25">
          <cell r="A25" t="str">
            <v>Formaleta</v>
          </cell>
        </row>
        <row r="26">
          <cell r="A26" t="str">
            <v>Formaleta entrepiso por 4 semanas M2</v>
          </cell>
        </row>
        <row r="27">
          <cell r="A27" t="str">
            <v>Formaleta entrepiso M2</v>
          </cell>
        </row>
        <row r="28">
          <cell r="A28" t="str">
            <v>Herramienta Eléctrica</v>
          </cell>
        </row>
        <row r="29">
          <cell r="A29" t="str">
            <v>Herramienta menor</v>
          </cell>
        </row>
        <row r="30">
          <cell r="A30" t="str">
            <v>Mezcladora a gasolina</v>
          </cell>
        </row>
        <row r="31">
          <cell r="A31" t="str">
            <v>Motosierra profesional</v>
          </cell>
        </row>
        <row r="32">
          <cell r="A32" t="str">
            <v>Andamio metálico</v>
          </cell>
        </row>
        <row r="33">
          <cell r="A33" t="str">
            <v xml:space="preserve">Paral metálico </v>
          </cell>
        </row>
        <row r="34">
          <cell r="A34" t="str">
            <v>Paral telescopico</v>
          </cell>
        </row>
        <row r="35">
          <cell r="A35" t="str">
            <v>Poleas y Cuerdas</v>
          </cell>
        </row>
        <row r="36">
          <cell r="A36" t="str">
            <v>Rana</v>
          </cell>
        </row>
        <row r="37">
          <cell r="A37" t="str">
            <v>Retroexcavadora</v>
          </cell>
        </row>
        <row r="38">
          <cell r="A38" t="str">
            <v>Retroexcavadora llantas Tipo Cat 428</v>
          </cell>
        </row>
        <row r="39">
          <cell r="A39" t="str">
            <v>Tanque de agua</v>
          </cell>
        </row>
        <row r="40">
          <cell r="A40" t="str">
            <v>Taladro Industrial</v>
          </cell>
        </row>
        <row r="41">
          <cell r="A41" t="str">
            <v>Vibrocompactador a gasolina</v>
          </cell>
        </row>
        <row r="42">
          <cell r="A42" t="str">
            <v>Vibrador electrico concreto 110</v>
          </cell>
        </row>
        <row r="43">
          <cell r="A43" t="str">
            <v>Vibrador a gasolina</v>
          </cell>
        </row>
        <row r="44">
          <cell r="A44" t="str">
            <v>Volqueta (6m3/Operario y combustible)</v>
          </cell>
        </row>
      </sheetData>
      <sheetData sheetId="10"/>
      <sheetData sheetId="11">
        <row r="21">
          <cell r="A21" t="str">
            <v>Excavaciones</v>
          </cell>
          <cell r="E21">
            <v>3</v>
          </cell>
          <cell r="F21" t="str">
            <v>Ayudante</v>
          </cell>
          <cell r="G21">
            <v>145592</v>
          </cell>
          <cell r="H21">
            <v>0</v>
          </cell>
          <cell r="I21">
            <v>145592.30249999999</v>
          </cell>
        </row>
        <row r="22">
          <cell r="A22" t="str">
            <v>Enchapes y acabados</v>
          </cell>
          <cell r="B22">
            <v>1</v>
          </cell>
          <cell r="C22" t="str">
            <v>oficial</v>
          </cell>
          <cell r="E22">
            <v>1</v>
          </cell>
          <cell r="F22" t="str">
            <v>Ayudante</v>
          </cell>
          <cell r="G22">
            <v>115312</v>
          </cell>
          <cell r="H22">
            <v>0</v>
          </cell>
          <cell r="I22">
            <v>115312.311</v>
          </cell>
        </row>
        <row r="23">
          <cell r="A23" t="str">
            <v>Cuadrilla Demoliciones</v>
          </cell>
          <cell r="E23">
            <v>2</v>
          </cell>
          <cell r="F23" t="str">
            <v>Ayudante</v>
          </cell>
          <cell r="G23">
            <v>97062</v>
          </cell>
          <cell r="H23">
            <v>0</v>
          </cell>
          <cell r="I23">
            <v>97061.535000000003</v>
          </cell>
        </row>
        <row r="24">
          <cell r="A24" t="str">
            <v>Excavaciones en roca</v>
          </cell>
          <cell r="B24">
            <v>1</v>
          </cell>
          <cell r="C24" t="str">
            <v>Oficial</v>
          </cell>
          <cell r="D24" t="str">
            <v>+</v>
          </cell>
          <cell r="E24">
            <v>3</v>
          </cell>
          <cell r="F24" t="str">
            <v>Ayudante</v>
          </cell>
          <cell r="G24">
            <v>212374</v>
          </cell>
          <cell r="H24">
            <v>0</v>
          </cell>
          <cell r="I24">
            <v>212373.84599999999</v>
          </cell>
        </row>
        <row r="25">
          <cell r="A25" t="str">
            <v>Albañilería</v>
          </cell>
          <cell r="B25">
            <v>2</v>
          </cell>
          <cell r="C25" t="str">
            <v>Oficial</v>
          </cell>
          <cell r="D25" t="str">
            <v>+</v>
          </cell>
          <cell r="E25">
            <v>1</v>
          </cell>
          <cell r="F25" t="str">
            <v>Ayudante</v>
          </cell>
          <cell r="G25">
            <v>182094</v>
          </cell>
          <cell r="H25">
            <v>0</v>
          </cell>
          <cell r="I25">
            <v>182093.85450000002</v>
          </cell>
        </row>
        <row r="26">
          <cell r="A26" t="str">
            <v>Estructuras</v>
          </cell>
          <cell r="B26">
            <v>2</v>
          </cell>
          <cell r="C26" t="str">
            <v>Oficial</v>
          </cell>
          <cell r="D26" t="str">
            <v>+</v>
          </cell>
          <cell r="E26">
            <v>3</v>
          </cell>
          <cell r="F26" t="str">
            <v>Ayudante</v>
          </cell>
          <cell r="G26">
            <v>279155</v>
          </cell>
          <cell r="H26">
            <v>0</v>
          </cell>
          <cell r="I26">
            <v>279155.38949999999</v>
          </cell>
        </row>
        <row r="27">
          <cell r="A27" t="str">
            <v>Topografía</v>
          </cell>
          <cell r="B27">
            <v>1</v>
          </cell>
          <cell r="C27" t="str">
            <v>Oficial</v>
          </cell>
          <cell r="D27" t="str">
            <v>+</v>
          </cell>
          <cell r="E27">
            <v>3</v>
          </cell>
          <cell r="F27" t="str">
            <v>Ayudante</v>
          </cell>
          <cell r="G27">
            <v>233611</v>
          </cell>
          <cell r="H27">
            <v>0</v>
          </cell>
          <cell r="I27">
            <v>233611.23060000001</v>
          </cell>
        </row>
        <row r="28">
          <cell r="A28" t="str">
            <v>Instalaciones</v>
          </cell>
          <cell r="B28">
            <v>2</v>
          </cell>
          <cell r="C28" t="str">
            <v>Oficial</v>
          </cell>
          <cell r="D28" t="str">
            <v>+</v>
          </cell>
          <cell r="E28">
            <v>2</v>
          </cell>
          <cell r="F28" t="str">
            <v>Ayudante</v>
          </cell>
          <cell r="G28">
            <v>253687</v>
          </cell>
          <cell r="H28">
            <v>0</v>
          </cell>
          <cell r="I28">
            <v>253687.08420000001</v>
          </cell>
        </row>
        <row r="29">
          <cell r="A29" t="str">
            <v>Cuadrilla 1 - 4</v>
          </cell>
          <cell r="B29">
            <v>1</v>
          </cell>
          <cell r="C29" t="str">
            <v>Oficial</v>
          </cell>
          <cell r="D29" t="str">
            <v>+</v>
          </cell>
          <cell r="E29">
            <v>4</v>
          </cell>
          <cell r="F29" t="str">
            <v>Ayudante</v>
          </cell>
          <cell r="G29">
            <v>313086</v>
          </cell>
          <cell r="H29">
            <v>0</v>
          </cell>
          <cell r="I29">
            <v>313085.53619999997</v>
          </cell>
        </row>
        <row r="30">
          <cell r="A30" t="str">
            <v>Cuadrilla 1 - 1</v>
          </cell>
          <cell r="B30">
            <v>1</v>
          </cell>
          <cell r="C30" t="str">
            <v>Oficial</v>
          </cell>
          <cell r="D30" t="str">
            <v>+</v>
          </cell>
          <cell r="E30">
            <v>1</v>
          </cell>
          <cell r="F30" t="str">
            <v>Ayudante</v>
          </cell>
          <cell r="G30">
            <v>138375</v>
          </cell>
          <cell r="H30">
            <v>0</v>
          </cell>
          <cell r="I30">
            <v>138374.7732</v>
          </cell>
        </row>
        <row r="31">
          <cell r="A31" t="str">
            <v>Cuadrilla 1 - 3</v>
          </cell>
          <cell r="B31">
            <v>1</v>
          </cell>
          <cell r="C31" t="str">
            <v>Oficial</v>
          </cell>
          <cell r="D31" t="str">
            <v>+</v>
          </cell>
          <cell r="E31">
            <v>3</v>
          </cell>
          <cell r="F31" t="str">
            <v>Ayudante</v>
          </cell>
          <cell r="G31">
            <v>212374</v>
          </cell>
          <cell r="H31">
            <v>0</v>
          </cell>
          <cell r="I31">
            <v>212373.84599999999</v>
          </cell>
        </row>
        <row r="32">
          <cell r="A32" t="str">
            <v>Cuadrilla 1 - 6</v>
          </cell>
          <cell r="B32">
            <v>1</v>
          </cell>
          <cell r="C32" t="str">
            <v>Oficial</v>
          </cell>
          <cell r="D32" t="str">
            <v>+</v>
          </cell>
          <cell r="E32">
            <v>6</v>
          </cell>
          <cell r="F32" t="str">
            <v>Ayudante</v>
          </cell>
          <cell r="G32">
            <v>357966</v>
          </cell>
          <cell r="H32">
            <v>0</v>
          </cell>
          <cell r="I32">
            <v>357966.14850000001</v>
          </cell>
        </row>
        <row r="33">
          <cell r="A33" t="str">
            <v>Subcontrato Hidraúlico y Sanitario</v>
          </cell>
          <cell r="B33">
            <v>1</v>
          </cell>
          <cell r="C33" t="str">
            <v>Oficial</v>
          </cell>
          <cell r="D33" t="str">
            <v>+</v>
          </cell>
          <cell r="E33">
            <v>1</v>
          </cell>
          <cell r="F33" t="str">
            <v>Ayudante</v>
          </cell>
          <cell r="G33">
            <v>126844</v>
          </cell>
          <cell r="H33">
            <v>0</v>
          </cell>
          <cell r="I33">
            <v>126843.54210000001</v>
          </cell>
        </row>
        <row r="34">
          <cell r="A34" t="str">
            <v>Subcontrato Carpinteria metálica</v>
          </cell>
          <cell r="B34">
            <v>1</v>
          </cell>
          <cell r="C34" t="str">
            <v>Oficial</v>
          </cell>
          <cell r="D34" t="str">
            <v>+</v>
          </cell>
          <cell r="E34">
            <v>1</v>
          </cell>
          <cell r="F34" t="str">
            <v>Ayudante</v>
          </cell>
          <cell r="G34">
            <v>138374.7732</v>
          </cell>
          <cell r="H34">
            <v>0</v>
          </cell>
          <cell r="I34">
            <v>132609.15764999998</v>
          </cell>
        </row>
        <row r="35">
          <cell r="A35" t="str">
            <v>Subcontrato Eléctrico</v>
          </cell>
          <cell r="B35">
            <v>1</v>
          </cell>
          <cell r="C35" t="str">
            <v xml:space="preserve">Oficial </v>
          </cell>
          <cell r="D35" t="str">
            <v>+</v>
          </cell>
          <cell r="E35">
            <v>1</v>
          </cell>
          <cell r="F35" t="str">
            <v>Ayudante</v>
          </cell>
          <cell r="G35">
            <v>164896.60472999999</v>
          </cell>
          <cell r="H35">
            <v>0</v>
          </cell>
          <cell r="I35">
            <v>164896.60472999999</v>
          </cell>
        </row>
        <row r="36">
          <cell r="A36" t="str">
            <v>Carpintería</v>
          </cell>
          <cell r="B36">
            <v>1</v>
          </cell>
          <cell r="C36" t="str">
            <v>Oficial</v>
          </cell>
          <cell r="D36" t="str">
            <v>+</v>
          </cell>
          <cell r="E36">
            <v>2</v>
          </cell>
          <cell r="F36" t="str">
            <v>Ayudante</v>
          </cell>
          <cell r="G36">
            <v>196612</v>
          </cell>
          <cell r="H36">
            <v>0</v>
          </cell>
          <cell r="I36">
            <v>196611.6942</v>
          </cell>
        </row>
        <row r="37">
          <cell r="A37" t="str">
            <v>Pintura</v>
          </cell>
          <cell r="B37">
            <v>2</v>
          </cell>
          <cell r="C37" t="str">
            <v>Oficial</v>
          </cell>
          <cell r="D37" t="str">
            <v>+</v>
          </cell>
          <cell r="E37">
            <v>1</v>
          </cell>
          <cell r="F37" t="str">
            <v>Ayudante</v>
          </cell>
          <cell r="G37">
            <v>209408</v>
          </cell>
          <cell r="H37">
            <v>0</v>
          </cell>
          <cell r="I37">
            <v>209407.93267499999</v>
          </cell>
        </row>
        <row r="38">
          <cell r="A38" t="str">
            <v>Mampostería</v>
          </cell>
          <cell r="B38">
            <v>2</v>
          </cell>
          <cell r="C38" t="str">
            <v>Oficial</v>
          </cell>
          <cell r="D38" t="str">
            <v>+</v>
          </cell>
          <cell r="E38">
            <v>1</v>
          </cell>
          <cell r="F38" t="str">
            <v>Ayudante</v>
          </cell>
          <cell r="G38">
            <v>182094</v>
          </cell>
          <cell r="H38">
            <v>0</v>
          </cell>
          <cell r="I38">
            <v>182093.85450000002</v>
          </cell>
        </row>
        <row r="39">
          <cell r="A39" t="str">
            <v>Vías</v>
          </cell>
          <cell r="B39">
            <v>3</v>
          </cell>
          <cell r="C39" t="str">
            <v>Oficial</v>
          </cell>
          <cell r="D39" t="str">
            <v>+</v>
          </cell>
          <cell r="E39">
            <v>4</v>
          </cell>
          <cell r="F39" t="str">
            <v>Ayudante</v>
          </cell>
          <cell r="G39">
            <v>453638</v>
          </cell>
          <cell r="H39">
            <v>0</v>
          </cell>
          <cell r="I39">
            <v>453637.85557499994</v>
          </cell>
        </row>
      </sheetData>
      <sheetData sheetId="12">
        <row r="11">
          <cell r="A11" t="str">
            <v>Cemento</v>
          </cell>
        </row>
        <row r="12">
          <cell r="A12" t="str">
            <v>Hierro 60.000</v>
          </cell>
        </row>
        <row r="13">
          <cell r="A13" t="str">
            <v>Arena p/ Mortero</v>
          </cell>
        </row>
        <row r="14">
          <cell r="A14" t="str">
            <v>Arena p/ Concreto</v>
          </cell>
        </row>
        <row r="15">
          <cell r="A15" t="str">
            <v>Gravilla</v>
          </cell>
        </row>
        <row r="16">
          <cell r="A16" t="str">
            <v xml:space="preserve">Caja de Inspeccion 60 x 60 u </v>
          </cell>
        </row>
        <row r="17">
          <cell r="A17" t="str">
            <v>Viga de Cimentacion - APU.</v>
          </cell>
        </row>
        <row r="18">
          <cell r="A18" t="str">
            <v>Viga Aerea - APU.</v>
          </cell>
        </row>
        <row r="19">
          <cell r="A19" t="str">
            <v>Piso (enchape aulas-) APU.</v>
          </cell>
        </row>
        <row r="20">
          <cell r="A20" t="str">
            <v>Enchape Pared Baños - APU.</v>
          </cell>
        </row>
        <row r="21">
          <cell r="A21" t="str">
            <v>Aparato Sanitario - APU.</v>
          </cell>
        </row>
        <row r="22">
          <cell r="A22" t="str">
            <v>Lampara Fluorecente - APU.</v>
          </cell>
        </row>
        <row r="23">
          <cell r="A23" t="str">
            <v>Mano de Obra Oficial.</v>
          </cell>
        </row>
        <row r="24">
          <cell r="A24" t="str">
            <v>Mano de Obra Ayudante.</v>
          </cell>
        </row>
        <row r="25">
          <cell r="A25" t="str">
            <v>Agua</v>
          </cell>
        </row>
        <row r="26">
          <cell r="A26" t="str">
            <v>Abrazadera metálica</v>
          </cell>
        </row>
        <row r="27">
          <cell r="A27" t="str">
            <v>Abrazadera metálica 1"</v>
          </cell>
        </row>
        <row r="28">
          <cell r="A28" t="str">
            <v>Abrazadera metálica 1 1/4"</v>
          </cell>
        </row>
        <row r="29">
          <cell r="A29" t="str">
            <v>Abrazadera metálica 1 1/2"</v>
          </cell>
        </row>
        <row r="30">
          <cell r="A30" t="str">
            <v>Abrazadera metálica 2"</v>
          </cell>
        </row>
        <row r="31">
          <cell r="A31" t="str">
            <v>Ad.Terminal cond.1"</v>
          </cell>
        </row>
        <row r="32">
          <cell r="A32" t="str">
            <v>Ad.Terminal cond.3/4"</v>
          </cell>
        </row>
        <row r="33">
          <cell r="A33" t="str">
            <v>Ad.Terminal cond.1/2"</v>
          </cell>
        </row>
        <row r="34">
          <cell r="A34" t="str">
            <v>Adoquín peatonal Santa Fe</v>
          </cell>
        </row>
        <row r="35">
          <cell r="A35" t="str">
            <v>Adoquin gress</v>
          </cell>
        </row>
        <row r="36">
          <cell r="A36" t="str">
            <v>Accesorios PVC-P 2"</v>
          </cell>
        </row>
        <row r="37">
          <cell r="A37" t="str">
            <v>Accesorios PVC-P 1 1/2"</v>
          </cell>
        </row>
        <row r="38">
          <cell r="A38" t="str">
            <v>Accesorios PVC-P 1 1/4"</v>
          </cell>
        </row>
        <row r="39">
          <cell r="A39" t="str">
            <v>Accesorios PVC-P 1"</v>
          </cell>
        </row>
        <row r="40">
          <cell r="A40" t="str">
            <v>Accesorios PVC-P 3/4"</v>
          </cell>
        </row>
        <row r="41">
          <cell r="A41" t="str">
            <v>Accesorios PVC-P 1/2"</v>
          </cell>
        </row>
        <row r="42">
          <cell r="A42" t="str">
            <v>Accesorios - Codo de 90° 4"</v>
          </cell>
        </row>
        <row r="43">
          <cell r="A43" t="str">
            <v>Accesorios - Codo de 90° 3"</v>
          </cell>
        </row>
        <row r="44">
          <cell r="A44" t="str">
            <v>Accesorios - Codo de 90° 2"</v>
          </cell>
        </row>
        <row r="45">
          <cell r="A45" t="str">
            <v>Accesorios - Y de 4"</v>
          </cell>
        </row>
        <row r="46">
          <cell r="A46" t="str">
            <v>Accesorios - Y de 3"</v>
          </cell>
        </row>
        <row r="47">
          <cell r="A47" t="str">
            <v xml:space="preserve">Acero 60,000 p.s.i. </v>
          </cell>
        </row>
        <row r="48">
          <cell r="A48" t="str">
            <v>Acero 37,000 p.s.i.</v>
          </cell>
        </row>
        <row r="49">
          <cell r="A49" t="str">
            <v>Acero de refuerzo 60000 PSI</v>
          </cell>
        </row>
        <row r="50">
          <cell r="A50" t="str">
            <v>Acero figurado 60,000 p.s.i. 1/2"</v>
          </cell>
        </row>
        <row r="51">
          <cell r="A51" t="str">
            <v xml:space="preserve">Acero figurado 34,000 p.s.i. </v>
          </cell>
        </row>
        <row r="52">
          <cell r="A52" t="str">
            <v>A.C.P.M.</v>
          </cell>
        </row>
        <row r="53">
          <cell r="A53" t="str">
            <v>Adaptador conduit de 1/2"</v>
          </cell>
        </row>
        <row r="54">
          <cell r="A54" t="str">
            <v>Adaptador macho PVC de 1/2"</v>
          </cell>
        </row>
        <row r="55">
          <cell r="A55" t="str">
            <v>Adaptador macho PVC de 1"</v>
          </cell>
        </row>
        <row r="56">
          <cell r="A56" t="str">
            <v>Adaptador macho PVC de 2 plg</v>
          </cell>
        </row>
        <row r="57">
          <cell r="A57" t="str">
            <v>Agarraderas metálicas l=0.10</v>
          </cell>
        </row>
        <row r="58">
          <cell r="A58" t="str">
            <v>Aislador de carrete en porcelana</v>
          </cell>
        </row>
        <row r="59">
          <cell r="A59" t="str">
            <v>Alambre cobre THHN ·6 AWG</v>
          </cell>
        </row>
        <row r="60">
          <cell r="A60" t="str">
            <v>Alambre cobre THHN ·8 AWG</v>
          </cell>
        </row>
        <row r="61">
          <cell r="A61" t="str">
            <v>Alambre cobre THW 10 AWG</v>
          </cell>
        </row>
        <row r="62">
          <cell r="A62" t="str">
            <v>Alambre cobre THW 12 AWG</v>
          </cell>
        </row>
        <row r="63">
          <cell r="A63" t="str">
            <v>Alambre cobre THW 14 AWG</v>
          </cell>
        </row>
        <row r="64">
          <cell r="A64" t="str">
            <v>Alambre de cobre 12 THHN</v>
          </cell>
        </row>
        <row r="65">
          <cell r="A65" t="str">
            <v>Alambre Cu desnudo AWG 10</v>
          </cell>
        </row>
        <row r="66">
          <cell r="A66" t="str">
            <v>Alambre de cobre 12 AWG desnudo</v>
          </cell>
        </row>
        <row r="67">
          <cell r="A67" t="str">
            <v>Alambre Cu desnudo AWG 14 x kg</v>
          </cell>
        </row>
        <row r="68">
          <cell r="A68" t="str">
            <v>Alambre Cu desnudo AWG 14 x ML</v>
          </cell>
        </row>
        <row r="69">
          <cell r="A69" t="str">
            <v>Alambre negro Cal. 18</v>
          </cell>
        </row>
        <row r="70">
          <cell r="A70" t="str">
            <v>Alambre Teléfono 2x22 estañado</v>
          </cell>
        </row>
        <row r="71">
          <cell r="A71" t="str">
            <v>Alambre Teléfono 2x22 trenzado</v>
          </cell>
        </row>
        <row r="72">
          <cell r="A72" t="str">
            <v>Alquiler Campamento 20 a 60 M2</v>
          </cell>
        </row>
        <row r="73">
          <cell r="A73" t="str">
            <v>Alumol Sika</v>
          </cell>
        </row>
        <row r="74">
          <cell r="A74" t="str">
            <v>Anclajes con resina epoxica</v>
          </cell>
        </row>
        <row r="75">
          <cell r="A75" t="str">
            <v>Angulo 3/4 x 1/8</v>
          </cell>
        </row>
        <row r="76">
          <cell r="A76" t="str">
            <v>Angulo 1" x 1" x 3/16"</v>
          </cell>
        </row>
        <row r="77">
          <cell r="A77" t="str">
            <v>Anticorrosivo rojo claro PHLC</v>
          </cell>
        </row>
        <row r="78">
          <cell r="A78" t="str">
            <v>Arbol especie local de 1,80 a 2,00 mts</v>
          </cell>
        </row>
        <row r="79">
          <cell r="A79" t="str">
            <v>Arena de río</v>
          </cell>
        </row>
        <row r="80">
          <cell r="A80" t="str">
            <v>Arena Blanca</v>
          </cell>
        </row>
        <row r="81">
          <cell r="A81" t="str">
            <v>Arena de peña</v>
          </cell>
        </row>
        <row r="82">
          <cell r="A82" t="str">
            <v xml:space="preserve">Arena fina </v>
          </cell>
        </row>
        <row r="83">
          <cell r="A83" t="str">
            <v>Arena lavada de pozo</v>
          </cell>
        </row>
        <row r="84">
          <cell r="A84" t="str">
            <v xml:space="preserve">Arena lavada blanca </v>
          </cell>
        </row>
        <row r="85">
          <cell r="A85" t="str">
            <v>Arena de río (viaje 5 m3)</v>
          </cell>
        </row>
        <row r="86">
          <cell r="A86" t="str">
            <v>Automatico Industrial 3*40 A</v>
          </cell>
        </row>
        <row r="87">
          <cell r="A87" t="str">
            <v>Automatico Enchufable 1*20 A</v>
          </cell>
        </row>
        <row r="88">
          <cell r="A88" t="str">
            <v>Baldosin cerámico blanco 30 x 30</v>
          </cell>
        </row>
        <row r="89">
          <cell r="A89" t="str">
            <v>Baldosin cerámico cristanac corona 32,4 x 32,4</v>
          </cell>
        </row>
        <row r="90">
          <cell r="A90" t="str">
            <v>Baldosa cerámica pared de 20 x 20 blanca</v>
          </cell>
        </row>
        <row r="91">
          <cell r="A91" t="str">
            <v>Baldosin cerámico pared Valencia 20,5 x 30,5</v>
          </cell>
        </row>
        <row r="92">
          <cell r="A92" t="str">
            <v>Baldosin cerámico Italia (30,5 x 30,5)</v>
          </cell>
        </row>
        <row r="93">
          <cell r="A93" t="str">
            <v>Baldosa  (30 x 30) payande blanco</v>
          </cell>
        </row>
        <row r="94">
          <cell r="A94" t="str">
            <v>Balinera de acero 1/2"</v>
          </cell>
        </row>
        <row r="95">
          <cell r="A95" t="str">
            <v>Bajante PVC Trapezoidal tipo Amazonas</v>
          </cell>
        </row>
        <row r="96">
          <cell r="A96" t="str">
            <v>Barniz vitriflex</v>
          </cell>
        </row>
        <row r="97">
          <cell r="A97" t="str">
            <v>Barra  discapacitados Inox (juego)</v>
          </cell>
        </row>
        <row r="98">
          <cell r="A98" t="str">
            <v>Barra discapacitados 18" (46 cm) cromo grival</v>
          </cell>
        </row>
        <row r="99">
          <cell r="A99" t="str">
            <v>Barra discapacitados 30" (76 cm) cromo grival</v>
          </cell>
        </row>
        <row r="100">
          <cell r="A100" t="str">
            <v>Bisagra alum.Ext 2"</v>
          </cell>
        </row>
        <row r="101">
          <cell r="A101" t="str">
            <v>Bisagra alum.Ext 3"</v>
          </cell>
        </row>
        <row r="102">
          <cell r="A102" t="str">
            <v>Bisagra Metalisteria triple</v>
          </cell>
        </row>
        <row r="103">
          <cell r="A103" t="str">
            <v>Bloque muro LN-14N</v>
          </cell>
        </row>
        <row r="104">
          <cell r="A104" t="str">
            <v>Bloque en concreto para muros estructurales de 14x19x39</v>
          </cell>
        </row>
        <row r="105">
          <cell r="A105" t="str">
            <v>Bloque en concreto para muros estructurales de  19x19x39</v>
          </cell>
        </row>
        <row r="106">
          <cell r="A106" t="str">
            <v>Bloque en concreto para muros estructurales tipo piedra de e = 0,16 m</v>
          </cell>
        </row>
        <row r="107">
          <cell r="A107" t="str">
            <v>Bloque en concreto para muros estructurales de 12 x 19 x 39</v>
          </cell>
        </row>
        <row r="108">
          <cell r="A108" t="str">
            <v>Bloque No.4</v>
          </cell>
        </row>
        <row r="109">
          <cell r="A109" t="str">
            <v>Bloque No.5</v>
          </cell>
        </row>
        <row r="110">
          <cell r="A110" t="str">
            <v>Bloque calado sencillo 20 x 20</v>
          </cell>
        </row>
        <row r="111">
          <cell r="A111" t="str">
            <v>Bloque piedra 0.39x0.19x0.14 m</v>
          </cell>
        </row>
        <row r="112">
          <cell r="A112" t="str">
            <v>Bomba de 1/2 HP, 2" de salida, H=4.50</v>
          </cell>
        </row>
        <row r="113">
          <cell r="A113" t="str">
            <v>Botón timbre</v>
          </cell>
        </row>
        <row r="114">
          <cell r="A114" t="str">
            <v>Breaker enchufable unip.1 x 20 A</v>
          </cell>
        </row>
        <row r="115">
          <cell r="A115" t="str">
            <v>Breaker enchufable unip.2 x 20 A</v>
          </cell>
        </row>
        <row r="116">
          <cell r="A116" t="str">
            <v>Breaker enchufable unip.3 x 50 A</v>
          </cell>
        </row>
        <row r="117">
          <cell r="A117" t="str">
            <v>Breaker tipo individual de 3 x 50 A</v>
          </cell>
        </row>
        <row r="118">
          <cell r="A118" t="str">
            <v>Breaker industrial 3 x 100</v>
          </cell>
        </row>
        <row r="119">
          <cell r="A119" t="str">
            <v>Breaker de riel bipolar  2 x 100A</v>
          </cell>
        </row>
        <row r="120">
          <cell r="A120" t="str">
            <v>Buje roscado  3/4" x 1/2" PVC - Presión</v>
          </cell>
        </row>
        <row r="121">
          <cell r="A121" t="str">
            <v>Buje roscado  1" x 3/4"  PVC - Presión</v>
          </cell>
        </row>
        <row r="122">
          <cell r="A122" t="str">
            <v>Buje roscado  1" x 1 1/4"  PVC - Presión</v>
          </cell>
        </row>
        <row r="123">
          <cell r="A123" t="str">
            <v>Caballete Metálico</v>
          </cell>
        </row>
        <row r="124">
          <cell r="A124" t="str">
            <v>Cable Coaxial Para TV RG 59</v>
          </cell>
        </row>
        <row r="125">
          <cell r="A125" t="str">
            <v>Cable de cobre desnudo Nº 6 AWG</v>
          </cell>
        </row>
        <row r="126">
          <cell r="A126" t="str">
            <v>Cable cobre desn.AWG No.8</v>
          </cell>
        </row>
        <row r="127">
          <cell r="A127" t="str">
            <v>Cable de cobre THHN Nº 2</v>
          </cell>
        </row>
        <row r="128">
          <cell r="A128" t="str">
            <v>Cable de cobre THHN Nº 4</v>
          </cell>
        </row>
        <row r="129">
          <cell r="A129" t="str">
            <v>Cable de cobre THHN Nº 6</v>
          </cell>
        </row>
        <row r="130">
          <cell r="A130" t="str">
            <v>Cable de cobre THHN Nº 8</v>
          </cell>
        </row>
        <row r="131">
          <cell r="A131" t="str">
            <v>Cable de cobre THHN Nº 10</v>
          </cell>
        </row>
        <row r="132">
          <cell r="A132" t="str">
            <v>Cable de cobre THW  2 x 8 + 1 x 8 Antifraude</v>
          </cell>
        </row>
        <row r="133">
          <cell r="A133" t="str">
            <v>Cable de cobre THW 8 AWG</v>
          </cell>
        </row>
        <row r="134">
          <cell r="A134" t="str">
            <v>Cable de cobre THW Nº 4AWG</v>
          </cell>
        </row>
        <row r="135">
          <cell r="A135" t="str">
            <v>Cable de cobre THW Nº 6 AWG</v>
          </cell>
        </row>
        <row r="136">
          <cell r="A136" t="str">
            <v>Cable de cobre THW 10 AWG</v>
          </cell>
        </row>
        <row r="137">
          <cell r="A137" t="str">
            <v>Cable de cobre THW 12 AWG</v>
          </cell>
        </row>
        <row r="138">
          <cell r="A138" t="str">
            <v xml:space="preserve">Cable de cobre THHN 14 </v>
          </cell>
        </row>
        <row r="139">
          <cell r="A139" t="str">
            <v>Cable de cobre desnudo Nº 4 AWG</v>
          </cell>
        </row>
        <row r="140">
          <cell r="A140" t="str">
            <v>Cable de cobre encauchetado 3 x 10</v>
          </cell>
        </row>
        <row r="141">
          <cell r="A141" t="str">
            <v>Cable de cobre encauchetado 3 x 12</v>
          </cell>
        </row>
        <row r="142">
          <cell r="A142" t="str">
            <v>Cable teléfonos 50 pares</v>
          </cell>
        </row>
        <row r="143">
          <cell r="A143" t="str">
            <v>Cable teléfonos 40 pares</v>
          </cell>
        </row>
        <row r="144">
          <cell r="A144" t="str">
            <v>Cable teléfonos 20 pares</v>
          </cell>
        </row>
        <row r="145">
          <cell r="A145" t="str">
            <v>Cable teléfonos 10 pares</v>
          </cell>
        </row>
        <row r="146">
          <cell r="A146" t="str">
            <v>Cable teléfonos 4 pares</v>
          </cell>
        </row>
        <row r="147">
          <cell r="A147" t="str">
            <v>Cable teléfonos 2 pares</v>
          </cell>
        </row>
        <row r="148">
          <cell r="A148" t="str">
            <v>Cadena Galvanizada 3/8"</v>
          </cell>
        </row>
        <row r="149">
          <cell r="A149" t="str">
            <v>Caja tapa registro europa de 15 x 15 blanca</v>
          </cell>
        </row>
        <row r="150">
          <cell r="A150" t="str">
            <v>Caja 4 x 4 met.Deko AK 2V</v>
          </cell>
        </row>
        <row r="151">
          <cell r="A151" t="str">
            <v>Caja de 40 x 40 mamposteria</v>
          </cell>
        </row>
        <row r="152">
          <cell r="A152" t="str">
            <v>Caja de 60 x 60 mamposteria</v>
          </cell>
        </row>
        <row r="153">
          <cell r="A153" t="str">
            <v>Caja de 60 x 60 x 12 cm</v>
          </cell>
        </row>
        <row r="154">
          <cell r="A154" t="str">
            <v>Caja metálica de 15 x 15</v>
          </cell>
        </row>
        <row r="155">
          <cell r="A155" t="str">
            <v>Caja monofás.3 circ.con barraje adic.para tierra</v>
          </cell>
        </row>
        <row r="156">
          <cell r="A156" t="str">
            <v>Caja monofásica 4 circuitos</v>
          </cell>
        </row>
        <row r="157">
          <cell r="A157" t="str">
            <v>Caja monofásica 2 circuitos</v>
          </cell>
        </row>
        <row r="158">
          <cell r="A158" t="str">
            <v>Caja doble Conduit</v>
          </cell>
        </row>
        <row r="159">
          <cell r="A159" t="str">
            <v>Caja Octogonal</v>
          </cell>
        </row>
        <row r="160">
          <cell r="A160" t="str">
            <v>Caja 5800</v>
          </cell>
        </row>
        <row r="161">
          <cell r="A161" t="str">
            <v>Caja cuadrada 2400</v>
          </cell>
        </row>
        <row r="162">
          <cell r="A162" t="str">
            <v>Caja sencilla Conduit</v>
          </cell>
        </row>
        <row r="163">
          <cell r="A163" t="str">
            <v>Caja trifásica 6 circuitos</v>
          </cell>
        </row>
        <row r="164">
          <cell r="A164" t="str">
            <v>Caja trifásica 18 circuitos</v>
          </cell>
        </row>
        <row r="165">
          <cell r="A165" t="str">
            <v>Caja para medidor con espacio interruptor</v>
          </cell>
        </row>
        <row r="166">
          <cell r="A166" t="str">
            <v>Caja Monofásica 4 circuitos</v>
          </cell>
        </row>
        <row r="167">
          <cell r="A167" t="str">
            <v>Caja monofásica 2 circuitos</v>
          </cell>
        </row>
        <row r="168">
          <cell r="A168" t="str">
            <v>Canal PVC  Tipo Amazonas</v>
          </cell>
        </row>
        <row r="169">
          <cell r="A169" t="str">
            <v>Canaleta .8  L=2.40</v>
          </cell>
        </row>
        <row r="170">
          <cell r="A170" t="str">
            <v>Canaleta Metal C/Divis.10 x 4</v>
          </cell>
        </row>
        <row r="171">
          <cell r="A171" t="str">
            <v>Capacete de 1"</v>
          </cell>
        </row>
        <row r="172">
          <cell r="A172" t="str">
            <v xml:space="preserve">Caseton de guadua </v>
          </cell>
        </row>
        <row r="173">
          <cell r="A173" t="str">
            <v xml:space="preserve">Cemento gris </v>
          </cell>
        </row>
        <row r="174">
          <cell r="A174" t="str">
            <v xml:space="preserve">Cemento blanco </v>
          </cell>
        </row>
        <row r="175">
          <cell r="A175" t="str">
            <v>Cerco ordinari de 3 m.</v>
          </cell>
        </row>
        <row r="176">
          <cell r="A176" t="str">
            <v>Cerradura Inafer C-998 Madera</v>
          </cell>
        </row>
        <row r="177">
          <cell r="A177" t="str">
            <v>Cerradura Shalage Ref A30D - terraza, Georgia</v>
          </cell>
        </row>
        <row r="178">
          <cell r="A178" t="str">
            <v>Cerradura Shalage Ref B362 Doble cilindro</v>
          </cell>
        </row>
        <row r="179">
          <cell r="A179" t="str">
            <v>Cerradura Schlage T.A. Econ./Gold</v>
          </cell>
        </row>
        <row r="180">
          <cell r="A180" t="str">
            <v>Cerradura Gato doble cerrojo/210400</v>
          </cell>
        </row>
        <row r="181">
          <cell r="A181" t="str">
            <v>Cerradura YALE 170 1/4</v>
          </cell>
        </row>
        <row r="182">
          <cell r="A182" t="str">
            <v>Cerradura de amnija accent schlage</v>
          </cell>
        </row>
        <row r="183">
          <cell r="A183" t="str">
            <v>Cerradura de alcoba en poma metálica</v>
          </cell>
        </row>
        <row r="184">
          <cell r="A184" t="str">
            <v>Cerradura puerta discapacitados 63 AA - F30 B A &amp; A</v>
          </cell>
        </row>
        <row r="185">
          <cell r="A185" t="str">
            <v>Chazo p/tornillo 1/8" x 1 1/4</v>
          </cell>
        </row>
        <row r="186">
          <cell r="A186" t="str">
            <v>Cheque red white roscado de   1/2"; incluye accesorios</v>
          </cell>
        </row>
        <row r="187">
          <cell r="A187" t="str">
            <v>Cheque red white roscado  3/4"; incluye accesorios</v>
          </cell>
        </row>
        <row r="188">
          <cell r="A188" t="str">
            <v>Cheque red white roscado de 1"; incluye accesorios</v>
          </cell>
        </row>
        <row r="189">
          <cell r="A189" t="str">
            <v>Valvula - Cheque Hidro 1/2"</v>
          </cell>
        </row>
        <row r="190">
          <cell r="A190" t="str">
            <v>Valvula - Cheque Hidro 3/4"</v>
          </cell>
        </row>
        <row r="191">
          <cell r="A191" t="str">
            <v>Valvula - Cheque Hidro 1"</v>
          </cell>
        </row>
        <row r="192">
          <cell r="A192" t="str">
            <v>Valvula - Cheque cortina HICC Helbert  1/2"</v>
          </cell>
        </row>
        <row r="193">
          <cell r="A193" t="str">
            <v>Valvula - Cheque cortina HICC Helbert  1 1/4" ; incluye accesorios</v>
          </cell>
        </row>
        <row r="194">
          <cell r="A194" t="str">
            <v>Valvula - Cheque cortina HICC Helbert  1 1/2" ; incluye accesorios</v>
          </cell>
        </row>
        <row r="195">
          <cell r="A195" t="str">
            <v>Valvula - Cheque cortina HICC Helbert  2"</v>
          </cell>
        </row>
        <row r="196">
          <cell r="A196" t="str">
            <v>Valvula - Cheque cortina HICC Helbert   3" ; incluye accesorios</v>
          </cell>
        </row>
        <row r="197">
          <cell r="A197" t="str">
            <v>Cinta Aislante</v>
          </cell>
        </row>
        <row r="198">
          <cell r="A198" t="str">
            <v>Codo de Bajante 45º Amazonas</v>
          </cell>
        </row>
        <row r="199">
          <cell r="A199" t="str">
            <v>Codo 90º 1/4 CxC 3"</v>
          </cell>
        </row>
        <row r="200">
          <cell r="A200" t="str">
            <v>Codo 90º 1/4 CxC 4"</v>
          </cell>
        </row>
        <row r="201">
          <cell r="A201" t="str">
            <v>Codo 90º Pres.PVC 2"</v>
          </cell>
        </row>
        <row r="202">
          <cell r="A202" t="str">
            <v>Codo 90º Pres.PVC 1"</v>
          </cell>
        </row>
        <row r="203">
          <cell r="A203" t="str">
            <v>Codo 90º Pres.PVC 1/2"</v>
          </cell>
        </row>
        <row r="204">
          <cell r="A204" t="str">
            <v>Codo 90º Pres.PVC 3/4"</v>
          </cell>
        </row>
        <row r="205">
          <cell r="A205" t="str">
            <v>Codo 90º Pres.PVC 1 1/2"</v>
          </cell>
        </row>
        <row r="206">
          <cell r="A206" t="str">
            <v>Codo H.G: 1/2"</v>
          </cell>
        </row>
        <row r="207">
          <cell r="A207" t="str">
            <v>Codo PVC-P 3/4"</v>
          </cell>
        </row>
        <row r="208">
          <cell r="A208" t="str">
            <v>Codo PVC-P 1/2"</v>
          </cell>
        </row>
        <row r="209">
          <cell r="A209" t="str">
            <v>Codo PVC-S  22,5º</v>
          </cell>
        </row>
        <row r="210">
          <cell r="A210" t="str">
            <v>Codo 90º  CxC Sanitario 2"</v>
          </cell>
        </row>
        <row r="211">
          <cell r="A211" t="str">
            <v>Codo 90º  CxC Sanitario 3"</v>
          </cell>
        </row>
        <row r="212">
          <cell r="A212" t="str">
            <v>Codo 90º  CxC Sanitario 4"</v>
          </cell>
        </row>
        <row r="213">
          <cell r="A213" t="str">
            <v>Concreto de 2,000 p.s.i.</v>
          </cell>
        </row>
        <row r="214">
          <cell r="A214" t="str">
            <v>Concreto de 2,500 p.s.i.</v>
          </cell>
        </row>
        <row r="215">
          <cell r="A215" t="str">
            <v>Concreto de 3,000 p.s.i.</v>
          </cell>
        </row>
        <row r="216">
          <cell r="A216" t="str">
            <v>Conector resorte rojo</v>
          </cell>
        </row>
        <row r="217">
          <cell r="A217" t="str">
            <v>Conector para varilla cooper weld</v>
          </cell>
        </row>
        <row r="218">
          <cell r="A218" t="str">
            <v>Correa Z HR 305 x 80 Cal. 14 Long.6 m.</v>
          </cell>
        </row>
        <row r="219">
          <cell r="A219" t="str">
            <v>Cortina enrrollableBlackout</v>
          </cell>
        </row>
        <row r="220">
          <cell r="A220" t="str">
            <v>Cerco ordinario 3M</v>
          </cell>
        </row>
        <row r="221">
          <cell r="A221" t="str">
            <v>Curva galvanizada de 1"</v>
          </cell>
        </row>
        <row r="222">
          <cell r="A222" t="str">
            <v>Desperdicio acero 3%</v>
          </cell>
        </row>
        <row r="223">
          <cell r="A223" t="str">
            <v>Detergentes, ácidos</v>
          </cell>
        </row>
        <row r="224">
          <cell r="A224" t="str">
            <v>Enchape de mesón en madera Cedro</v>
          </cell>
        </row>
        <row r="225">
          <cell r="A225" t="str">
            <v>Escuadra metálica para anclaje</v>
          </cell>
        </row>
        <row r="226">
          <cell r="A226" t="str">
            <v>Esfumado 20,5 x 20,5</v>
          </cell>
        </row>
        <row r="227">
          <cell r="A227" t="str">
            <v>Esmalte sobre reja</v>
          </cell>
        </row>
        <row r="228">
          <cell r="A228" t="str">
            <v>Esmalte mate supersintético</v>
          </cell>
        </row>
        <row r="229">
          <cell r="A229" t="str">
            <v>Esmalte sintético para señalización</v>
          </cell>
        </row>
        <row r="230">
          <cell r="A230" t="str">
            <v>Esmalte sintético Pintulux</v>
          </cell>
        </row>
        <row r="231">
          <cell r="A231" t="str">
            <v>Esmalte epoxico Epoxibler 2 componentes</v>
          </cell>
        </row>
        <row r="232">
          <cell r="A232" t="str">
            <v xml:space="preserve">Estuco </v>
          </cell>
        </row>
        <row r="233">
          <cell r="A233" t="str">
            <v>Espejo biselado de 4 mm</v>
          </cell>
        </row>
        <row r="234">
          <cell r="A234" t="str">
            <v>Disolvente Thinner</v>
          </cell>
        </row>
        <row r="235">
          <cell r="A235" t="str">
            <v>Dispensador para Jabón liquido Acero Inox</v>
          </cell>
        </row>
        <row r="236">
          <cell r="A236" t="str">
            <v>Dispensador para papel higienico Jumbo linea clasica blanco</v>
          </cell>
        </row>
        <row r="237">
          <cell r="A237" t="str">
            <v>Ducha Galaxia sencilla</v>
          </cell>
        </row>
        <row r="238">
          <cell r="A238" t="str">
            <v>Durmiente abarco 4M</v>
          </cell>
        </row>
        <row r="239">
          <cell r="A239" t="str">
            <v>Durmiente ordinario 3 m</v>
          </cell>
        </row>
        <row r="240">
          <cell r="A240" t="str">
            <v>Duropiso</v>
          </cell>
        </row>
        <row r="241">
          <cell r="A241" t="str">
            <v>Gancho teja eternit</v>
          </cell>
        </row>
        <row r="242">
          <cell r="A242" t="str">
            <v>Gancho Tensor GalvanizadoTipo comercial 5/16 x 5"</v>
          </cell>
        </row>
        <row r="243">
          <cell r="A243" t="str">
            <v xml:space="preserve">Gancho galvanizado con platina </v>
          </cell>
        </row>
        <row r="244">
          <cell r="A244" t="str">
            <v>Gravilla de rio (viaje 5 m3)</v>
          </cell>
        </row>
        <row r="245">
          <cell r="A245" t="str">
            <v>Granito Pulido para mesones</v>
          </cell>
        </row>
        <row r="246">
          <cell r="A246" t="str">
            <v>Granito No.3</v>
          </cell>
        </row>
        <row r="247">
          <cell r="A247" t="str">
            <v>Gravilla mona Nº 2</v>
          </cell>
        </row>
        <row r="248">
          <cell r="A248" t="str">
            <v>Guaya 1/8"</v>
          </cell>
        </row>
        <row r="249">
          <cell r="A249" t="str">
            <v>Formaleta cedro macho</v>
          </cell>
        </row>
        <row r="250">
          <cell r="A250" t="str">
            <v>Flotador 3/4 plg - bronce</v>
          </cell>
        </row>
        <row r="251">
          <cell r="A251" t="str">
            <v>Flotador mecánico 1" Incluye accesorios</v>
          </cell>
        </row>
        <row r="252">
          <cell r="A252" t="str">
            <v>Falleva con portacandado</v>
          </cell>
        </row>
        <row r="253">
          <cell r="A253" t="str">
            <v xml:space="preserve">Falleva  </v>
          </cell>
        </row>
        <row r="254">
          <cell r="A254" t="str">
            <v>Formica</v>
          </cell>
        </row>
        <row r="255">
          <cell r="A255" t="str">
            <v>Guardaescoba granito  7 X 33</v>
          </cell>
        </row>
        <row r="256">
          <cell r="A256" t="str">
            <v>Guardaescoba granito pulido media caña; tipo alfa</v>
          </cell>
        </row>
        <row r="257">
          <cell r="A257" t="str">
            <v>Hidrosello Canal Amazonas</v>
          </cell>
        </row>
        <row r="258">
          <cell r="A258" t="str">
            <v>Interruptor doble</v>
          </cell>
        </row>
        <row r="259">
          <cell r="A259" t="str">
            <v xml:space="preserve">Interruptor sencillo </v>
          </cell>
        </row>
        <row r="260">
          <cell r="A260" t="str">
            <v>Interruptor Tipo industrial de 3 x 16/63 amp</v>
          </cell>
        </row>
        <row r="261">
          <cell r="A261" t="str">
            <v>Interruptor Tipo industrial de 3 x 75 amp ABB</v>
          </cell>
        </row>
        <row r="263">
          <cell r="A263" t="str">
            <v>Interruptor enchufable de 3 x 15 amp</v>
          </cell>
        </row>
        <row r="264">
          <cell r="A264" t="str">
            <v>Interruptor enchufable de 1 x 15 / 60 amp</v>
          </cell>
        </row>
        <row r="265">
          <cell r="A265" t="str">
            <v>Interruptor enchufable de 2 x 15 / 30 amp</v>
          </cell>
        </row>
        <row r="266">
          <cell r="A266" t="str">
            <v>Interruptor enchufable de 2 x 40 / 60 amp</v>
          </cell>
        </row>
        <row r="267">
          <cell r="A267" t="str">
            <v>Interruptor enchufable de 2 x 70 amp</v>
          </cell>
        </row>
        <row r="268">
          <cell r="A268" t="str">
            <v>Hebilla  Band it de 1/2"</v>
          </cell>
        </row>
        <row r="269">
          <cell r="A269" t="str">
            <v>Hierro cuadrado 9 mm</v>
          </cell>
        </row>
        <row r="270">
          <cell r="A270" t="str">
            <v>Hierro cuadrado 10,5 mm</v>
          </cell>
        </row>
        <row r="271">
          <cell r="A271" t="str">
            <v>Hierro cuadrado 12 mm</v>
          </cell>
        </row>
        <row r="272">
          <cell r="A272" t="str">
            <v>Hoja puerta triplex 0,81</v>
          </cell>
        </row>
        <row r="273">
          <cell r="A273" t="str">
            <v>Hoja puerta triplex 4mm.(2x1). Entamborada. Estructura ancho=0.10 m., espesor 4cm.</v>
          </cell>
        </row>
        <row r="274">
          <cell r="A274" t="str">
            <v>Interruptor Doble Lum.101C</v>
          </cell>
        </row>
        <row r="275">
          <cell r="A275" t="str">
            <v>Instalación Acometidad Sanitaria - Baños inc Mat.</v>
          </cell>
        </row>
        <row r="276">
          <cell r="A276" t="str">
            <v>Juego conx. Tanque</v>
          </cell>
        </row>
        <row r="277">
          <cell r="A277" t="str">
            <v>Ladrillo prensado Santa Fe</v>
          </cell>
        </row>
        <row r="278">
          <cell r="A278" t="str">
            <v>Ladrillo tolete recocido</v>
          </cell>
        </row>
        <row r="279">
          <cell r="A279" t="str">
            <v>Ladrillo tolete común</v>
          </cell>
        </row>
        <row r="280">
          <cell r="A280" t="str">
            <v>Ladrillo estructural</v>
          </cell>
        </row>
        <row r="281">
          <cell r="A281" t="str">
            <v>Ladrillo Tolete Fino</v>
          </cell>
        </row>
        <row r="282">
          <cell r="A282" t="str">
            <v>Ladrillo rejilla</v>
          </cell>
        </row>
        <row r="283">
          <cell r="A283" t="str">
            <v>Lamina Cold-Rolled Cal.16</v>
          </cell>
        </row>
        <row r="284">
          <cell r="A284" t="str">
            <v>Lamina Cold-Rolled Cal.18  1,22x2,44 m</v>
          </cell>
        </row>
        <row r="285">
          <cell r="A285" t="str">
            <v>Lamina Cold-Rolled Cal. 18 -M2</v>
          </cell>
        </row>
        <row r="286">
          <cell r="A286" t="str">
            <v>Lamina galvanizada cal.22</v>
          </cell>
        </row>
        <row r="287">
          <cell r="A287" t="str">
            <v>Lamina galvanizada cal. 18 1,22*2,44m</v>
          </cell>
        </row>
        <row r="288">
          <cell r="A288" t="str">
            <v xml:space="preserve">Lamina Metaldeck Cal 22 </v>
          </cell>
        </row>
        <row r="289">
          <cell r="A289" t="str">
            <v xml:space="preserve">Lamina Metaldeck Cal 18 </v>
          </cell>
        </row>
        <row r="290">
          <cell r="A290" t="str">
            <v>Lámpara fluorescente 2 x 32 - T 8</v>
          </cell>
        </row>
        <row r="291">
          <cell r="A291" t="str">
            <v>Lámpara fluorescente 2 x 32 tipo comercial</v>
          </cell>
        </row>
        <row r="292">
          <cell r="A292" t="str">
            <v xml:space="preserve">Lámpara Fluorescente 2 x 48" </v>
          </cell>
        </row>
        <row r="293">
          <cell r="A293" t="str">
            <v xml:space="preserve">Lámpara tipo tortuga </v>
          </cell>
        </row>
        <row r="294">
          <cell r="A294" t="str">
            <v>Lavadero de cemento 60 x 80</v>
          </cell>
        </row>
        <row r="295">
          <cell r="A295" t="str">
            <v>Lavamanos Acuacer</v>
          </cell>
        </row>
        <row r="296">
          <cell r="A296" t="str">
            <v>Lavamanos Acuacer, suministro e instalación</v>
          </cell>
        </row>
        <row r="297">
          <cell r="A297" t="str">
            <v>Lavaplatos galaxia</v>
          </cell>
        </row>
        <row r="298">
          <cell r="A298" t="str">
            <v>Llave terminal 1/2" - cromada , incluye adaptadores</v>
          </cell>
        </row>
        <row r="299">
          <cell r="A299" t="str">
            <v>Limpiador rem.PVC 760 gr</v>
          </cell>
        </row>
        <row r="300">
          <cell r="A300" t="str">
            <v>Lona Verde</v>
          </cell>
        </row>
        <row r="301">
          <cell r="A301" t="str">
            <v>Lubricante de silicona Canal y Bajante Amazonas</v>
          </cell>
        </row>
        <row r="302">
          <cell r="A302" t="str">
            <v>Mallas electrosoldadas M - 131</v>
          </cell>
        </row>
        <row r="303">
          <cell r="A303" t="str">
            <v>Meson Negro san Gil pulido</v>
          </cell>
        </row>
        <row r="304">
          <cell r="A304" t="str">
            <v>Malla Eslabonada galvanizada Cal 12 huecos de 2 x  2 plg</v>
          </cell>
        </row>
        <row r="305">
          <cell r="A305" t="str">
            <v>Malla electrosoldada D 5 x 5 mm y Separación 15 x 15 cm</v>
          </cell>
        </row>
        <row r="306">
          <cell r="A306" t="str">
            <v>Malla con vena de 2*50</v>
          </cell>
        </row>
        <row r="307">
          <cell r="A307" t="str">
            <v>Manija para ventana</v>
          </cell>
        </row>
        <row r="308">
          <cell r="A308" t="str">
            <v>Manto Asfaltico con foil de aluminio</v>
          </cell>
        </row>
        <row r="309">
          <cell r="A309" t="str">
            <v>Manto Sika felt</v>
          </cell>
        </row>
        <row r="310">
          <cell r="A310" t="str">
            <v>Emulsion asfaltica</v>
          </cell>
        </row>
        <row r="311">
          <cell r="A311" t="str">
            <v>Alumol</v>
          </cell>
        </row>
        <row r="312">
          <cell r="A312" t="str">
            <v>Marco puerta de seguridad Cal.18</v>
          </cell>
        </row>
        <row r="313">
          <cell r="A313" t="str">
            <v>Marco puerta lámina Cold rolled Cal 18</v>
          </cell>
        </row>
        <row r="314">
          <cell r="A314" t="str">
            <v>Marco ventana lámina Cold rolled Cal 18</v>
          </cell>
        </row>
        <row r="315">
          <cell r="A315" t="str">
            <v>Marco puerta lámina 1.00. Lám.Cal.18</v>
          </cell>
        </row>
        <row r="316">
          <cell r="A316" t="str">
            <v>Marco y tapa para caja de inspección de  0,30 x 0,30 mts</v>
          </cell>
        </row>
        <row r="317">
          <cell r="A317" t="str">
            <v>Marco y tapa para cámara de inspección CS275</v>
          </cell>
        </row>
        <row r="318">
          <cell r="A318" t="str">
            <v>Marco y tapa para cámara de inspección CS274</v>
          </cell>
        </row>
        <row r="319">
          <cell r="A319" t="str">
            <v>Marmolina</v>
          </cell>
        </row>
        <row r="320">
          <cell r="A320" t="str">
            <v>Medidor monofásico 20 - 100 amp, 120/240 v</v>
          </cell>
        </row>
        <row r="321">
          <cell r="A321" t="str">
            <v>Micropersianas Flexalum (a=1.74 x h=1.68)</v>
          </cell>
        </row>
        <row r="322">
          <cell r="A322" t="str">
            <v>Minirack de pared 37 x 52 x 51 cerrado, switch 8 puertos 10/100.</v>
          </cell>
        </row>
        <row r="323">
          <cell r="A323" t="str">
            <v>Mortero 1:3</v>
          </cell>
        </row>
        <row r="324">
          <cell r="A324" t="str">
            <v>Mortero 1:3 impermeabilizado</v>
          </cell>
        </row>
        <row r="325">
          <cell r="A325" t="str">
            <v>Mortero 1:4</v>
          </cell>
        </row>
        <row r="326">
          <cell r="A326" t="str">
            <v>Mortero 1:4 impermeabilizado</v>
          </cell>
        </row>
        <row r="327">
          <cell r="A327" t="str">
            <v>Mortero de pega 1:4 e=1,5 cm</v>
          </cell>
        </row>
        <row r="328">
          <cell r="A328" t="str">
            <v xml:space="preserve">Mortero de relleno 1:4 </v>
          </cell>
        </row>
        <row r="329">
          <cell r="A329" t="str">
            <v>Mortero 1:5</v>
          </cell>
        </row>
        <row r="330">
          <cell r="A330" t="str">
            <v>Mortero 1:7</v>
          </cell>
        </row>
        <row r="331">
          <cell r="A331" t="str">
            <v>MUEBLES ESPECIALES EN MADERA</v>
          </cell>
        </row>
        <row r="332">
          <cell r="A332" t="str">
            <v>Muebles individuales para cubículos. Estructura en flor morado, tabla triplex 4mm., cantos en cedro. Pintulaca caoba. Sistema de apoyo de los entrepaños en madera. Sistema de cierre cerradura tipo cajonera dorada, manijas plásticas. (A=0.60; L=0.85; h=1.0</v>
          </cell>
        </row>
        <row r="333">
          <cell r="A333" t="str">
            <v>Muebles individuales para cubículos. Estructura en flor morado, tabla triplex 4mm., cantos en cedro. Pintulaca caoba. Sistema de apoyo de los entrepaños en madera. Sistema de cierre cerradura tipo cajonera dorada, manijas plásticas. (A=0.76; L=1.02; h=1.0</v>
          </cell>
        </row>
        <row r="334">
          <cell r="A334" t="str">
            <v>Niple H.G. 1/2 " x 0,10 m</v>
          </cell>
        </row>
        <row r="336">
          <cell r="A336" t="str">
            <v>Niple H.G. 1/2 " x 0,20 m</v>
          </cell>
        </row>
        <row r="337">
          <cell r="A337" t="str">
            <v>DOTACIÓN MUEBLES AULAS</v>
          </cell>
        </row>
        <row r="338">
          <cell r="A338" t="str">
            <v>Una (1) mesa trapezoidal, con tres sillas según norma NTC 4731, clasifición clase 1.</v>
          </cell>
        </row>
        <row r="339">
          <cell r="A339" t="str">
            <v>Un (1) pupìtre con una (1)  silla, según norma NTC 4641, clasificación clase 3</v>
          </cell>
        </row>
        <row r="340">
          <cell r="A340" t="str">
            <v>Silla Universitaria Norma NTC 4734</v>
          </cell>
        </row>
        <row r="341">
          <cell r="A341" t="str">
            <v>Tablero blanco para escribir, con marcador de tinta seca borrable, de 2,40 x 1,20 m, Norma NTC 4726</v>
          </cell>
        </row>
        <row r="342">
          <cell r="A342" t="str">
            <v>Un (1) pupìtre con una (1)  silla, para instructores según norma NTC 4640</v>
          </cell>
        </row>
        <row r="343">
          <cell r="A343" t="str">
            <v>Un (1) pupìtre para instructores, según norma 4640</v>
          </cell>
        </row>
        <row r="344">
          <cell r="A344" t="str">
            <v>Una (1)  silla para instructores, según norma 4640</v>
          </cell>
        </row>
        <row r="345">
          <cell r="A345" t="str">
            <v>MUEBLES ESPECIALES METALICOS</v>
          </cell>
        </row>
        <row r="346">
          <cell r="A346" t="str">
            <v>Mesón acero inoxidable Cal.16. Dim.(0.60 x 0.85).</v>
          </cell>
        </row>
        <row r="347">
          <cell r="A347" t="str">
            <v>Mesón acero inoxidable Cal.16. Dim.(0.76 x 1.02).</v>
          </cell>
        </row>
        <row r="348">
          <cell r="A348" t="str">
            <v>Mesón acero inoxidable Cal.16. Dim.(1.30 x 4.15).</v>
          </cell>
        </row>
        <row r="349">
          <cell r="A349" t="str">
            <v>Mesón acero inoxidable Cal.16. Dim.(0.90 x 2.95).</v>
          </cell>
        </row>
        <row r="350">
          <cell r="A350" t="str">
            <v>Orinal Mediano institucional blanco  incluye griferia tradicional cromo Ref: 70320 o similar y accesorios</v>
          </cell>
        </row>
        <row r="351">
          <cell r="A351" t="str">
            <v>Paral de Madera 3m</v>
          </cell>
        </row>
        <row r="352">
          <cell r="A352" t="str">
            <v>Poceta Acero inoxidable Dim.(1.20 x 1.20)</v>
          </cell>
        </row>
        <row r="353">
          <cell r="A353" t="str">
            <v>Poceta Acero inoxidable Dim.(0.60 x 0.90)</v>
          </cell>
        </row>
        <row r="354">
          <cell r="A354" t="str">
            <v>Pabmeril pliego</v>
          </cell>
        </row>
        <row r="355">
          <cell r="A355" t="str">
            <v>Pegacor blanco</v>
          </cell>
        </row>
        <row r="356">
          <cell r="A356" t="str">
            <v>Percha galvanizada de 3 puestos</v>
          </cell>
        </row>
        <row r="357">
          <cell r="A357" t="str">
            <v>Percha galvanizada de 1 puesto</v>
          </cell>
        </row>
        <row r="358">
          <cell r="A358" t="str">
            <v>Perfil PAG C - 220 x 80 x 2,0 mm</v>
          </cell>
        </row>
        <row r="359">
          <cell r="A359" t="str">
            <v>Perfil PHR C - 220 x 80  2,5 mm</v>
          </cell>
        </row>
        <row r="360">
          <cell r="A360" t="str">
            <v>Perfil PHR C - 355 X 110 X 3mm</v>
          </cell>
        </row>
        <row r="361">
          <cell r="A361" t="str">
            <v>Perfil en aluminio 1/2" x 1/2"</v>
          </cell>
        </row>
        <row r="362">
          <cell r="A362" t="str">
            <v>Perfil para cubierta PHR C</v>
          </cell>
        </row>
        <row r="363">
          <cell r="A363" t="str">
            <v>Perfil PHR - PAG 160 X 60 - 1,5 MM</v>
          </cell>
        </row>
        <row r="364">
          <cell r="A364" t="str">
            <v>Perfil PHR 220x80 cal 14 2mmx6m</v>
          </cell>
        </row>
        <row r="365">
          <cell r="A365" t="str">
            <v>Perfil PHR 220x60x20 3mm</v>
          </cell>
        </row>
        <row r="366">
          <cell r="A366" t="str">
            <v>Perno 1/2" Alt.Vel..1 3/4"</v>
          </cell>
        </row>
        <row r="367">
          <cell r="A367" t="str">
            <v>Perno de expansión 3" x 3/8"</v>
          </cell>
        </row>
        <row r="368">
          <cell r="A368" t="str">
            <v>Perros de 1/8"</v>
          </cell>
        </row>
        <row r="369">
          <cell r="A369" t="str">
            <v>Piedra media zonga</v>
          </cell>
        </row>
        <row r="370">
          <cell r="A370" t="str">
            <v>Piedra Ciclopea, 4" a 15"</v>
          </cell>
        </row>
        <row r="371">
          <cell r="A371" t="str">
            <v>Pintura Koraza plastica</v>
          </cell>
        </row>
        <row r="372">
          <cell r="A372" t="str">
            <v xml:space="preserve">Pintura Wash Primer </v>
          </cell>
        </row>
        <row r="373">
          <cell r="A373" t="str">
            <v>Pirlan en bronce</v>
          </cell>
        </row>
        <row r="374">
          <cell r="A374" t="str">
            <v>Placa de identificación 2 x 1 cm</v>
          </cell>
        </row>
        <row r="375">
          <cell r="A375" t="str">
            <v>Planchón - cedro macho (.15 x .04 x 3)</v>
          </cell>
        </row>
        <row r="376">
          <cell r="A376" t="str">
            <v>Planchón ordinario 4 metros</v>
          </cell>
        </row>
        <row r="377">
          <cell r="A377" t="str">
            <v>Platina 3 x 3 x 1/4</v>
          </cell>
        </row>
        <row r="378">
          <cell r="A378" t="str">
            <v xml:space="preserve">Platina 1 x 1 x 1/4 </v>
          </cell>
        </row>
        <row r="379">
          <cell r="A379" t="str">
            <v>Platina 1/8 x 1"</v>
          </cell>
        </row>
        <row r="380">
          <cell r="A380" t="str">
            <v>Platina  1/2" X 3/16"</v>
          </cell>
        </row>
        <row r="381">
          <cell r="A381" t="str">
            <v>Platina 3/16" de 0,20 mts x 0,20 mts</v>
          </cell>
        </row>
        <row r="382">
          <cell r="A382" t="str">
            <v>Platina 3/16" de 0,06 x 0,13 mts</v>
          </cell>
        </row>
        <row r="383">
          <cell r="A383" t="str">
            <v>Platina 1 1/2 x 1/8</v>
          </cell>
        </row>
        <row r="384">
          <cell r="A384" t="str">
            <v>Plastocrete DM-IMP INTG</v>
          </cell>
        </row>
        <row r="385">
          <cell r="A385" t="str">
            <v>Polietileno Cal 6</v>
          </cell>
        </row>
        <row r="386">
          <cell r="A386" t="str">
            <v>Portacandado y Candado Negro Nº 4</v>
          </cell>
        </row>
        <row r="387">
          <cell r="A387" t="str">
            <v>Puerta Baño Minusvalidos</v>
          </cell>
        </row>
        <row r="388">
          <cell r="A388" t="str">
            <v>Puerta Baños</v>
          </cell>
        </row>
        <row r="389">
          <cell r="A389" t="str">
            <v>Puerta económica Pizano 1.00. Triplex e=4mm.</v>
          </cell>
        </row>
        <row r="390">
          <cell r="A390" t="str">
            <v>Puerta especial esclusa para Lab.Fotográfico como trampa de luz (2.00 x 1.00)</v>
          </cell>
        </row>
        <row r="391">
          <cell r="A391" t="str">
            <v xml:space="preserve">Puerta sistema constructivo PVC de 0,95 x 2,05 m  </v>
          </cell>
        </row>
        <row r="392">
          <cell r="A392" t="str">
            <v>Puerta sistema constructivo PVC de 0,62 x 1,60 m</v>
          </cell>
        </row>
        <row r="393">
          <cell r="A393" t="str">
            <v>Puerta Lámina cal 18 lisa pintura electrostatica, manija de palanca y vidrio incoloro de 4 mm</v>
          </cell>
        </row>
        <row r="394">
          <cell r="A394" t="str">
            <v xml:space="preserve">Puerta Lámina cal 18 lisa pintura electrostatica, manija de palanca </v>
          </cell>
        </row>
        <row r="395">
          <cell r="A395" t="str">
            <v>Puerta Lamina cold R cal 18 con marco, y pintura electrostatica</v>
          </cell>
        </row>
        <row r="396">
          <cell r="A396" t="str">
            <v>Puntilla con cabeza 2"</v>
          </cell>
        </row>
        <row r="397">
          <cell r="A397" t="str">
            <v>Punto Agua fría PVC</v>
          </cell>
        </row>
        <row r="398">
          <cell r="A398" t="str">
            <v>Punto desagüe PVC 3" y  4"</v>
          </cell>
        </row>
        <row r="399">
          <cell r="A399" t="str">
            <v>Punto Eléctrico</v>
          </cell>
        </row>
        <row r="400">
          <cell r="A400" t="str">
            <v>Recebo  B-200</v>
          </cell>
        </row>
        <row r="401">
          <cell r="A401" t="str">
            <v>Recebo comun</v>
          </cell>
        </row>
        <row r="402">
          <cell r="A402" t="str">
            <v>Rejilla plastica con sosco 3*2"</v>
          </cell>
        </row>
        <row r="403">
          <cell r="A403" t="str">
            <v>Remate Contramuro Lateral Superior para cubierta Cindu</v>
          </cell>
        </row>
        <row r="404">
          <cell r="A404" t="str">
            <v>Regadera corriente</v>
          </cell>
        </row>
        <row r="405">
          <cell r="A405" t="str">
            <v xml:space="preserve">Registro de cortina 1/2 R &amp; W </v>
          </cell>
        </row>
        <row r="406">
          <cell r="A406" t="str">
            <v xml:space="preserve">Registro de cortina 3/4 R &amp; W </v>
          </cell>
        </row>
        <row r="407">
          <cell r="A407" t="str">
            <v xml:space="preserve">Registro de cortina 1 R &amp; W </v>
          </cell>
        </row>
        <row r="408">
          <cell r="A408" t="str">
            <v xml:space="preserve">Registro de cortina 1 1/2 R &amp; W </v>
          </cell>
        </row>
        <row r="409">
          <cell r="A409" t="str">
            <v xml:space="preserve">Registro de cortina 1 1/4 R &amp; W </v>
          </cell>
        </row>
        <row r="410">
          <cell r="A410" t="str">
            <v xml:space="preserve">Registro de cortina 2 R &amp; W </v>
          </cell>
        </row>
        <row r="411">
          <cell r="A411" t="str">
            <v>Registro de cortina Roscado liviano  Ref. 272 A Red &amp; White 2"; incluye accesorios</v>
          </cell>
        </row>
        <row r="412">
          <cell r="A412" t="str">
            <v>Registro de cortina Roscado liviano  Ref. 272 A Red &amp; White 2"; incluye accesorios</v>
          </cell>
        </row>
        <row r="413">
          <cell r="A413" t="str">
            <v>Remate contra culata A.C.</v>
          </cell>
        </row>
        <row r="414">
          <cell r="A414" t="str">
            <v>Repisa ordinaria 3 metros</v>
          </cell>
        </row>
        <row r="415">
          <cell r="A415" t="str">
            <v>Riel metálico. Lam.Cal.14. Ancho:0.10</v>
          </cell>
        </row>
        <row r="416">
          <cell r="A416" t="str">
            <v>Roseta (Plafon)</v>
          </cell>
        </row>
        <row r="417">
          <cell r="A417" t="str">
            <v>Sanitario institucional  Infantil</v>
          </cell>
        </row>
        <row r="418">
          <cell r="A418" t="str">
            <v>Sanitario Acuacer blanco; incluye griferia grival atlantis refn 80620 y  accesorios</v>
          </cell>
        </row>
        <row r="419">
          <cell r="A419" t="str">
            <v>Sanitario Acuacer, suministro e instalación</v>
          </cell>
        </row>
        <row r="420">
          <cell r="A420" t="str">
            <v>Sellador altos solidos/7238</v>
          </cell>
        </row>
        <row r="421">
          <cell r="A421" t="str">
            <v>Sika-1 Imp.Integral</v>
          </cell>
        </row>
        <row r="422">
          <cell r="A422" t="str">
            <v>Silicona liquida 300 ML</v>
          </cell>
        </row>
        <row r="423">
          <cell r="A423" t="str">
            <v>Silla madera tipo cajero (h=0.7 D=0.3)</v>
          </cell>
        </row>
        <row r="424">
          <cell r="A424" t="str">
            <v xml:space="preserve">Silla estudiantil individual con brazo </v>
          </cell>
        </row>
        <row r="425">
          <cell r="A425" t="str">
            <v>Sistema corredizo metálico</v>
          </cell>
        </row>
        <row r="426">
          <cell r="A426" t="str">
            <v>Soldadura elect.004-3/23"</v>
          </cell>
        </row>
        <row r="427">
          <cell r="A427" t="str">
            <v>Soldadura de estaño P/Cobre</v>
          </cell>
        </row>
        <row r="428">
          <cell r="A428" t="str">
            <v>Soldadura PVC liquida 1/4</v>
          </cell>
        </row>
        <row r="429">
          <cell r="A429" t="str">
            <v>Soporte Canal Amazonas</v>
          </cell>
        </row>
        <row r="430">
          <cell r="A430" t="str">
            <v>Soporte de bajante Amazonas</v>
          </cell>
        </row>
        <row r="431">
          <cell r="A431" t="str">
            <v>Subcontrato eléctrico</v>
          </cell>
        </row>
        <row r="432">
          <cell r="A432" t="str">
            <v>Tabla burra ordinario 0,30 - 3 mts</v>
          </cell>
        </row>
        <row r="433">
          <cell r="A433" t="str">
            <v>Tabla burra C Macho 0,28 - 3 mts</v>
          </cell>
        </row>
        <row r="434">
          <cell r="A434" t="str">
            <v>Tabla chapa-ordinario 0,10 - 3 mts</v>
          </cell>
        </row>
        <row r="435">
          <cell r="A435" t="str">
            <v>Tabla chapa-ordinario 0,30 - 3 mts</v>
          </cell>
        </row>
        <row r="436">
          <cell r="A436" t="str">
            <v>Tablero acrílico (a=3.00 x h=1.20)</v>
          </cell>
        </row>
        <row r="437">
          <cell r="A437" t="str">
            <v>Tablero TBP - 8B con puerta y chapa plástica; para 8 cirucitos</v>
          </cell>
        </row>
        <row r="438">
          <cell r="A438" t="str">
            <v>Tablero TBP 12B  con puerta y chapas plastica de 12 Circuitos</v>
          </cell>
        </row>
        <row r="439">
          <cell r="A439" t="str">
            <v>Tablero TBP 16B con puerta y chapas plástico de 16 circuitos</v>
          </cell>
        </row>
        <row r="440">
          <cell r="A440" t="str">
            <v>Tablero 18 Circuitos con espacio para totalizador</v>
          </cell>
        </row>
        <row r="441">
          <cell r="A441" t="str">
            <v>Tablero 30 Circuitos con espacio para totalizador de 3x100A.</v>
          </cell>
        </row>
        <row r="442">
          <cell r="A442" t="str">
            <v xml:space="preserve">Tablero bifasico TBC 24 circuitos </v>
          </cell>
        </row>
        <row r="443">
          <cell r="A443" t="str">
            <v>Tablero en madera entamborada</v>
          </cell>
        </row>
        <row r="444">
          <cell r="A444" t="str">
            <v>Tablex 25mm</v>
          </cell>
        </row>
        <row r="445">
          <cell r="A445" t="str">
            <v>Tableta Alfa 30x30 granito blanco huila</v>
          </cell>
        </row>
        <row r="446">
          <cell r="A446" t="str">
            <v>Tableta Alfa lisa 25x7</v>
          </cell>
        </row>
        <row r="447">
          <cell r="A447" t="str">
            <v>Tableta etrusca</v>
          </cell>
        </row>
        <row r="448">
          <cell r="A448" t="str">
            <v>Tableta 1/4 26 gres con naris gradas</v>
          </cell>
        </row>
        <row r="449">
          <cell r="A449" t="str">
            <v>Tableta gres cuarto 26</v>
          </cell>
        </row>
        <row r="450">
          <cell r="A450" t="str">
            <v>Tablon 30x30 Rustico</v>
          </cell>
        </row>
        <row r="451">
          <cell r="A451" t="str">
            <v>Taco terminal UNIP,HQP 30A</v>
          </cell>
        </row>
        <row r="452">
          <cell r="A452" t="str">
            <v>Tanque plástico 500 lts</v>
          </cell>
        </row>
        <row r="453">
          <cell r="A453" t="str">
            <v>Tanque plástico 1000 lts</v>
          </cell>
        </row>
        <row r="454">
          <cell r="A454" t="str">
            <v>Tapon PVC-P 1/2"</v>
          </cell>
        </row>
        <row r="455">
          <cell r="A455" t="str">
            <v>Tapon PVC 4" - Prueba</v>
          </cell>
        </row>
        <row r="456">
          <cell r="A456" t="str">
            <v>Tapon PVC 4" roscado</v>
          </cell>
        </row>
        <row r="457">
          <cell r="A457" t="str">
            <v>Tapon PVC 2" - Prueba</v>
          </cell>
        </row>
        <row r="458">
          <cell r="A458" t="str">
            <v>Tapa Int Izquierda Canal Amazonas</v>
          </cell>
        </row>
        <row r="459">
          <cell r="A459" t="str">
            <v>Tapa Int Derecha Canal Amazonas</v>
          </cell>
        </row>
        <row r="460">
          <cell r="A460" t="str">
            <v>Tapa troquel.Metal.2 Orif.</v>
          </cell>
        </row>
        <row r="461">
          <cell r="A461" t="str">
            <v>Tapaporos Nogal</v>
          </cell>
        </row>
        <row r="462">
          <cell r="A462" t="str">
            <v xml:space="preserve">Tensor para cable antifraude </v>
          </cell>
        </row>
        <row r="463">
          <cell r="A463" t="str">
            <v xml:space="preserve">Teflon </v>
          </cell>
        </row>
        <row r="464">
          <cell r="A464" t="str">
            <v>Tee 1/2" PVC - Presión</v>
          </cell>
        </row>
        <row r="465">
          <cell r="A465" t="str">
            <v>Tee 3/4"    PVC - Presión</v>
          </cell>
        </row>
        <row r="466">
          <cell r="A466" t="str">
            <v>Tee PVC-P 3/4" x 1/2"</v>
          </cell>
        </row>
        <row r="467">
          <cell r="A467" t="str">
            <v>Tee 1" PVC - Presión</v>
          </cell>
        </row>
        <row r="468">
          <cell r="A468" t="str">
            <v>Tee 1 1/4 PVC - Presión</v>
          </cell>
        </row>
        <row r="469">
          <cell r="A469" t="str">
            <v>Tee Sencilla 2" Sanitaria</v>
          </cell>
        </row>
        <row r="470">
          <cell r="A470" t="str">
            <v>Tee Sencilla 4" Sanitaria</v>
          </cell>
        </row>
        <row r="471">
          <cell r="A471" t="str">
            <v>Teja de asbesto cemento No.4</v>
          </cell>
        </row>
        <row r="472">
          <cell r="A472" t="str">
            <v>Teja de asbesto cemento No.6</v>
          </cell>
        </row>
        <row r="473">
          <cell r="A473" t="str">
            <v>Teja de asbesto cemento No.8</v>
          </cell>
        </row>
        <row r="474">
          <cell r="A474" t="str">
            <v>Teja sandwich de corpacero o similar</v>
          </cell>
        </row>
        <row r="475">
          <cell r="A475" t="str">
            <v>Teja  Cindu incl. Ganchos de fijación</v>
          </cell>
        </row>
        <row r="476">
          <cell r="A476" t="str">
            <v>Terminal PVC 1/2</v>
          </cell>
        </row>
        <row r="477">
          <cell r="A477" t="str">
            <v>Terminal PVC 3/4</v>
          </cell>
        </row>
        <row r="478">
          <cell r="A478" t="str">
            <v>Tierra negra fertilizada</v>
          </cell>
        </row>
        <row r="479">
          <cell r="A479" t="str">
            <v>Tintilla</v>
          </cell>
        </row>
        <row r="480">
          <cell r="A480" t="str">
            <v>Toma de T.V. para cable coaxial</v>
          </cell>
        </row>
        <row r="481">
          <cell r="A481" t="str">
            <v>Toma doble tipo hospitalaria P.T.</v>
          </cell>
        </row>
        <row r="482">
          <cell r="A482" t="str">
            <v xml:space="preserve">Toma eléctrica Regulada doble P.T. </v>
          </cell>
        </row>
        <row r="483">
          <cell r="A483" t="str">
            <v xml:space="preserve">Toma eléctrica doble P.T. </v>
          </cell>
        </row>
        <row r="484">
          <cell r="A484" t="str">
            <v>Toma Doble GFCI</v>
          </cell>
        </row>
        <row r="485">
          <cell r="A485" t="str">
            <v>Toma eléctrica doble 20A pata trabada</v>
          </cell>
        </row>
        <row r="486">
          <cell r="A486" t="str">
            <v>Toma telefónica</v>
          </cell>
        </row>
        <row r="487">
          <cell r="A487" t="str">
            <v>Tornillo autoperforante fijador de correa</v>
          </cell>
        </row>
        <row r="488">
          <cell r="A488" t="str">
            <v>Tornillo goloso 1/8 x 1 1/4</v>
          </cell>
        </row>
        <row r="489">
          <cell r="A489" t="str">
            <v>Tornillo lámina D=3/8"</v>
          </cell>
        </row>
        <row r="490">
          <cell r="A490" t="str">
            <v>Remates accesorios y fijaciones</v>
          </cell>
        </row>
        <row r="491">
          <cell r="A491" t="str">
            <v>Tornillo Inoxidable Canal y Bajante Amazonas</v>
          </cell>
        </row>
        <row r="492">
          <cell r="A492" t="str">
            <v>Tornillo expansivo AH - 1614 5/16 x 3 "</v>
          </cell>
        </row>
        <row r="493">
          <cell r="A493" t="str">
            <v>Tornillo expansivo HLC 10x80/48</v>
          </cell>
        </row>
        <row r="494">
          <cell r="A494" t="str">
            <v>Totalizador 3 x 100 A</v>
          </cell>
        </row>
        <row r="495">
          <cell r="A495" t="str">
            <v>Triturado de máquina</v>
          </cell>
        </row>
        <row r="496">
          <cell r="A496" t="str">
            <v>Tubo Galvanizado de 1/2 SCH 40</v>
          </cell>
        </row>
        <row r="497">
          <cell r="A497" t="str">
            <v>Tubo Galvanizado de 3/8 SCH 40</v>
          </cell>
        </row>
        <row r="498">
          <cell r="A498" t="str">
            <v>Tubo Galvanizado de 1"</v>
          </cell>
        </row>
        <row r="499">
          <cell r="A499" t="str">
            <v>Tubo Galvanizado de 1 1/4"</v>
          </cell>
        </row>
        <row r="500">
          <cell r="A500" t="str">
            <v>Tubo Galvanizado de 1 1/2"</v>
          </cell>
        </row>
        <row r="501">
          <cell r="A501" t="str">
            <v>Tubo acero rectangular 38x78mm</v>
          </cell>
        </row>
        <row r="502">
          <cell r="A502" t="str">
            <v>Tubo acero rectangular 30x44mm</v>
          </cell>
        </row>
        <row r="503">
          <cell r="A503" t="str">
            <v>Tubo acero rectangular 4" x 2"</v>
          </cell>
        </row>
        <row r="504">
          <cell r="A504" t="str">
            <v>Tubo metalico cuadrado 2"</v>
          </cell>
        </row>
        <row r="505">
          <cell r="A505" t="str">
            <v>Tubo metalico de 1/2"</v>
          </cell>
        </row>
        <row r="506">
          <cell r="A506" t="str">
            <v>Tubo Acero redondo 1"</v>
          </cell>
        </row>
        <row r="507">
          <cell r="A507" t="str">
            <v>Curva galvanizada de 1 1/4"</v>
          </cell>
        </row>
        <row r="508">
          <cell r="A508" t="str">
            <v>Curva galvanizada de 1 1/2"</v>
          </cell>
        </row>
        <row r="509">
          <cell r="A509" t="str">
            <v>Capacete de 1 1/4"</v>
          </cell>
        </row>
        <row r="510">
          <cell r="A510" t="str">
            <v>Capacete de 1 1/2"</v>
          </cell>
        </row>
        <row r="511">
          <cell r="A511" t="str">
            <v>Juego de boquilla y contratuerca de 1 1/4"</v>
          </cell>
        </row>
        <row r="512">
          <cell r="A512" t="str">
            <v>Tubo Conduit 3/4"</v>
          </cell>
        </row>
        <row r="513">
          <cell r="A513" t="str">
            <v>Tubo Conduit  1/2"</v>
          </cell>
        </row>
        <row r="514">
          <cell r="A514" t="str">
            <v>Tubo Conduit PVC de 1/2"</v>
          </cell>
        </row>
        <row r="515">
          <cell r="A515" t="str">
            <v>Tubo Conduit PVC de 1"</v>
          </cell>
        </row>
        <row r="516">
          <cell r="A516" t="str">
            <v>Tubo Conduit PVC de 1 1/2"</v>
          </cell>
        </row>
        <row r="517">
          <cell r="A517" t="str">
            <v>Tubo Conduit PVC de 1 1/4</v>
          </cell>
        </row>
        <row r="518">
          <cell r="A518" t="str">
            <v>Tubo Conduit PVC de 3/4"</v>
          </cell>
        </row>
        <row r="519">
          <cell r="A519" t="str">
            <v>Tubo Galvanizado  de 3/4"</v>
          </cell>
        </row>
        <row r="520">
          <cell r="A520" t="str">
            <v>Tubo de concreto 8"</v>
          </cell>
        </row>
        <row r="521">
          <cell r="A521" t="str">
            <v>Tubo pres/21 PVC 2½"</v>
          </cell>
        </row>
        <row r="522">
          <cell r="A522" t="str">
            <v>Tubo pres/21 PVC 2"</v>
          </cell>
        </row>
        <row r="523">
          <cell r="A523" t="str">
            <v>Tubo pres/21 PVC 1 1/2"</v>
          </cell>
        </row>
        <row r="524">
          <cell r="A524" t="str">
            <v>Tubo pres/21 PVC 1 1/4</v>
          </cell>
        </row>
        <row r="525">
          <cell r="A525" t="str">
            <v>Tubo pres/11 PVC 3/4"</v>
          </cell>
        </row>
        <row r="526">
          <cell r="A526" t="str">
            <v>Tubo pres/13,5 PVC 1"</v>
          </cell>
        </row>
        <row r="527">
          <cell r="A527" t="str">
            <v>Tubo pres/9 PVC 1/2"</v>
          </cell>
        </row>
        <row r="528">
          <cell r="A528" t="str">
            <v>Tubo PVC de 2" Lluvias</v>
          </cell>
        </row>
        <row r="529">
          <cell r="A529" t="str">
            <v>Tubo PVC de 3" Lluvias</v>
          </cell>
        </row>
        <row r="530">
          <cell r="A530" t="str">
            <v>Tubo PVC de 4" lluvias</v>
          </cell>
        </row>
        <row r="531">
          <cell r="A531" t="str">
            <v>Tubo PVC de 4" Filtro</v>
          </cell>
        </row>
        <row r="532">
          <cell r="A532" t="str">
            <v>Tubo PVC de 6" Sanitaria</v>
          </cell>
        </row>
        <row r="533">
          <cell r="A533" t="str">
            <v>Tubo PVC de 4" Sanitaria</v>
          </cell>
        </row>
        <row r="534">
          <cell r="A534" t="str">
            <v>Tubo PVC de 4" Sanitaria flexible</v>
          </cell>
        </row>
        <row r="535">
          <cell r="A535" t="str">
            <v>Tubo PVC de 3" Sanitaria</v>
          </cell>
        </row>
        <row r="536">
          <cell r="A536" t="str">
            <v>Tubo PVC de 2" Sanitaria</v>
          </cell>
        </row>
        <row r="537">
          <cell r="A537" t="str">
            <v>Tuberia A.N. 3 plg 2,3 mm</v>
          </cell>
        </row>
        <row r="538">
          <cell r="A538" t="str">
            <v>Tuberia A.N. 2 plg 2mm</v>
          </cell>
        </row>
        <row r="539">
          <cell r="A539" t="str">
            <v>Tubo A.N. 1 1/2 plg, 2 mm</v>
          </cell>
        </row>
        <row r="540">
          <cell r="A540" t="str">
            <v>Tubo A.N. 1 plg, 2 mm</v>
          </cell>
        </row>
        <row r="541">
          <cell r="A541" t="str">
            <v>Tuberia A.N. Ø1 1/2"</v>
          </cell>
        </row>
        <row r="542">
          <cell r="A542" t="str">
            <v>Tubo Novafort de 4"</v>
          </cell>
        </row>
        <row r="543">
          <cell r="A543" t="str">
            <v>Tubo Novafort de 10"</v>
          </cell>
        </row>
        <row r="544">
          <cell r="A544" t="str">
            <v>Tubo Novafort de 12"</v>
          </cell>
        </row>
        <row r="545">
          <cell r="A545" t="str">
            <v>Tuberia Galvanizada 1 1/2" 2,5 mm Cal 12</v>
          </cell>
        </row>
        <row r="546">
          <cell r="A546" t="str">
            <v>Unión PVC-S 4 plg</v>
          </cell>
        </row>
        <row r="547">
          <cell r="A547" t="str">
            <v>Unión PVC-S 3 plg</v>
          </cell>
        </row>
        <row r="548">
          <cell r="A548" t="str">
            <v>Unión PVC-S 2 plg</v>
          </cell>
        </row>
        <row r="549">
          <cell r="A549" t="str">
            <v>Unión PVC-P 1/2 plg</v>
          </cell>
        </row>
        <row r="550">
          <cell r="A550" t="str">
            <v>Unión PVC-P 1 plg</v>
          </cell>
        </row>
        <row r="551">
          <cell r="A551" t="str">
            <v>Unión PVC-P 1 1/4"</v>
          </cell>
        </row>
        <row r="552">
          <cell r="A552" t="str">
            <v>Unión PVC-P 1 1/2"</v>
          </cell>
        </row>
        <row r="553">
          <cell r="A553" t="str">
            <v>Unión PVC-P 2 plg</v>
          </cell>
        </row>
        <row r="554">
          <cell r="A554" t="str">
            <v>Unión Conduit PVC 1/2"</v>
          </cell>
        </row>
        <row r="555">
          <cell r="A555" t="str">
            <v>Unión Canal amazonas</v>
          </cell>
        </row>
        <row r="556">
          <cell r="A556" t="str">
            <v>Unión canal a bajante Amazonas</v>
          </cell>
        </row>
        <row r="557">
          <cell r="A557" t="str">
            <v>Unión de Bajante Amazonas</v>
          </cell>
        </row>
        <row r="558">
          <cell r="A558" t="str">
            <v>Union PVC 3/4</v>
          </cell>
        </row>
        <row r="559">
          <cell r="A559" t="str">
            <v>Vara de clavo</v>
          </cell>
        </row>
        <row r="560">
          <cell r="A560" t="str">
            <v>Varilla Coper Well 5/8" x 8'</v>
          </cell>
        </row>
        <row r="561">
          <cell r="A561" t="str">
            <v>Varilla de 5/8"</v>
          </cell>
        </row>
        <row r="562">
          <cell r="A562" t="str">
            <v>Varilla de 10.5 cm.- 60.000</v>
          </cell>
        </row>
        <row r="563">
          <cell r="A563" t="str">
            <v>Varilla lisa de 1/2"</v>
          </cell>
        </row>
        <row r="564">
          <cell r="A564" t="str">
            <v>Varilla cuadrada de 1/2"</v>
          </cell>
        </row>
        <row r="565">
          <cell r="A565" t="str">
            <v>Ventana  fija .alum.Cal.18. Negra con vidrio templado 6mm</v>
          </cell>
        </row>
        <row r="566">
          <cell r="A566" t="str">
            <v>Ventana corrediza proyec.alum.Cal.18. Negra</v>
          </cell>
        </row>
        <row r="567">
          <cell r="A567" t="str">
            <v>Vidrio incoloro de 4mm pulido</v>
          </cell>
        </row>
        <row r="568">
          <cell r="A568" t="str">
            <v>Vidrio Templado de 6mm</v>
          </cell>
        </row>
        <row r="569">
          <cell r="A569" t="str">
            <v>Vidrio Templado de 10 mm con perfor.</v>
          </cell>
        </row>
        <row r="570">
          <cell r="A570" t="str">
            <v>Vinilo Color Tipo I</v>
          </cell>
        </row>
        <row r="571">
          <cell r="A571" t="str">
            <v>Ventana Aluminio Anodiado Satinada color natural con vidrio templado 6mm</v>
          </cell>
        </row>
        <row r="572">
          <cell r="A572" t="str">
            <v>Wing Aluminio</v>
          </cell>
        </row>
        <row r="573">
          <cell r="A573" t="str">
            <v>Xipex concentrado -Gris</v>
          </cell>
        </row>
        <row r="574">
          <cell r="A574" t="str">
            <v>Xipex Admix C-2000</v>
          </cell>
        </row>
        <row r="575">
          <cell r="A575" t="str">
            <v>Yee sencilla 4"</v>
          </cell>
        </row>
        <row r="576">
          <cell r="A576" t="str">
            <v>Zuncho de cinta band it de 1/2"</v>
          </cell>
        </row>
        <row r="577">
          <cell r="A577" t="str">
            <v>REGISTRO ANTIFRAUDE DE 1/2"</v>
          </cell>
        </row>
        <row r="578">
          <cell r="A578" t="str">
            <v>ELECTROBOMBA DE 1/2HP BARNES - SOLA</v>
          </cell>
        </row>
        <row r="579">
          <cell r="A579" t="str">
            <v>CONCRETO 4000 PSI</v>
          </cell>
        </row>
        <row r="580">
          <cell r="A580" t="str">
            <v>GRAFIL 4 MM</v>
          </cell>
        </row>
        <row r="581">
          <cell r="A581" t="str">
            <v>VALLA INFORMATIVA</v>
          </cell>
        </row>
        <row r="582">
          <cell r="A582" t="str">
            <v>CONCRETO 3500 PSI</v>
          </cell>
        </row>
      </sheetData>
      <sheetData sheetId="13"/>
      <sheetData sheetId="14"/>
      <sheetData sheetId="15"/>
      <sheetData sheetId="16"/>
      <sheetData sheetId="17"/>
      <sheetData sheetId="18">
        <row r="53">
          <cell r="I53">
            <v>276775</v>
          </cell>
        </row>
      </sheetData>
      <sheetData sheetId="19"/>
      <sheetData sheetId="20"/>
      <sheetData sheetId="21"/>
      <sheetData sheetId="22">
        <row r="53">
          <cell r="I53">
            <v>2816</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uia"/>
      <sheetName val="aItems"/>
      <sheetName val="aactividad"/>
      <sheetName val="aCant"/>
      <sheetName val="aUnitbasic"/>
      <sheetName val="aUnitb"/>
      <sheetName val="precmateri"/>
      <sheetName val="retropliegos"/>
      <sheetName val="zprocedimiento"/>
      <sheetName val="AUI"/>
      <sheetName val="memorias"/>
      <sheetName val="precmatuni"/>
      <sheetName val="prequipos"/>
      <sheetName val="Prest"/>
      <sheetName val="dMO no calificada"/>
      <sheetName val="dCuadrilla"/>
      <sheetName val="cAnalisisbas"/>
      <sheetName val="cAnalisis"/>
      <sheetName val="cPresup"/>
      <sheetName val="cronograma GENERAL"/>
      <sheetName val="CRONOGRAMA CALLE 7A"/>
      <sheetName val="CRONOGRAMA CALLE 7"/>
      <sheetName val="CRONOGRAMA CALLE 8"/>
      <sheetName val="CRONOGRAMA CRA 2"/>
      <sheetName val="presupuesto "/>
      <sheetName val="DESMEMBRADO"/>
    </sheetNames>
    <sheetDataSet>
      <sheetData sheetId="0" refreshError="1">
        <row r="3">
          <cell r="A3" t="str">
            <v>a_BASICOS</v>
          </cell>
        </row>
        <row r="4">
          <cell r="A4" t="str">
            <v>a_PREELIMINAR</v>
          </cell>
        </row>
        <row r="5">
          <cell r="A5" t="str">
            <v>a_CIMENTACION</v>
          </cell>
        </row>
        <row r="6">
          <cell r="A6" t="str">
            <v>b_MAMPOSTERIA</v>
          </cell>
        </row>
        <row r="7">
          <cell r="A7" t="str">
            <v>c_ESTRUCTURA</v>
          </cell>
        </row>
        <row r="8">
          <cell r="A8" t="str">
            <v>d_CUBIERTA</v>
          </cell>
        </row>
        <row r="9">
          <cell r="A9" t="str">
            <v>e_INSTALACIONES_HIDRAULICAS</v>
          </cell>
        </row>
        <row r="10">
          <cell r="A10" t="str">
            <v>f_INSTAC_ELECTRICAS_TELEF</v>
          </cell>
        </row>
        <row r="11">
          <cell r="A11" t="str">
            <v>f_INSTALA_GAS</v>
          </cell>
        </row>
        <row r="12">
          <cell r="A12" t="str">
            <v>f_INSTAC_AIRE_ACONDICIONADO</v>
          </cell>
        </row>
        <row r="13">
          <cell r="A13" t="str">
            <v>g_CARPINT_METALICA_MADERA</v>
          </cell>
        </row>
        <row r="14">
          <cell r="A14" t="str">
            <v>h_PISOS_Y_PAVIMENTO</v>
          </cell>
        </row>
        <row r="15">
          <cell r="A15" t="str">
            <v>i_ZONA_VERDE</v>
          </cell>
        </row>
      </sheetData>
      <sheetData sheetId="1" refreshError="1"/>
      <sheetData sheetId="2" refreshError="1">
        <row r="3">
          <cell r="A3" t="str">
            <v>1 LOCALIZAR VIA SATO</v>
          </cell>
          <cell r="B3">
            <v>1</v>
          </cell>
        </row>
        <row r="4">
          <cell r="A4" t="str">
            <v>2 REALIZAR ADECUACIONES PRELIMINARES SATO</v>
          </cell>
          <cell r="B4">
            <v>2</v>
          </cell>
        </row>
        <row r="5">
          <cell r="A5" t="str">
            <v>3 REALIZAR EXCAVACIONES SATO</v>
          </cell>
          <cell r="B5">
            <v>3</v>
          </cell>
        </row>
        <row r="6">
          <cell r="A6" t="str">
            <v>4 CONFORMAR SUBRASANTE SATO</v>
          </cell>
          <cell r="B6">
            <v>4</v>
          </cell>
        </row>
        <row r="7">
          <cell r="A7" t="str">
            <v>5 RELLENAR PARA NIVEL DE ANDENES SATO</v>
          </cell>
          <cell r="B7">
            <v>5</v>
          </cell>
        </row>
        <row r="8">
          <cell r="A8" t="str">
            <v>6 CONSTRUIR CUNETAS SATO</v>
          </cell>
          <cell r="B8">
            <v>6</v>
          </cell>
        </row>
        <row r="9">
          <cell r="A9" t="str">
            <v>7 CONSTRUIR BORDILLOS SATO</v>
          </cell>
          <cell r="B9">
            <v>7</v>
          </cell>
        </row>
        <row r="10">
          <cell r="A10" t="str">
            <v>8 CONSTRUIR ANDENES SATO</v>
          </cell>
          <cell r="B10">
            <v>8</v>
          </cell>
        </row>
        <row r="11">
          <cell r="A11" t="str">
            <v>9 LOCALIZAR VIA PILON</v>
          </cell>
          <cell r="B11">
            <v>9</v>
          </cell>
        </row>
        <row r="12">
          <cell r="A12" t="str">
            <v>10 REALIZAR ADECUACIONES PRELIMINARES PILON</v>
          </cell>
          <cell r="B12">
            <v>10</v>
          </cell>
        </row>
        <row r="13">
          <cell r="A13" t="str">
            <v>11 REALIZAR EXCAVACIONES PILON</v>
          </cell>
          <cell r="B13">
            <v>11</v>
          </cell>
        </row>
        <row r="14">
          <cell r="A14" t="str">
            <v>12 CONFORMAR SUBRASANTE PILON</v>
          </cell>
          <cell r="B14">
            <v>12</v>
          </cell>
        </row>
        <row r="15">
          <cell r="A15" t="str">
            <v>13 RELLENAR PARA NIVEL DE ANDENES PILON</v>
          </cell>
          <cell r="B15">
            <v>13</v>
          </cell>
        </row>
        <row r="16">
          <cell r="A16" t="str">
            <v>14 CONSTRUIR CUNETAS PILON</v>
          </cell>
          <cell r="B16">
            <v>14</v>
          </cell>
        </row>
        <row r="17">
          <cell r="A17" t="str">
            <v>15 CONSTRUIR BORDILLOS PILON</v>
          </cell>
          <cell r="B17">
            <v>15</v>
          </cell>
        </row>
        <row r="18">
          <cell r="A18" t="str">
            <v>16 CONSTRUIR ANDENES PILON</v>
          </cell>
          <cell r="B18">
            <v>16</v>
          </cell>
        </row>
        <row r="19">
          <cell r="A19" t="str">
            <v>17 LOCALIZAR VIA MACHADO</v>
          </cell>
          <cell r="B19">
            <v>17</v>
          </cell>
        </row>
        <row r="20">
          <cell r="A20" t="str">
            <v>18 REALIZAR ADECUACIONES PRELIMINARES MACHADO</v>
          </cell>
          <cell r="B20">
            <v>18</v>
          </cell>
        </row>
        <row r="21">
          <cell r="A21" t="str">
            <v>19 REALIZAR EXCAVACIONES MACHADO</v>
          </cell>
          <cell r="B21">
            <v>19</v>
          </cell>
        </row>
        <row r="22">
          <cell r="A22" t="str">
            <v>20 CONFORMAR SUBRASANTE MACHADO</v>
          </cell>
          <cell r="B22">
            <v>20</v>
          </cell>
        </row>
        <row r="23">
          <cell r="A23" t="str">
            <v>21 RELLENAR PARA NIVEL DE ANDENES MACHADO</v>
          </cell>
          <cell r="B23">
            <v>21</v>
          </cell>
        </row>
        <row r="24">
          <cell r="A24" t="str">
            <v>22 CONSTRUIR CUNETAS MACHADO</v>
          </cell>
          <cell r="B24">
            <v>22</v>
          </cell>
        </row>
        <row r="25">
          <cell r="A25" t="str">
            <v>23 CONSTRUIR BORDILLOS MACHADO</v>
          </cell>
          <cell r="B25">
            <v>23</v>
          </cell>
        </row>
        <row r="26">
          <cell r="A26" t="str">
            <v>24 CONSTRUIR ANDENES MACHADO</v>
          </cell>
          <cell r="B26">
            <v>24</v>
          </cell>
        </row>
        <row r="27">
          <cell r="A27" t="str">
            <v>25 LOCALIZAR VIA FRANCISCO</v>
          </cell>
          <cell r="B27">
            <v>25</v>
          </cell>
        </row>
        <row r="28">
          <cell r="A28" t="str">
            <v>26 REALIZAR ADECUACIONES PRELIMINARES FRANCISCO</v>
          </cell>
          <cell r="B28">
            <v>26</v>
          </cell>
        </row>
        <row r="29">
          <cell r="A29" t="str">
            <v>27 REALIZAR EXCAVACIONES FRANCISCO</v>
          </cell>
          <cell r="B29">
            <v>27</v>
          </cell>
        </row>
        <row r="30">
          <cell r="A30" t="str">
            <v>28 CONFORMAR SUBRASANTE FRANCISCO</v>
          </cell>
          <cell r="B30">
            <v>28</v>
          </cell>
        </row>
        <row r="31">
          <cell r="A31" t="str">
            <v>29 RELLENAR PARA NIVEL DE ANDENES FRANCISCO</v>
          </cell>
          <cell r="B31">
            <v>29</v>
          </cell>
        </row>
        <row r="32">
          <cell r="A32" t="str">
            <v>30 CONSTRUIR CUNETAS FRANCISCO</v>
          </cell>
          <cell r="B32">
            <v>30</v>
          </cell>
        </row>
        <row r="33">
          <cell r="A33" t="str">
            <v>31 CONSTRUIR BORDILLOS FRANCISCO</v>
          </cell>
          <cell r="B33">
            <v>31</v>
          </cell>
        </row>
        <row r="34">
          <cell r="A34" t="str">
            <v>32 CONSTRUIR ANDENES FRANCISCO</v>
          </cell>
          <cell r="B34">
            <v>32</v>
          </cell>
        </row>
        <row r="35">
          <cell r="A35" t="str">
            <v>33 LOCALIZAR VIA MONROY</v>
          </cell>
          <cell r="B35">
            <v>33</v>
          </cell>
        </row>
        <row r="36">
          <cell r="A36" t="str">
            <v>34 REALIZAR ADECUACIONES PRELIMINARES MONROY</v>
          </cell>
          <cell r="B36">
            <v>34</v>
          </cell>
        </row>
        <row r="37">
          <cell r="A37" t="str">
            <v>35 REALIZAR EXCAVACIONES MONROY</v>
          </cell>
          <cell r="B37">
            <v>35</v>
          </cell>
        </row>
        <row r="38">
          <cell r="A38" t="str">
            <v>36 CONFORMAR SUBRASANTE MONROY</v>
          </cell>
          <cell r="B38">
            <v>36</v>
          </cell>
        </row>
        <row r="39">
          <cell r="A39" t="str">
            <v>37 RELLENAR PARA NIVEL DE ANDENES MONROY</v>
          </cell>
          <cell r="B39">
            <v>37</v>
          </cell>
        </row>
        <row r="40">
          <cell r="A40" t="str">
            <v>38 CONSTRUIR CUNETAS MONROY</v>
          </cell>
          <cell r="B40">
            <v>38</v>
          </cell>
        </row>
        <row r="41">
          <cell r="A41" t="str">
            <v>39 CONSTRUIR BORDILLOS MONROY</v>
          </cell>
          <cell r="B41">
            <v>39</v>
          </cell>
        </row>
        <row r="42">
          <cell r="A42" t="str">
            <v>40 CONSTRUIR ANDENES MONROY</v>
          </cell>
          <cell r="B42">
            <v>40</v>
          </cell>
        </row>
        <row r="43">
          <cell r="A43" t="str">
            <v>41 LOCALIZAR VIA CABECERA MUNICIPAL</v>
          </cell>
          <cell r="B43">
            <v>41</v>
          </cell>
        </row>
        <row r="44">
          <cell r="A44" t="str">
            <v>42 REALIZAR ADECUACIONES PRELIMINARES CABECERA MUNICIPAL</v>
          </cell>
          <cell r="B44">
            <v>42</v>
          </cell>
        </row>
        <row r="45">
          <cell r="A45" t="str">
            <v>43 REALIZAR EXCAVACIONES CABECERA MUNICIPAL</v>
          </cell>
          <cell r="B45">
            <v>43</v>
          </cell>
        </row>
        <row r="46">
          <cell r="A46" t="str">
            <v>44 CONFORMAR SUBRASANTE CABECERA MUNICIPAL</v>
          </cell>
          <cell r="B46">
            <v>44</v>
          </cell>
        </row>
        <row r="47">
          <cell r="A47" t="str">
            <v>45 RELLENAR PARA NIVEL DE ANDENES CABECERA MUNICIPAL</v>
          </cell>
          <cell r="B47">
            <v>45</v>
          </cell>
        </row>
        <row r="48">
          <cell r="A48" t="str">
            <v>46 CONSTRUIR CUNETAS CABECERA MUNICIPAL</v>
          </cell>
          <cell r="B48">
            <v>46</v>
          </cell>
        </row>
        <row r="49">
          <cell r="A49" t="str">
            <v>47 CONSTRUIR BORDILLOS CABECERA MUNICIPAL</v>
          </cell>
          <cell r="B49">
            <v>47</v>
          </cell>
        </row>
        <row r="50">
          <cell r="A50" t="str">
            <v>48 CONSTRUIR ANDENES CABECERA MUNICIPAL</v>
          </cell>
          <cell r="B50">
            <v>48</v>
          </cell>
        </row>
        <row r="51">
          <cell r="A51" t="str">
            <v>49 CONFORMAR SUBRASANTE PILON</v>
          </cell>
          <cell r="B51">
            <v>49</v>
          </cell>
        </row>
        <row r="52">
          <cell r="A52" t="str">
            <v>50 REALIZAR AFIRMADO PILON</v>
          </cell>
          <cell r="B52">
            <v>50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sheetName val="des_rps"/>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UNIDAD_MEDIDA"/>
      <sheetName val="HERRAMIENTA"/>
      <sheetName val="MATERIALES"/>
      <sheetName val="TRANSPORTE"/>
      <sheetName val="MANO_OBRA"/>
      <sheetName val="PPTO"/>
      <sheetName val="1.0"/>
      <sheetName val="2.0"/>
      <sheetName val="3.0"/>
      <sheetName val="4.0"/>
      <sheetName val="5.0"/>
      <sheetName val="6.0"/>
      <sheetName val="7.0"/>
      <sheetName val="8.0"/>
      <sheetName val="9.0"/>
      <sheetName val="10.0"/>
    </sheetNames>
    <sheetDataSet>
      <sheetData sheetId="0" refreshError="1">
        <row r="2">
          <cell r="D2" t="str">
            <v>ESTUDIOS Y DISEÑOS ACCESOS A BARRIOS</v>
          </cell>
        </row>
        <row r="3">
          <cell r="D3" t="str">
            <v>GRUPO 2 BOGOTA D.C.</v>
          </cell>
        </row>
        <row r="6">
          <cell r="D6">
            <v>39917</v>
          </cell>
        </row>
        <row r="7">
          <cell r="D7" t="str">
            <v>DIN S.A.</v>
          </cell>
        </row>
        <row r="8">
          <cell r="D8">
            <v>0.1</v>
          </cell>
        </row>
        <row r="9">
          <cell r="D9">
            <v>0.05</v>
          </cell>
        </row>
        <row r="10">
          <cell r="D10">
            <v>0.05</v>
          </cell>
        </row>
        <row r="11">
          <cell r="D11">
            <v>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es"/>
      <sheetName val="Personal"/>
      <sheetName val="Equipo"/>
      <sheetName val="Transporte"/>
      <sheetName val="FP"/>
      <sheetName val="Jornal"/>
      <sheetName val="Cuadrillas"/>
      <sheetName val="Datos"/>
    </sheetNames>
    <sheetDataSet>
      <sheetData sheetId="0"/>
      <sheetData sheetId="1"/>
      <sheetData sheetId="2"/>
      <sheetData sheetId="3"/>
      <sheetData sheetId="4"/>
      <sheetData sheetId="5" refreshError="1">
        <row r="12">
          <cell r="A12" t="str">
            <v>Trabajador</v>
          </cell>
          <cell r="B12" t="str">
            <v>Salario Básico Mensual</v>
          </cell>
          <cell r="D12" t="str">
            <v>Jornal</v>
          </cell>
          <cell r="E12" t="str">
            <v>Prestaciones</v>
          </cell>
          <cell r="F12" t="str">
            <v>Días no</v>
          </cell>
          <cell r="G12" t="str">
            <v>Total</v>
          </cell>
          <cell r="H12" t="str">
            <v>Jornal Real $</v>
          </cell>
        </row>
        <row r="13">
          <cell r="B13" t="str">
            <v>S.M.</v>
          </cell>
          <cell r="C13" t="str">
            <v>$</v>
          </cell>
          <cell r="D13" t="str">
            <v>Básico</v>
          </cell>
          <cell r="E13" t="str">
            <v>Sociales</v>
          </cell>
          <cell r="F13" t="str">
            <v>habiles</v>
          </cell>
          <cell r="G13" t="str">
            <v>Prestaciones</v>
          </cell>
          <cell r="H13" t="str">
            <v>Jornal Real</v>
          </cell>
          <cell r="I13" t="str">
            <v>Jornal Real</v>
          </cell>
        </row>
        <row r="14">
          <cell r="F14">
            <v>0.19</v>
          </cell>
          <cell r="H14" t="str">
            <v>día</v>
          </cell>
          <cell r="I14" t="str">
            <v>hora</v>
          </cell>
        </row>
        <row r="15">
          <cell r="B15">
            <v>1</v>
          </cell>
          <cell r="C15">
            <v>496900</v>
          </cell>
        </row>
        <row r="16">
          <cell r="A16" t="str">
            <v>Obrero</v>
          </cell>
          <cell r="B16">
            <v>1.4</v>
          </cell>
          <cell r="C16">
            <v>695660</v>
          </cell>
          <cell r="D16">
            <v>23188.666666666668</v>
          </cell>
          <cell r="E16">
            <v>39530</v>
          </cell>
          <cell r="F16">
            <v>4406</v>
          </cell>
          <cell r="G16">
            <v>43936</v>
          </cell>
          <cell r="H16">
            <v>67124.666666666672</v>
          </cell>
          <cell r="I16">
            <v>8390.5833333333339</v>
          </cell>
        </row>
        <row r="17">
          <cell r="A17" t="str">
            <v>Ayudante</v>
          </cell>
          <cell r="B17">
            <v>1.4</v>
          </cell>
          <cell r="C17">
            <v>695660</v>
          </cell>
          <cell r="D17">
            <v>23188.666666666668</v>
          </cell>
          <cell r="E17">
            <v>39530</v>
          </cell>
          <cell r="F17">
            <v>4406</v>
          </cell>
          <cell r="G17">
            <v>43936</v>
          </cell>
          <cell r="H17">
            <v>67124.666666666672</v>
          </cell>
          <cell r="I17">
            <v>8390.5833333333339</v>
          </cell>
        </row>
        <row r="18">
          <cell r="A18" t="str">
            <v>Oficial</v>
          </cell>
          <cell r="B18">
            <v>2.62</v>
          </cell>
          <cell r="C18">
            <v>1302000</v>
          </cell>
          <cell r="D18">
            <v>43400</v>
          </cell>
          <cell r="E18">
            <v>68698</v>
          </cell>
          <cell r="F18">
            <v>8246</v>
          </cell>
          <cell r="G18">
            <v>76944</v>
          </cell>
          <cell r="H18">
            <v>120344</v>
          </cell>
          <cell r="I18">
            <v>15043</v>
          </cell>
        </row>
        <row r="19">
          <cell r="A19" t="str">
            <v>Inspector</v>
          </cell>
          <cell r="B19">
            <v>3.14</v>
          </cell>
          <cell r="C19">
            <v>1560000</v>
          </cell>
          <cell r="D19">
            <v>52000</v>
          </cell>
          <cell r="E19">
            <v>82311</v>
          </cell>
          <cell r="F19">
            <v>9880</v>
          </cell>
          <cell r="G19">
            <v>92191</v>
          </cell>
          <cell r="H19">
            <v>144191</v>
          </cell>
          <cell r="I19">
            <v>18023.875</v>
          </cell>
        </row>
        <row r="20">
          <cell r="A20" t="str">
            <v>Maestro</v>
          </cell>
          <cell r="B20">
            <v>4.1500000000000004</v>
          </cell>
          <cell r="C20">
            <v>2062000</v>
          </cell>
          <cell r="D20">
            <v>68733.333333333328</v>
          </cell>
          <cell r="E20">
            <v>108798</v>
          </cell>
          <cell r="F20">
            <v>13059</v>
          </cell>
          <cell r="G20">
            <v>121857</v>
          </cell>
          <cell r="H20">
            <v>190590.33333333331</v>
          </cell>
          <cell r="I20">
            <v>23823.791666666664</v>
          </cell>
        </row>
        <row r="21">
          <cell r="A21" t="str">
            <v>Perforador</v>
          </cell>
          <cell r="B21">
            <v>4.1500000000000004</v>
          </cell>
          <cell r="C21">
            <v>2062000</v>
          </cell>
          <cell r="D21">
            <v>68733.333333333328</v>
          </cell>
          <cell r="E21">
            <v>108798</v>
          </cell>
          <cell r="F21">
            <v>13059</v>
          </cell>
          <cell r="G21">
            <v>121857</v>
          </cell>
          <cell r="H21">
            <v>190590.33333333331</v>
          </cell>
          <cell r="I21">
            <v>23823.791666666664</v>
          </cell>
        </row>
        <row r="22">
          <cell r="A22" t="str">
            <v>Cadenero</v>
          </cell>
          <cell r="B22">
            <v>2.1800000000000002</v>
          </cell>
          <cell r="C22">
            <v>1083000</v>
          </cell>
          <cell r="D22">
            <v>36100</v>
          </cell>
          <cell r="E22">
            <v>57143</v>
          </cell>
          <cell r="F22">
            <v>6859</v>
          </cell>
          <cell r="G22">
            <v>64002</v>
          </cell>
          <cell r="H22">
            <v>100102</v>
          </cell>
          <cell r="I22">
            <v>12512.75</v>
          </cell>
        </row>
        <row r="23">
          <cell r="A23" t="str">
            <v>Topógrafo</v>
          </cell>
          <cell r="B23">
            <v>3.66</v>
          </cell>
          <cell r="C23">
            <v>1819000</v>
          </cell>
          <cell r="D23">
            <v>60633.333333333336</v>
          </cell>
          <cell r="E23">
            <v>95977</v>
          </cell>
          <cell r="F23">
            <v>11520</v>
          </cell>
          <cell r="G23">
            <v>107497</v>
          </cell>
          <cell r="H23">
            <v>168130.33333333334</v>
          </cell>
          <cell r="I23">
            <v>21016.291666666668</v>
          </cell>
        </row>
        <row r="24">
          <cell r="A24" t="str">
            <v>Machinero</v>
          </cell>
          <cell r="B24">
            <v>2.97</v>
          </cell>
          <cell r="C24">
            <v>1476000</v>
          </cell>
          <cell r="D24">
            <v>49200</v>
          </cell>
          <cell r="E24">
            <v>77879</v>
          </cell>
          <cell r="F24">
            <v>9348</v>
          </cell>
          <cell r="G24">
            <v>87227</v>
          </cell>
          <cell r="H24">
            <v>136427</v>
          </cell>
          <cell r="I24">
            <v>17053.375</v>
          </cell>
        </row>
        <row r="25">
          <cell r="A25" t="str">
            <v>Polvorero</v>
          </cell>
          <cell r="B25">
            <v>2.09</v>
          </cell>
          <cell r="C25">
            <v>1039000</v>
          </cell>
          <cell r="D25">
            <v>34633.333333333336</v>
          </cell>
          <cell r="E25">
            <v>54821</v>
          </cell>
          <cell r="F25">
            <v>6580</v>
          </cell>
          <cell r="G25">
            <v>61401</v>
          </cell>
          <cell r="H25">
            <v>96034.333333333343</v>
          </cell>
          <cell r="I25">
            <v>12004.291666666668</v>
          </cell>
        </row>
      </sheetData>
      <sheetData sheetId="6" refreshError="1">
        <row r="13">
          <cell r="C13" t="str">
            <v>Descripción</v>
          </cell>
          <cell r="D13" t="str">
            <v>Jornal</v>
          </cell>
          <cell r="E13" t="str">
            <v>Prestaciones</v>
          </cell>
          <cell r="F13" t="str">
            <v>Total</v>
          </cell>
        </row>
        <row r="15">
          <cell r="C15" t="str">
            <v>Oficial</v>
          </cell>
          <cell r="D15">
            <v>43400</v>
          </cell>
          <cell r="E15">
            <v>76944</v>
          </cell>
          <cell r="F15">
            <v>120344</v>
          </cell>
        </row>
        <row r="16">
          <cell r="C16" t="str">
            <v>Ayudante</v>
          </cell>
          <cell r="D16">
            <v>92755</v>
          </cell>
          <cell r="E16">
            <v>175744</v>
          </cell>
          <cell r="F16">
            <v>268499</v>
          </cell>
        </row>
        <row r="17">
          <cell r="C17">
            <v>1</v>
          </cell>
          <cell r="D17">
            <v>136155</v>
          </cell>
          <cell r="E17">
            <v>252688</v>
          </cell>
          <cell r="F17">
            <v>388843</v>
          </cell>
        </row>
        <row r="19">
          <cell r="C19" t="str">
            <v>Machinero</v>
          </cell>
          <cell r="D19">
            <v>49200</v>
          </cell>
          <cell r="E19">
            <v>87227</v>
          </cell>
          <cell r="F19">
            <v>136427</v>
          </cell>
        </row>
        <row r="20">
          <cell r="C20" t="str">
            <v>Polvorero</v>
          </cell>
          <cell r="D20">
            <v>34633</v>
          </cell>
          <cell r="E20">
            <v>61401</v>
          </cell>
          <cell r="F20">
            <v>96034</v>
          </cell>
        </row>
        <row r="21">
          <cell r="C21">
            <v>2</v>
          </cell>
          <cell r="D21">
            <v>83833</v>
          </cell>
          <cell r="E21">
            <v>148628</v>
          </cell>
          <cell r="F21">
            <v>232461</v>
          </cell>
        </row>
        <row r="23">
          <cell r="C23" t="str">
            <v>Oficial</v>
          </cell>
          <cell r="D23">
            <v>43400</v>
          </cell>
          <cell r="E23">
            <v>76944</v>
          </cell>
          <cell r="F23">
            <v>120344</v>
          </cell>
        </row>
        <row r="24">
          <cell r="C24" t="str">
            <v>Ayudante</v>
          </cell>
          <cell r="D24">
            <v>46377</v>
          </cell>
          <cell r="E24">
            <v>87872</v>
          </cell>
          <cell r="F24">
            <v>134249</v>
          </cell>
        </row>
        <row r="25">
          <cell r="C25">
            <v>3</v>
          </cell>
          <cell r="D25">
            <v>89777</v>
          </cell>
          <cell r="E25">
            <v>164816</v>
          </cell>
          <cell r="F25">
            <v>254593</v>
          </cell>
        </row>
        <row r="27">
          <cell r="C27" t="str">
            <v>Maestro</v>
          </cell>
          <cell r="D27">
            <v>68733</v>
          </cell>
          <cell r="E27">
            <v>121857</v>
          </cell>
          <cell r="F27">
            <v>190590</v>
          </cell>
        </row>
        <row r="28">
          <cell r="C28" t="str">
            <v>Oficial</v>
          </cell>
          <cell r="D28">
            <v>43400</v>
          </cell>
          <cell r="E28">
            <v>76944</v>
          </cell>
          <cell r="F28">
            <v>120344</v>
          </cell>
        </row>
        <row r="29">
          <cell r="C29" t="str">
            <v>Obrero</v>
          </cell>
          <cell r="D29">
            <v>139132</v>
          </cell>
          <cell r="E29">
            <v>263616</v>
          </cell>
          <cell r="F29">
            <v>402748</v>
          </cell>
        </row>
        <row r="30">
          <cell r="C30">
            <v>4</v>
          </cell>
          <cell r="D30">
            <v>251265</v>
          </cell>
          <cell r="E30">
            <v>462417</v>
          </cell>
          <cell r="F30">
            <v>713682</v>
          </cell>
        </row>
        <row r="32">
          <cell r="C32" t="str">
            <v>Perforador</v>
          </cell>
          <cell r="D32">
            <v>68733</v>
          </cell>
          <cell r="E32">
            <v>121857</v>
          </cell>
          <cell r="F32">
            <v>190590</v>
          </cell>
        </row>
        <row r="33">
          <cell r="C33" t="str">
            <v>Ayudante</v>
          </cell>
          <cell r="D33">
            <v>46377</v>
          </cell>
          <cell r="E33">
            <v>87872</v>
          </cell>
          <cell r="F33">
            <v>134249</v>
          </cell>
        </row>
        <row r="34">
          <cell r="C34">
            <v>5</v>
          </cell>
          <cell r="D34">
            <v>115110</v>
          </cell>
          <cell r="E34">
            <v>209729</v>
          </cell>
          <cell r="F34">
            <v>324839</v>
          </cell>
        </row>
        <row r="36">
          <cell r="C36" t="str">
            <v>Topógrafo</v>
          </cell>
          <cell r="D36">
            <v>60633</v>
          </cell>
          <cell r="E36">
            <v>107497</v>
          </cell>
          <cell r="F36">
            <v>168130</v>
          </cell>
        </row>
        <row r="37">
          <cell r="C37" t="str">
            <v>Cadenero</v>
          </cell>
          <cell r="D37">
            <v>72200</v>
          </cell>
          <cell r="E37">
            <v>128004</v>
          </cell>
          <cell r="F37">
            <v>200204</v>
          </cell>
        </row>
        <row r="38">
          <cell r="C38" t="str">
            <v>Ayudante</v>
          </cell>
          <cell r="D38">
            <v>69566</v>
          </cell>
          <cell r="E38">
            <v>131808</v>
          </cell>
          <cell r="F38">
            <v>201374</v>
          </cell>
        </row>
        <row r="39">
          <cell r="C39">
            <v>6</v>
          </cell>
          <cell r="D39">
            <v>202399</v>
          </cell>
          <cell r="E39">
            <v>367309</v>
          </cell>
          <cell r="F39">
            <v>569708</v>
          </cell>
        </row>
        <row r="41">
          <cell r="C41" t="str">
            <v>Inspector</v>
          </cell>
          <cell r="D41">
            <v>52000</v>
          </cell>
          <cell r="E41">
            <v>92191</v>
          </cell>
          <cell r="F41">
            <v>144191</v>
          </cell>
        </row>
        <row r="42">
          <cell r="C42" t="str">
            <v>Obrero</v>
          </cell>
          <cell r="D42">
            <v>162321</v>
          </cell>
          <cell r="E42">
            <v>307552</v>
          </cell>
          <cell r="F42">
            <v>469873</v>
          </cell>
        </row>
        <row r="43">
          <cell r="C43">
            <v>7</v>
          </cell>
          <cell r="D43">
            <v>214321</v>
          </cell>
          <cell r="E43">
            <v>399743</v>
          </cell>
          <cell r="F43">
            <v>614064</v>
          </cell>
        </row>
      </sheetData>
      <sheetData sheetId="7" refreshError="1">
        <row r="8">
          <cell r="B8">
            <v>2.8888699999999998</v>
          </cell>
        </row>
        <row r="11">
          <cell r="B11">
            <v>2.25027</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ANABASICOS"/>
      <sheetName val="TITO 1 APU AULAS"/>
      <sheetName val="ANALISIS RESUMIDOS"/>
      <sheetName val="TITO PRESUPUESTO AULAS"/>
      <sheetName val="TITO 3 APU BAÑOS"/>
      <sheetName val="TITO 2 PRESUPUESTO BAÑOS"/>
    </sheetNames>
    <sheetDataSet>
      <sheetData sheetId="0" refreshError="1">
        <row r="2">
          <cell r="A2">
            <v>1</v>
          </cell>
          <cell r="B2" t="str">
            <v>TOXEMENT POLVO IMP. INTEG</v>
          </cell>
          <cell r="C2" t="str">
            <v>KG</v>
          </cell>
          <cell r="D2">
            <v>1912</v>
          </cell>
        </row>
        <row r="3">
          <cell r="A3">
            <v>2</v>
          </cell>
          <cell r="B3" t="str">
            <v>TOXEMENT  1-A IMP INTEGR.</v>
          </cell>
          <cell r="C3" t="str">
            <v>KG</v>
          </cell>
          <cell r="D3">
            <v>1275</v>
          </cell>
        </row>
        <row r="4">
          <cell r="A4">
            <v>3</v>
          </cell>
          <cell r="B4" t="str">
            <v>CONCREPLAST N ACELERANTE</v>
          </cell>
          <cell r="C4" t="str">
            <v>KG</v>
          </cell>
          <cell r="D4">
            <v>1960</v>
          </cell>
        </row>
        <row r="5">
          <cell r="A5">
            <v>4</v>
          </cell>
          <cell r="B5" t="str">
            <v>CONCREPLAST R-RETARDANTE</v>
          </cell>
          <cell r="C5" t="str">
            <v>KG</v>
          </cell>
          <cell r="D5">
            <v>1725</v>
          </cell>
        </row>
        <row r="6">
          <cell r="A6">
            <v>5</v>
          </cell>
          <cell r="B6" t="str">
            <v>CONCREPLAST SP-37</v>
          </cell>
          <cell r="C6" t="str">
            <v>KG</v>
          </cell>
          <cell r="D6">
            <v>3706</v>
          </cell>
        </row>
        <row r="7">
          <cell r="A7">
            <v>6</v>
          </cell>
          <cell r="B7" t="str">
            <v>AIRTOC-INCORPORADOR AIRE</v>
          </cell>
          <cell r="C7" t="str">
            <v>KG</v>
          </cell>
          <cell r="D7">
            <v>2459</v>
          </cell>
        </row>
        <row r="8">
          <cell r="A8">
            <v>7</v>
          </cell>
          <cell r="B8" t="str">
            <v>SET CONTROL HE</v>
          </cell>
          <cell r="C8" t="str">
            <v>KG</v>
          </cell>
          <cell r="D8">
            <v>1570</v>
          </cell>
        </row>
        <row r="9">
          <cell r="A9">
            <v>8</v>
          </cell>
          <cell r="B9" t="str">
            <v>ARENA MAMBO</v>
          </cell>
          <cell r="C9" t="str">
            <v>M3</v>
          </cell>
          <cell r="D9">
            <v>7250</v>
          </cell>
        </row>
        <row r="10">
          <cell r="A10">
            <v>9</v>
          </cell>
          <cell r="B10" t="str">
            <v>ADERCRIL - ADHERENTE</v>
          </cell>
          <cell r="C10" t="str">
            <v>KG</v>
          </cell>
          <cell r="D10">
            <v>8700</v>
          </cell>
        </row>
        <row r="11">
          <cell r="A11">
            <v>10</v>
          </cell>
          <cell r="B11" t="str">
            <v>LAMINA LAMIROCK 1/2"</v>
          </cell>
          <cell r="C11" t="str">
            <v>M2</v>
          </cell>
          <cell r="D11">
            <v>10073</v>
          </cell>
        </row>
        <row r="12">
          <cell r="A12">
            <v>11</v>
          </cell>
          <cell r="B12" t="str">
            <v>SIKA-2 - ACELERANTE</v>
          </cell>
          <cell r="C12" t="str">
            <v>KG</v>
          </cell>
          <cell r="D12">
            <v>4998</v>
          </cell>
        </row>
        <row r="13">
          <cell r="A13">
            <v>12</v>
          </cell>
          <cell r="B13" t="str">
            <v>SIKA-4A - SELLANTE</v>
          </cell>
          <cell r="C13" t="str">
            <v>KG</v>
          </cell>
          <cell r="D13">
            <v>3366</v>
          </cell>
        </row>
        <row r="14">
          <cell r="A14">
            <v>13</v>
          </cell>
          <cell r="B14" t="str">
            <v>SIKA-1 I IMP INTEGRAL</v>
          </cell>
          <cell r="C14" t="str">
            <v>KG</v>
          </cell>
          <cell r="D14">
            <v>4477</v>
          </cell>
        </row>
        <row r="15">
          <cell r="A15">
            <v>14</v>
          </cell>
          <cell r="B15" t="str">
            <v>SIKA-3 - ACELERANTE</v>
          </cell>
          <cell r="C15" t="str">
            <v>KG</v>
          </cell>
          <cell r="D15">
            <v>3538</v>
          </cell>
        </row>
        <row r="16">
          <cell r="A16">
            <v>15</v>
          </cell>
          <cell r="B16" t="str">
            <v>SIKA TOP-77- ADHERENTE</v>
          </cell>
          <cell r="C16" t="str">
            <v>KG</v>
          </cell>
          <cell r="D16">
            <v>22270</v>
          </cell>
        </row>
        <row r="17">
          <cell r="A17">
            <v>16</v>
          </cell>
          <cell r="B17" t="str">
            <v>SIKASET L</v>
          </cell>
          <cell r="C17" t="str">
            <v>KG</v>
          </cell>
          <cell r="D17">
            <v>3712</v>
          </cell>
        </row>
        <row r="18">
          <cell r="A18">
            <v>17</v>
          </cell>
          <cell r="B18" t="str">
            <v>PLASTIMENT BV-40-PLASTIF.</v>
          </cell>
          <cell r="C18" t="str">
            <v>KG</v>
          </cell>
          <cell r="D18">
            <v>8386</v>
          </cell>
        </row>
        <row r="19">
          <cell r="A19">
            <v>18</v>
          </cell>
          <cell r="B19" t="str">
            <v>SIKAMENT-NS - SUPERPLAST.</v>
          </cell>
          <cell r="C19" t="str">
            <v>KG</v>
          </cell>
          <cell r="D19">
            <v>4614</v>
          </cell>
        </row>
        <row r="20">
          <cell r="A20">
            <v>19</v>
          </cell>
          <cell r="B20" t="str">
            <v>SIKAMENT-FF - SUPERPLAST.</v>
          </cell>
          <cell r="C20" t="str">
            <v>KG</v>
          </cell>
          <cell r="D20">
            <v>4408</v>
          </cell>
        </row>
        <row r="21">
          <cell r="A21">
            <v>20</v>
          </cell>
          <cell r="B21" t="str">
            <v>SIKAMENT-320- SUPERPLAST.</v>
          </cell>
          <cell r="C21" t="str">
            <v>KG</v>
          </cell>
          <cell r="D21">
            <v>4408</v>
          </cell>
        </row>
        <row r="22">
          <cell r="A22">
            <v>21</v>
          </cell>
          <cell r="B22" t="str">
            <v>PLASTOCRETE 161R- RETARD</v>
          </cell>
          <cell r="C22" t="str">
            <v>KG</v>
          </cell>
          <cell r="D22">
            <v>1581</v>
          </cell>
        </row>
        <row r="23">
          <cell r="A23">
            <v>22</v>
          </cell>
          <cell r="B23" t="str">
            <v>PLASTIMENT VZ - RETARD.</v>
          </cell>
          <cell r="C23" t="str">
            <v>KG</v>
          </cell>
          <cell r="D23">
            <v>1600</v>
          </cell>
        </row>
        <row r="24">
          <cell r="A24">
            <v>23</v>
          </cell>
          <cell r="B24" t="str">
            <v>SIKA-AER</v>
          </cell>
          <cell r="C24" t="str">
            <v>KG</v>
          </cell>
          <cell r="D24">
            <v>824</v>
          </cell>
        </row>
        <row r="25">
          <cell r="A25">
            <v>24</v>
          </cell>
          <cell r="B25" t="str">
            <v>PLASTOCRETE DM - IMP INTG</v>
          </cell>
          <cell r="C25" t="str">
            <v>KG</v>
          </cell>
          <cell r="D25">
            <v>1821</v>
          </cell>
        </row>
        <row r="26">
          <cell r="A26">
            <v>25</v>
          </cell>
          <cell r="B26" t="str">
            <v>PLASTIFICANTE POZZOLIT</v>
          </cell>
          <cell r="C26" t="str">
            <v>LT</v>
          </cell>
          <cell r="D26">
            <v>1573</v>
          </cell>
        </row>
        <row r="27">
          <cell r="A27">
            <v>26</v>
          </cell>
          <cell r="B27" t="str">
            <v>CONCRETO CONSISTENC. 3000</v>
          </cell>
          <cell r="C27" t="str">
            <v>M3</v>
          </cell>
          <cell r="D27">
            <v>131544</v>
          </cell>
        </row>
        <row r="28">
          <cell r="A28">
            <v>27</v>
          </cell>
          <cell r="B28" t="str">
            <v>XYPEX CONCENTRADO-IMPERM</v>
          </cell>
          <cell r="C28" t="str">
            <v>KG</v>
          </cell>
          <cell r="D28">
            <v>7777</v>
          </cell>
        </row>
        <row r="29">
          <cell r="A29">
            <v>28</v>
          </cell>
          <cell r="B29" t="str">
            <v>PULIDA ZOCALOS GRANITO</v>
          </cell>
          <cell r="C29" t="str">
            <v>ML</v>
          </cell>
          <cell r="D29">
            <v>3000</v>
          </cell>
        </row>
        <row r="30">
          <cell r="A30">
            <v>29</v>
          </cell>
          <cell r="B30" t="str">
            <v>RELLENO PATCH`N PLUG</v>
          </cell>
          <cell r="C30" t="str">
            <v>KG</v>
          </cell>
          <cell r="D30">
            <v>6960</v>
          </cell>
        </row>
        <row r="31">
          <cell r="A31">
            <v>30</v>
          </cell>
          <cell r="B31" t="str">
            <v>PLASTIFICANTE RET. PE-301</v>
          </cell>
          <cell r="C31" t="str">
            <v>LT</v>
          </cell>
          <cell r="D31">
            <v>1606</v>
          </cell>
        </row>
        <row r="32">
          <cell r="A32">
            <v>31</v>
          </cell>
          <cell r="B32" t="str">
            <v>PLASTIFICANTE RET. PE-302</v>
          </cell>
          <cell r="C32" t="str">
            <v>LT</v>
          </cell>
          <cell r="D32">
            <v>1653</v>
          </cell>
        </row>
        <row r="33">
          <cell r="A33">
            <v>32</v>
          </cell>
          <cell r="B33" t="str">
            <v>PLASTIFICANTE RET.  400-N</v>
          </cell>
          <cell r="C33" t="str">
            <v>LT</v>
          </cell>
          <cell r="D33">
            <v>3944</v>
          </cell>
        </row>
        <row r="34">
          <cell r="A34">
            <v>33</v>
          </cell>
          <cell r="B34" t="str">
            <v>PLASTIFICANTE RET.  322-R</v>
          </cell>
          <cell r="C34" t="str">
            <v>LT</v>
          </cell>
          <cell r="D34">
            <v>1752</v>
          </cell>
        </row>
        <row r="35">
          <cell r="A35">
            <v>34</v>
          </cell>
          <cell r="B35" t="str">
            <v>PLASTIFICANTE RET.  360-R</v>
          </cell>
          <cell r="C35" t="str">
            <v>LT</v>
          </cell>
          <cell r="D35">
            <v>1502</v>
          </cell>
        </row>
        <row r="36">
          <cell r="A36">
            <v>35</v>
          </cell>
          <cell r="B36" t="str">
            <v>TUBO FLUORESCENTE      4W</v>
          </cell>
          <cell r="C36" t="str">
            <v>UN</v>
          </cell>
          <cell r="D36">
            <v>3357</v>
          </cell>
        </row>
        <row r="37">
          <cell r="A37">
            <v>36</v>
          </cell>
          <cell r="B37" t="str">
            <v>PLASTIFICANTE RET. PE-300</v>
          </cell>
          <cell r="C37" t="str">
            <v>LT</v>
          </cell>
          <cell r="D37">
            <v>1259</v>
          </cell>
        </row>
        <row r="38">
          <cell r="A38">
            <v>37</v>
          </cell>
          <cell r="B38" t="str">
            <v>PLASTIFICANTE RET. 100-XR</v>
          </cell>
          <cell r="C38" t="str">
            <v>LT</v>
          </cell>
          <cell r="D38">
            <v>1873</v>
          </cell>
        </row>
        <row r="39">
          <cell r="A39">
            <v>38</v>
          </cell>
          <cell r="B39" t="str">
            <v>PLASTIFICANTE RET. 430-R</v>
          </cell>
          <cell r="C39" t="str">
            <v>LT</v>
          </cell>
          <cell r="D39">
            <v>3944</v>
          </cell>
        </row>
        <row r="40">
          <cell r="A40">
            <v>39</v>
          </cell>
          <cell r="B40" t="str">
            <v>ACELERANTE 122-HE</v>
          </cell>
          <cell r="C40" t="str">
            <v>LT</v>
          </cell>
          <cell r="D40">
            <v>1630</v>
          </cell>
        </row>
        <row r="41">
          <cell r="A41">
            <v>40</v>
          </cell>
          <cell r="B41" t="str">
            <v>HPS-LA SHOTCRETE ACC</v>
          </cell>
          <cell r="C41" t="str">
            <v>LT</v>
          </cell>
          <cell r="D41">
            <v>1078</v>
          </cell>
        </row>
        <row r="42">
          <cell r="A42">
            <v>41</v>
          </cell>
          <cell r="B42" t="str">
            <v>MALLA NYLON GRUESA  (VOI)</v>
          </cell>
          <cell r="C42" t="str">
            <v>UN</v>
          </cell>
          <cell r="D42">
            <v>40700</v>
          </cell>
        </row>
        <row r="43">
          <cell r="A43">
            <v>42</v>
          </cell>
          <cell r="B43" t="str">
            <v>ELMAX II</v>
          </cell>
          <cell r="C43" t="str">
            <v>LT</v>
          </cell>
          <cell r="D43">
            <v>1061</v>
          </cell>
        </row>
        <row r="44">
          <cell r="A44">
            <v>43</v>
          </cell>
          <cell r="B44" t="str">
            <v>ELMAX III</v>
          </cell>
          <cell r="C44" t="str">
            <v>LT</v>
          </cell>
          <cell r="D44">
            <v>667</v>
          </cell>
        </row>
        <row r="45">
          <cell r="A45">
            <v>44</v>
          </cell>
          <cell r="B45" t="str">
            <v>WAIPE</v>
          </cell>
          <cell r="C45" t="str">
            <v>KG</v>
          </cell>
          <cell r="D45">
            <v>1710</v>
          </cell>
        </row>
        <row r="46">
          <cell r="A46">
            <v>45</v>
          </cell>
          <cell r="B46" t="str">
            <v>RHEOBUILD 561</v>
          </cell>
          <cell r="C46" t="str">
            <v>LT</v>
          </cell>
          <cell r="D46">
            <v>3126</v>
          </cell>
        </row>
        <row r="47">
          <cell r="A47">
            <v>46</v>
          </cell>
          <cell r="B47" t="str">
            <v>RHEOBUILD 1000</v>
          </cell>
          <cell r="C47" t="str">
            <v>LT</v>
          </cell>
          <cell r="D47">
            <v>3126</v>
          </cell>
        </row>
        <row r="48">
          <cell r="A48">
            <v>47</v>
          </cell>
          <cell r="B48" t="str">
            <v>DELVO</v>
          </cell>
          <cell r="C48" t="str">
            <v>LT</v>
          </cell>
          <cell r="D48">
            <v>1740</v>
          </cell>
        </row>
        <row r="49">
          <cell r="A49">
            <v>48</v>
          </cell>
          <cell r="B49" t="str">
            <v>TEC ADMIX PLAST</v>
          </cell>
          <cell r="C49" t="str">
            <v>KG</v>
          </cell>
          <cell r="D49">
            <v>2320</v>
          </cell>
        </row>
        <row r="50">
          <cell r="A50">
            <v>49</v>
          </cell>
          <cell r="B50" t="str">
            <v>TEC ADMIX ACEL.</v>
          </cell>
          <cell r="C50" t="str">
            <v>KG</v>
          </cell>
          <cell r="D50">
            <v>1914</v>
          </cell>
        </row>
        <row r="51">
          <cell r="A51">
            <v>50</v>
          </cell>
          <cell r="B51" t="str">
            <v>TEC ADMIX RET.</v>
          </cell>
          <cell r="C51" t="str">
            <v>KG</v>
          </cell>
          <cell r="D51">
            <v>1972</v>
          </cell>
        </row>
        <row r="52">
          <cell r="A52">
            <v>51</v>
          </cell>
          <cell r="B52" t="str">
            <v>TEC ADMIX SUPERPLAST</v>
          </cell>
          <cell r="C52" t="str">
            <v>KG</v>
          </cell>
          <cell r="D52">
            <v>4199</v>
          </cell>
        </row>
        <row r="53">
          <cell r="A53">
            <v>52</v>
          </cell>
          <cell r="B53" t="str">
            <v>TEC AIREADOR</v>
          </cell>
          <cell r="C53" t="str">
            <v>KG</v>
          </cell>
          <cell r="D53">
            <v>1624</v>
          </cell>
        </row>
        <row r="54">
          <cell r="A54">
            <v>53</v>
          </cell>
          <cell r="B54" t="str">
            <v>ADICONCRETO  1</v>
          </cell>
          <cell r="C54" t="str">
            <v>KG</v>
          </cell>
          <cell r="D54">
            <v>1948</v>
          </cell>
        </row>
        <row r="55">
          <cell r="A55">
            <v>54</v>
          </cell>
          <cell r="B55" t="str">
            <v>CASETON ICOPOR (PERDIDO)</v>
          </cell>
          <cell r="C55" t="str">
            <v>M3</v>
          </cell>
          <cell r="D55">
            <v>105900</v>
          </cell>
        </row>
        <row r="56">
          <cell r="A56">
            <v>55</v>
          </cell>
          <cell r="B56" t="str">
            <v>ADICONCRETO  5</v>
          </cell>
          <cell r="C56" t="str">
            <v>KG</v>
          </cell>
          <cell r="D56">
            <v>5336</v>
          </cell>
        </row>
        <row r="57">
          <cell r="A57">
            <v>56</v>
          </cell>
          <cell r="B57" t="str">
            <v>ADICONCRETO  7</v>
          </cell>
          <cell r="C57" t="str">
            <v>KG</v>
          </cell>
          <cell r="D57">
            <v>7337</v>
          </cell>
        </row>
        <row r="58">
          <cell r="A58">
            <v>57</v>
          </cell>
          <cell r="B58" t="str">
            <v>ADIMEZCLA  100</v>
          </cell>
          <cell r="C58" t="str">
            <v>KG</v>
          </cell>
          <cell r="D58">
            <v>1351</v>
          </cell>
        </row>
        <row r="59">
          <cell r="A59">
            <v>58</v>
          </cell>
          <cell r="B59" t="str">
            <v>CASETON ICOPOR (RECUPER.)</v>
          </cell>
          <cell r="C59" t="str">
            <v>M3</v>
          </cell>
          <cell r="D59">
            <v>62640</v>
          </cell>
        </row>
        <row r="60">
          <cell r="A60">
            <v>59</v>
          </cell>
          <cell r="B60" t="str">
            <v>ADICONCRETO 3BV</v>
          </cell>
          <cell r="C60" t="str">
            <v>KG</v>
          </cell>
          <cell r="D60">
            <v>1867</v>
          </cell>
        </row>
        <row r="61">
          <cell r="A61">
            <v>60</v>
          </cell>
          <cell r="B61" t="str">
            <v>LAM.ICOPOR 1.00x1.00  8mm</v>
          </cell>
          <cell r="C61" t="str">
            <v>UN</v>
          </cell>
          <cell r="D61">
            <v>739</v>
          </cell>
        </row>
        <row r="62">
          <cell r="A62">
            <v>61</v>
          </cell>
          <cell r="B62" t="str">
            <v>ADICONCRETO 6FF</v>
          </cell>
          <cell r="C62" t="str">
            <v>KG</v>
          </cell>
          <cell r="D62">
            <v>3202</v>
          </cell>
        </row>
        <row r="63">
          <cell r="A63">
            <v>62</v>
          </cell>
          <cell r="B63" t="str">
            <v>LAM.ICOPOR 1.00x1.00 10mm</v>
          </cell>
          <cell r="C63" t="str">
            <v>UN</v>
          </cell>
          <cell r="D63">
            <v>923</v>
          </cell>
        </row>
        <row r="64">
          <cell r="A64">
            <v>63</v>
          </cell>
          <cell r="B64" t="str">
            <v>LAM.ICOPOR 1.20x1.20  8mm</v>
          </cell>
          <cell r="C64" t="str">
            <v>UN</v>
          </cell>
          <cell r="D64">
            <v>1067</v>
          </cell>
        </row>
        <row r="65">
          <cell r="A65">
            <v>64</v>
          </cell>
          <cell r="B65" t="str">
            <v>LAM.ICOPOR 1.20x1.20 10mm</v>
          </cell>
          <cell r="C65" t="str">
            <v>UN</v>
          </cell>
          <cell r="D65">
            <v>1253</v>
          </cell>
        </row>
        <row r="66">
          <cell r="A66">
            <v>65</v>
          </cell>
          <cell r="B66" t="str">
            <v>LAM.ICOPOR 1.20x2.40  8mm</v>
          </cell>
          <cell r="C66" t="str">
            <v>UN</v>
          </cell>
          <cell r="D66">
            <v>2004</v>
          </cell>
        </row>
        <row r="67">
          <cell r="A67">
            <v>66</v>
          </cell>
          <cell r="B67" t="str">
            <v>LIMESTONE</v>
          </cell>
          <cell r="C67" t="str">
            <v>KG</v>
          </cell>
          <cell r="D67">
            <v>4433</v>
          </cell>
        </row>
        <row r="68">
          <cell r="A68">
            <v>67</v>
          </cell>
          <cell r="B68" t="str">
            <v>LIMESTONE PLUS</v>
          </cell>
          <cell r="C68" t="str">
            <v>KG</v>
          </cell>
          <cell r="D68">
            <v>4932</v>
          </cell>
        </row>
        <row r="69">
          <cell r="A69">
            <v>68</v>
          </cell>
          <cell r="B69" t="str">
            <v>CURASEAL BLANCO</v>
          </cell>
          <cell r="C69" t="str">
            <v>KG</v>
          </cell>
          <cell r="D69">
            <v>1747</v>
          </cell>
        </row>
        <row r="70">
          <cell r="A70">
            <v>69</v>
          </cell>
          <cell r="B70" t="str">
            <v>CURASEAL ROJO</v>
          </cell>
          <cell r="C70" t="str">
            <v>KG</v>
          </cell>
          <cell r="D70">
            <v>2659</v>
          </cell>
        </row>
        <row r="71">
          <cell r="A71">
            <v>70</v>
          </cell>
          <cell r="B71" t="str">
            <v>CURASEAL TRANSPARENTE</v>
          </cell>
          <cell r="C71" t="str">
            <v>KG</v>
          </cell>
          <cell r="D71">
            <v>3325</v>
          </cell>
        </row>
        <row r="72">
          <cell r="A72">
            <v>71</v>
          </cell>
          <cell r="B72" t="str">
            <v>DESMOLDATOC</v>
          </cell>
          <cell r="C72" t="str">
            <v>KG</v>
          </cell>
          <cell r="D72">
            <v>4216</v>
          </cell>
        </row>
        <row r="73">
          <cell r="A73">
            <v>72</v>
          </cell>
          <cell r="B73" t="str">
            <v>MALLA MICROFUTBOL</v>
          </cell>
          <cell r="C73" t="str">
            <v>UN</v>
          </cell>
          <cell r="D73">
            <v>37250</v>
          </cell>
        </row>
        <row r="74">
          <cell r="A74">
            <v>73</v>
          </cell>
          <cell r="B74" t="str">
            <v>TRITURADO 1"          CTG</v>
          </cell>
          <cell r="C74" t="str">
            <v>M3</v>
          </cell>
          <cell r="D74">
            <v>37700</v>
          </cell>
        </row>
        <row r="75">
          <cell r="A75">
            <v>74</v>
          </cell>
          <cell r="B75" t="str">
            <v>FLINTOC</v>
          </cell>
          <cell r="C75" t="str">
            <v>KG</v>
          </cell>
          <cell r="D75">
            <v>1995</v>
          </cell>
        </row>
        <row r="76">
          <cell r="A76">
            <v>75</v>
          </cell>
          <cell r="B76" t="str">
            <v>ACRISELLO BLANCO</v>
          </cell>
          <cell r="C76" t="str">
            <v>GL</v>
          </cell>
          <cell r="D76">
            <v>5310</v>
          </cell>
        </row>
        <row r="77">
          <cell r="A77">
            <v>76</v>
          </cell>
          <cell r="B77" t="str">
            <v>ACRISELLO GRIS</v>
          </cell>
          <cell r="C77" t="str">
            <v>GL</v>
          </cell>
          <cell r="D77">
            <v>4818</v>
          </cell>
        </row>
        <row r="78">
          <cell r="A78">
            <v>77</v>
          </cell>
          <cell r="B78" t="str">
            <v>ANTISOL BLANCO</v>
          </cell>
          <cell r="C78" t="str">
            <v>KG</v>
          </cell>
          <cell r="D78">
            <v>2146</v>
          </cell>
        </row>
        <row r="79">
          <cell r="A79">
            <v>78</v>
          </cell>
          <cell r="B79" t="str">
            <v>ANTISOL ROJO</v>
          </cell>
          <cell r="C79" t="str">
            <v>KG</v>
          </cell>
          <cell r="D79">
            <v>3480</v>
          </cell>
        </row>
        <row r="80">
          <cell r="A80">
            <v>79</v>
          </cell>
          <cell r="B80" t="str">
            <v>SEPAROL</v>
          </cell>
          <cell r="C80" t="str">
            <v>KG</v>
          </cell>
          <cell r="D80">
            <v>5220</v>
          </cell>
        </row>
        <row r="81">
          <cell r="A81">
            <v>80</v>
          </cell>
          <cell r="B81" t="str">
            <v>SELLADOR AZUL-ROJO</v>
          </cell>
          <cell r="C81" t="str">
            <v>UN</v>
          </cell>
          <cell r="D81">
            <v>1833</v>
          </cell>
        </row>
        <row r="82">
          <cell r="A82">
            <v>81</v>
          </cell>
          <cell r="B82" t="str">
            <v>CONCRETO CONSISTENC. 4000</v>
          </cell>
          <cell r="C82" t="str">
            <v>M3</v>
          </cell>
          <cell r="D82">
            <v>147204</v>
          </cell>
        </row>
        <row r="83">
          <cell r="A83">
            <v>82</v>
          </cell>
          <cell r="B83" t="str">
            <v>ADILOSA</v>
          </cell>
          <cell r="C83" t="str">
            <v>KG</v>
          </cell>
          <cell r="D83">
            <v>2668</v>
          </cell>
        </row>
        <row r="84">
          <cell r="A84">
            <v>83</v>
          </cell>
          <cell r="B84" t="str">
            <v>ADICLAY</v>
          </cell>
          <cell r="C84" t="str">
            <v>KG</v>
          </cell>
          <cell r="D84">
            <v>14421</v>
          </cell>
        </row>
        <row r="85">
          <cell r="A85">
            <v>84</v>
          </cell>
          <cell r="B85" t="str">
            <v>HIERRO CUADRADO 9 mm</v>
          </cell>
          <cell r="C85" t="str">
            <v>KG</v>
          </cell>
          <cell r="D85">
            <v>558</v>
          </cell>
        </row>
        <row r="86">
          <cell r="A86">
            <v>85</v>
          </cell>
          <cell r="B86" t="str">
            <v>TUBO FLUORESCENTE      6W</v>
          </cell>
          <cell r="C86" t="str">
            <v>UN</v>
          </cell>
          <cell r="D86">
            <v>2363</v>
          </cell>
        </row>
        <row r="87">
          <cell r="A87">
            <v>86</v>
          </cell>
          <cell r="B87" t="str">
            <v>ADITOX</v>
          </cell>
          <cell r="C87" t="str">
            <v>KG</v>
          </cell>
          <cell r="D87">
            <v>4402</v>
          </cell>
        </row>
        <row r="88">
          <cell r="A88">
            <v>87</v>
          </cell>
          <cell r="B88" t="str">
            <v>SELLOTOC BLANCO</v>
          </cell>
          <cell r="C88" t="str">
            <v>KG</v>
          </cell>
          <cell r="D88">
            <v>1141</v>
          </cell>
        </row>
        <row r="89">
          <cell r="A89">
            <v>88</v>
          </cell>
          <cell r="B89" t="str">
            <v>SELLOTOC GRIS</v>
          </cell>
          <cell r="C89" t="str">
            <v>KG</v>
          </cell>
          <cell r="D89">
            <v>833</v>
          </cell>
        </row>
        <row r="90">
          <cell r="A90">
            <v>89</v>
          </cell>
          <cell r="B90" t="str">
            <v>IMPERMEAB. MORTERO LISTOC</v>
          </cell>
          <cell r="C90" t="str">
            <v>KG</v>
          </cell>
          <cell r="D90">
            <v>510</v>
          </cell>
        </row>
        <row r="91">
          <cell r="A91">
            <v>90</v>
          </cell>
          <cell r="B91" t="str">
            <v>HARDTOP No.1  CALIDO</v>
          </cell>
          <cell r="C91" t="str">
            <v>KG</v>
          </cell>
          <cell r="D91">
            <v>1428</v>
          </cell>
        </row>
        <row r="92">
          <cell r="A92">
            <v>91</v>
          </cell>
          <cell r="B92" t="str">
            <v>HARDTOP No.1  FRIO</v>
          </cell>
          <cell r="C92" t="str">
            <v>KG</v>
          </cell>
          <cell r="D92">
            <v>1342</v>
          </cell>
        </row>
        <row r="93">
          <cell r="A93">
            <v>92</v>
          </cell>
          <cell r="B93" t="str">
            <v>HARDTOP No.2  CALIDO</v>
          </cell>
          <cell r="C93" t="str">
            <v>KG</v>
          </cell>
          <cell r="D93">
            <v>1337</v>
          </cell>
        </row>
        <row r="94">
          <cell r="A94">
            <v>93</v>
          </cell>
          <cell r="B94" t="str">
            <v>HARDTOP No.2  FRIO</v>
          </cell>
          <cell r="C94" t="str">
            <v>KG</v>
          </cell>
          <cell r="D94">
            <v>1337</v>
          </cell>
        </row>
        <row r="95">
          <cell r="A95">
            <v>94</v>
          </cell>
          <cell r="B95" t="str">
            <v>HARDTOP No.4</v>
          </cell>
          <cell r="C95" t="str">
            <v>KG</v>
          </cell>
          <cell r="D95">
            <v>1343</v>
          </cell>
        </row>
        <row r="96">
          <cell r="A96">
            <v>95</v>
          </cell>
          <cell r="B96" t="str">
            <v>HARDTOP No.14 BLANCO</v>
          </cell>
          <cell r="C96" t="str">
            <v>KG</v>
          </cell>
          <cell r="D96">
            <v>3124</v>
          </cell>
        </row>
        <row r="97">
          <cell r="A97">
            <v>96</v>
          </cell>
          <cell r="B97" t="str">
            <v>HARDTOP No.14 GRIS</v>
          </cell>
          <cell r="C97" t="str">
            <v>KG</v>
          </cell>
          <cell r="D97">
            <v>2725</v>
          </cell>
        </row>
        <row r="98">
          <cell r="A98">
            <v>97</v>
          </cell>
          <cell r="B98" t="str">
            <v>CONCRETO CONSISTENC. 5000</v>
          </cell>
          <cell r="C98" t="str">
            <v>M3</v>
          </cell>
          <cell r="D98">
            <v>165300</v>
          </cell>
        </row>
        <row r="99">
          <cell r="A99">
            <v>98</v>
          </cell>
          <cell r="B99" t="str">
            <v>GRAUTOC</v>
          </cell>
          <cell r="C99" t="str">
            <v>KG</v>
          </cell>
          <cell r="D99">
            <v>927</v>
          </cell>
        </row>
        <row r="100">
          <cell r="A100">
            <v>99</v>
          </cell>
          <cell r="B100" t="str">
            <v>GRAUTOC HIERRO</v>
          </cell>
          <cell r="C100" t="str">
            <v>KG</v>
          </cell>
          <cell r="D100">
            <v>995</v>
          </cell>
        </row>
        <row r="101">
          <cell r="A101">
            <v>100</v>
          </cell>
          <cell r="B101" t="str">
            <v>ADHERTOC BLANCO</v>
          </cell>
          <cell r="C101" t="str">
            <v>KG</v>
          </cell>
          <cell r="D101">
            <v>825</v>
          </cell>
        </row>
        <row r="102">
          <cell r="A102">
            <v>101</v>
          </cell>
          <cell r="B102" t="str">
            <v>ADHERTOC GRIS</v>
          </cell>
          <cell r="C102" t="str">
            <v>KG</v>
          </cell>
          <cell r="D102">
            <v>554</v>
          </cell>
        </row>
        <row r="103">
          <cell r="A103">
            <v>102</v>
          </cell>
          <cell r="B103" t="str">
            <v>SIKALISTO</v>
          </cell>
          <cell r="C103" t="str">
            <v>KG</v>
          </cell>
          <cell r="D103">
            <v>568</v>
          </cell>
        </row>
        <row r="104">
          <cell r="A104">
            <v>103</v>
          </cell>
          <cell r="B104" t="str">
            <v>PORTERIA FUTBOL</v>
          </cell>
          <cell r="C104" t="str">
            <v>UN</v>
          </cell>
          <cell r="D104">
            <v>610000</v>
          </cell>
        </row>
        <row r="105">
          <cell r="A105">
            <v>104</v>
          </cell>
          <cell r="B105" t="str">
            <v>SIKA CEMENTO</v>
          </cell>
          <cell r="C105" t="str">
            <v>KG</v>
          </cell>
          <cell r="D105">
            <v>661</v>
          </cell>
        </row>
        <row r="106">
          <cell r="A106">
            <v>105</v>
          </cell>
          <cell r="B106" t="str">
            <v>TUBO SANITARIO     1/1/2"</v>
          </cell>
          <cell r="C106" t="str">
            <v>ML</v>
          </cell>
          <cell r="D106">
            <v>3298</v>
          </cell>
        </row>
        <row r="107">
          <cell r="A107">
            <v>106</v>
          </cell>
          <cell r="B107" t="str">
            <v>SIKA-101 MORTERO BLANCO</v>
          </cell>
          <cell r="C107" t="str">
            <v>KG</v>
          </cell>
          <cell r="D107">
            <v>1450</v>
          </cell>
        </row>
        <row r="108">
          <cell r="A108">
            <v>107</v>
          </cell>
          <cell r="B108" t="str">
            <v>SIKA-101 MORTERO GRIS</v>
          </cell>
          <cell r="C108" t="str">
            <v>KG</v>
          </cell>
          <cell r="D108">
            <v>1160</v>
          </cell>
        </row>
        <row r="109">
          <cell r="A109">
            <v>108</v>
          </cell>
          <cell r="B109" t="str">
            <v>SIKAGROUT-200</v>
          </cell>
          <cell r="C109" t="str">
            <v>KG</v>
          </cell>
          <cell r="D109">
            <v>1009</v>
          </cell>
        </row>
        <row r="110">
          <cell r="A110">
            <v>109</v>
          </cell>
          <cell r="B110" t="str">
            <v>SIKATOP-ARMATEC 108</v>
          </cell>
          <cell r="C110" t="str">
            <v>KG</v>
          </cell>
          <cell r="D110">
            <v>4060</v>
          </cell>
        </row>
        <row r="111">
          <cell r="A111">
            <v>110</v>
          </cell>
          <cell r="B111" t="str">
            <v>SIKATOP-111-1</v>
          </cell>
          <cell r="C111" t="str">
            <v>KG</v>
          </cell>
          <cell r="D111">
            <v>1131</v>
          </cell>
        </row>
        <row r="112">
          <cell r="A112">
            <v>111</v>
          </cell>
          <cell r="B112" t="str">
            <v>SIKATOP-111-3</v>
          </cell>
          <cell r="C112" t="str">
            <v>KG</v>
          </cell>
          <cell r="D112">
            <v>1450</v>
          </cell>
        </row>
        <row r="113">
          <cell r="A113">
            <v>112</v>
          </cell>
          <cell r="B113" t="str">
            <v>SIKATOP-121 FRIO</v>
          </cell>
          <cell r="C113" t="str">
            <v>KG</v>
          </cell>
          <cell r="D113">
            <v>1566</v>
          </cell>
        </row>
        <row r="114">
          <cell r="A114">
            <v>113</v>
          </cell>
          <cell r="B114" t="str">
            <v>SIKATOP-121 CALIDO</v>
          </cell>
          <cell r="C114" t="str">
            <v>KG</v>
          </cell>
          <cell r="D114">
            <v>1624</v>
          </cell>
        </row>
        <row r="115">
          <cell r="A115">
            <v>114</v>
          </cell>
          <cell r="B115" t="str">
            <v>SIKATOP-122 FRIO</v>
          </cell>
          <cell r="C115" t="str">
            <v>KG</v>
          </cell>
          <cell r="D115">
            <v>1528</v>
          </cell>
        </row>
        <row r="116">
          <cell r="A116">
            <v>115</v>
          </cell>
          <cell r="B116" t="str">
            <v>SIKATOP-122 CALIDO</v>
          </cell>
          <cell r="C116" t="str">
            <v>KG</v>
          </cell>
          <cell r="D116">
            <v>1528</v>
          </cell>
        </row>
        <row r="117">
          <cell r="A117">
            <v>116</v>
          </cell>
          <cell r="B117" t="str">
            <v>SIKATOP-144 BLANCO</v>
          </cell>
          <cell r="C117" t="str">
            <v>KG</v>
          </cell>
          <cell r="D117">
            <v>3712</v>
          </cell>
        </row>
        <row r="118">
          <cell r="A118">
            <v>117</v>
          </cell>
          <cell r="B118" t="str">
            <v>SIKATOP-144 GRIS</v>
          </cell>
          <cell r="C118" t="str">
            <v>KG</v>
          </cell>
          <cell r="D118">
            <v>3190</v>
          </cell>
        </row>
        <row r="119">
          <cell r="A119">
            <v>118</v>
          </cell>
          <cell r="B119" t="str">
            <v>SIKAPISO-40 NEUTRO</v>
          </cell>
          <cell r="C119" t="str">
            <v>KG</v>
          </cell>
          <cell r="D119">
            <v>592</v>
          </cell>
        </row>
        <row r="120">
          <cell r="A120">
            <v>119</v>
          </cell>
          <cell r="B120" t="str">
            <v>SIKAPISO-40 ROJO</v>
          </cell>
          <cell r="C120" t="str">
            <v>KG</v>
          </cell>
          <cell r="D120">
            <v>1044</v>
          </cell>
        </row>
        <row r="121">
          <cell r="A121">
            <v>120</v>
          </cell>
          <cell r="B121" t="str">
            <v>SIKAPISO-40 VERDE</v>
          </cell>
          <cell r="C121" t="str">
            <v>KG</v>
          </cell>
          <cell r="D121">
            <v>1624</v>
          </cell>
        </row>
        <row r="122">
          <cell r="A122">
            <v>121</v>
          </cell>
          <cell r="B122" t="str">
            <v>SIKAPISO-50 NEUTRO</v>
          </cell>
          <cell r="C122" t="str">
            <v>KG</v>
          </cell>
          <cell r="D122">
            <v>528</v>
          </cell>
        </row>
        <row r="123">
          <cell r="A123">
            <v>122</v>
          </cell>
          <cell r="B123" t="str">
            <v>SIKAPISO-50 ROJO</v>
          </cell>
          <cell r="C123" t="str">
            <v>KG</v>
          </cell>
          <cell r="D123">
            <v>986</v>
          </cell>
        </row>
        <row r="124">
          <cell r="A124">
            <v>123</v>
          </cell>
          <cell r="B124" t="str">
            <v>SIKAPISO-50 VERDE</v>
          </cell>
          <cell r="C124" t="str">
            <v>KG</v>
          </cell>
          <cell r="D124">
            <v>1478</v>
          </cell>
        </row>
        <row r="125">
          <cell r="A125">
            <v>124</v>
          </cell>
          <cell r="B125" t="str">
            <v>EMBECO</v>
          </cell>
          <cell r="C125" t="str">
            <v>KG</v>
          </cell>
          <cell r="D125">
            <v>1230</v>
          </cell>
        </row>
        <row r="126">
          <cell r="A126">
            <v>125</v>
          </cell>
          <cell r="B126" t="str">
            <v>TUBO FLUORESCENTE    14 W</v>
          </cell>
          <cell r="C126" t="str">
            <v>UN</v>
          </cell>
          <cell r="D126">
            <v>2500</v>
          </cell>
        </row>
        <row r="127">
          <cell r="A127">
            <v>126</v>
          </cell>
          <cell r="B127" t="str">
            <v>MASTERFLOW</v>
          </cell>
          <cell r="C127" t="str">
            <v>KG</v>
          </cell>
          <cell r="D127">
            <v>980</v>
          </cell>
        </row>
        <row r="128">
          <cell r="A128">
            <v>127</v>
          </cell>
          <cell r="B128" t="str">
            <v>TUBO FLUORESCENTE    15 W</v>
          </cell>
          <cell r="C128" t="str">
            <v>UN</v>
          </cell>
          <cell r="D128">
            <v>2500</v>
          </cell>
        </row>
        <row r="129">
          <cell r="A129">
            <v>128</v>
          </cell>
          <cell r="B129" t="str">
            <v>GROUT FLOUDIFIER</v>
          </cell>
          <cell r="C129" t="str">
            <v>KG</v>
          </cell>
          <cell r="D129">
            <v>1566</v>
          </cell>
        </row>
        <row r="130">
          <cell r="A130">
            <v>129</v>
          </cell>
          <cell r="B130" t="str">
            <v>GROUT POLIMERICO G-10</v>
          </cell>
          <cell r="C130" t="str">
            <v>KG</v>
          </cell>
          <cell r="D130">
            <v>6740</v>
          </cell>
        </row>
        <row r="131">
          <cell r="A131">
            <v>130</v>
          </cell>
          <cell r="B131" t="str">
            <v>SELLADOR NEGRO-TRANSPAREN</v>
          </cell>
          <cell r="C131" t="str">
            <v>UN</v>
          </cell>
          <cell r="D131">
            <v>3688</v>
          </cell>
        </row>
        <row r="132">
          <cell r="A132">
            <v>131</v>
          </cell>
          <cell r="B132" t="str">
            <v>TEC PREMIX GROUT</v>
          </cell>
          <cell r="C132" t="str">
            <v>KG</v>
          </cell>
          <cell r="D132">
            <v>1044</v>
          </cell>
        </row>
        <row r="133">
          <cell r="A133">
            <v>132</v>
          </cell>
          <cell r="B133" t="str">
            <v>TEC PREMIX MORTERO</v>
          </cell>
          <cell r="C133" t="str">
            <v>KG</v>
          </cell>
          <cell r="D133">
            <v>522</v>
          </cell>
        </row>
        <row r="134">
          <cell r="A134">
            <v>133</v>
          </cell>
          <cell r="B134" t="str">
            <v>TEC ACRIL LIQUIDO</v>
          </cell>
          <cell r="C134" t="str">
            <v>KG</v>
          </cell>
          <cell r="D134">
            <v>8990</v>
          </cell>
        </row>
        <row r="135">
          <cell r="A135">
            <v>134</v>
          </cell>
          <cell r="B135" t="str">
            <v>TEC LATEX CEMENT</v>
          </cell>
          <cell r="C135" t="str">
            <v>KG</v>
          </cell>
          <cell r="D135">
            <v>1392</v>
          </cell>
        </row>
        <row r="136">
          <cell r="A136">
            <v>135</v>
          </cell>
          <cell r="B136" t="str">
            <v>TEC ACRIL PINTURA GRIS</v>
          </cell>
          <cell r="C136" t="str">
            <v>KG</v>
          </cell>
          <cell r="D136">
            <v>5452</v>
          </cell>
        </row>
        <row r="137">
          <cell r="A137">
            <v>136</v>
          </cell>
          <cell r="B137" t="str">
            <v>TEC ACRIL PINTURA BLANCO</v>
          </cell>
          <cell r="C137" t="str">
            <v>KG</v>
          </cell>
          <cell r="D137">
            <v>5742</v>
          </cell>
        </row>
        <row r="138">
          <cell r="A138">
            <v>137</v>
          </cell>
          <cell r="B138" t="str">
            <v>TEJA MANILIT PF/7     # 2</v>
          </cell>
          <cell r="C138" t="str">
            <v>UN</v>
          </cell>
          <cell r="D138">
            <v>4560</v>
          </cell>
        </row>
        <row r="139">
          <cell r="A139">
            <v>138</v>
          </cell>
          <cell r="B139" t="str">
            <v>TEJA MANILIT PF/7     # 3</v>
          </cell>
          <cell r="C139" t="str">
            <v>UN</v>
          </cell>
          <cell r="D139">
            <v>6826</v>
          </cell>
        </row>
        <row r="140">
          <cell r="A140">
            <v>139</v>
          </cell>
          <cell r="B140" t="str">
            <v>EPOTOC</v>
          </cell>
          <cell r="C140" t="str">
            <v>KG</v>
          </cell>
          <cell r="D140">
            <v>17555</v>
          </cell>
        </row>
        <row r="141">
          <cell r="A141">
            <v>140</v>
          </cell>
          <cell r="B141" t="str">
            <v>COSTO ADIC.ACELERADO 3D</v>
          </cell>
          <cell r="C141" t="str">
            <v>M3</v>
          </cell>
          <cell r="D141">
            <v>18096</v>
          </cell>
        </row>
        <row r="142">
          <cell r="A142">
            <v>141</v>
          </cell>
          <cell r="B142" t="str">
            <v>PROTECTOP GRIS</v>
          </cell>
          <cell r="C142" t="str">
            <v>KG</v>
          </cell>
          <cell r="D142">
            <v>14416</v>
          </cell>
        </row>
        <row r="143">
          <cell r="A143">
            <v>142</v>
          </cell>
          <cell r="B143" t="str">
            <v>TOC BONDING COMPOUND</v>
          </cell>
          <cell r="C143" t="str">
            <v>GL</v>
          </cell>
          <cell r="D143">
            <v>16647</v>
          </cell>
        </row>
        <row r="144">
          <cell r="A144">
            <v>143</v>
          </cell>
          <cell r="B144" t="str">
            <v>TOC 50-10</v>
          </cell>
          <cell r="C144" t="str">
            <v>KG</v>
          </cell>
          <cell r="D144">
            <v>11685</v>
          </cell>
        </row>
        <row r="145">
          <cell r="A145">
            <v>144</v>
          </cell>
          <cell r="B145" t="str">
            <v>MAQUINA BISELADORA     8"</v>
          </cell>
          <cell r="C145" t="str">
            <v>DD</v>
          </cell>
          <cell r="D145">
            <v>45000</v>
          </cell>
        </row>
        <row r="146">
          <cell r="A146">
            <v>145</v>
          </cell>
          <cell r="B146" t="str">
            <v>TOC 8004 INYECCION</v>
          </cell>
          <cell r="C146" t="str">
            <v>KG</v>
          </cell>
          <cell r="D146">
            <v>31300</v>
          </cell>
        </row>
        <row r="147">
          <cell r="A147">
            <v>146</v>
          </cell>
          <cell r="B147" t="str">
            <v>TOC 8004-1 ANCLAJE</v>
          </cell>
          <cell r="C147" t="str">
            <v>KG</v>
          </cell>
          <cell r="D147">
            <v>6250</v>
          </cell>
        </row>
        <row r="148">
          <cell r="A148">
            <v>147</v>
          </cell>
          <cell r="B148" t="str">
            <v>TOC 8015 COLORES</v>
          </cell>
          <cell r="C148" t="str">
            <v>KG</v>
          </cell>
          <cell r="D148">
            <v>26320</v>
          </cell>
        </row>
        <row r="149">
          <cell r="A149">
            <v>148</v>
          </cell>
          <cell r="B149" t="str">
            <v>TUBO FLUORESCENTE    20 W</v>
          </cell>
          <cell r="C149" t="str">
            <v>UN</v>
          </cell>
          <cell r="D149">
            <v>2440</v>
          </cell>
        </row>
        <row r="150">
          <cell r="A150">
            <v>149</v>
          </cell>
          <cell r="B150" t="str">
            <v>TOC 8015 TRANSPARENTE</v>
          </cell>
          <cell r="C150" t="str">
            <v>KG</v>
          </cell>
          <cell r="D150">
            <v>26320</v>
          </cell>
        </row>
        <row r="151">
          <cell r="A151">
            <v>150</v>
          </cell>
          <cell r="B151" t="str">
            <v>TOC 8015 ROJO J.A.</v>
          </cell>
          <cell r="C151" t="str">
            <v>KG</v>
          </cell>
          <cell r="D151">
            <v>8483</v>
          </cell>
        </row>
        <row r="152">
          <cell r="A152">
            <v>151</v>
          </cell>
          <cell r="B152" t="str">
            <v>SIKADUR-31   AD-   N GRIS</v>
          </cell>
          <cell r="C152" t="str">
            <v>KG</v>
          </cell>
          <cell r="D152">
            <v>13224</v>
          </cell>
        </row>
        <row r="153">
          <cell r="A153">
            <v>152</v>
          </cell>
          <cell r="B153" t="str">
            <v>SIKADUR-31 ADH-N LADRILL</v>
          </cell>
          <cell r="C153" t="str">
            <v>KG</v>
          </cell>
          <cell r="D153">
            <v>16352</v>
          </cell>
        </row>
        <row r="154">
          <cell r="A154">
            <v>153</v>
          </cell>
          <cell r="B154" t="str">
            <v>SIKADUR-32 PRIMER N</v>
          </cell>
          <cell r="C154" t="str">
            <v>KG</v>
          </cell>
          <cell r="D154">
            <v>19140</v>
          </cell>
        </row>
        <row r="155">
          <cell r="A155">
            <v>154</v>
          </cell>
          <cell r="B155" t="str">
            <v>SIKADUR-42 ANCLAJE N</v>
          </cell>
          <cell r="C155" t="str">
            <v>KG</v>
          </cell>
          <cell r="D155">
            <v>6728</v>
          </cell>
        </row>
        <row r="156">
          <cell r="A156">
            <v>155</v>
          </cell>
          <cell r="B156" t="str">
            <v>SIKAGUARD-62 COLORES</v>
          </cell>
          <cell r="C156" t="str">
            <v>KG</v>
          </cell>
          <cell r="D156">
            <v>23200</v>
          </cell>
        </row>
        <row r="157">
          <cell r="A157">
            <v>156</v>
          </cell>
          <cell r="B157" t="str">
            <v>TUBO FLUORESCENTE    48 W</v>
          </cell>
          <cell r="C157" t="str">
            <v>UN</v>
          </cell>
          <cell r="D157">
            <v>3950</v>
          </cell>
        </row>
        <row r="158">
          <cell r="A158">
            <v>157</v>
          </cell>
          <cell r="B158" t="str">
            <v>TUBO HALOGENO       150 W</v>
          </cell>
          <cell r="C158" t="str">
            <v>UN</v>
          </cell>
          <cell r="D158">
            <v>4100</v>
          </cell>
        </row>
        <row r="159">
          <cell r="A159">
            <v>158</v>
          </cell>
          <cell r="B159" t="str">
            <v>SIKAGUARD-62 VERDE OSC.</v>
          </cell>
          <cell r="C159" t="str">
            <v>KG</v>
          </cell>
          <cell r="D159">
            <v>23200</v>
          </cell>
        </row>
        <row r="160">
          <cell r="A160">
            <v>159</v>
          </cell>
          <cell r="B160" t="str">
            <v>TUBO HALOGENO       500 W</v>
          </cell>
          <cell r="C160" t="str">
            <v>UN</v>
          </cell>
          <cell r="D160">
            <v>4475</v>
          </cell>
        </row>
        <row r="161">
          <cell r="A161">
            <v>160</v>
          </cell>
          <cell r="B161" t="str">
            <v>SIKAGUARD-63 COLORES</v>
          </cell>
          <cell r="C161" t="str">
            <v>KG</v>
          </cell>
          <cell r="D161">
            <v>28420</v>
          </cell>
        </row>
        <row r="162">
          <cell r="A162">
            <v>161</v>
          </cell>
          <cell r="B162" t="str">
            <v>MEDIA CAÑA  TIRAS DE 3m</v>
          </cell>
          <cell r="C162" t="str">
            <v>ML</v>
          </cell>
          <cell r="D162">
            <v>2000</v>
          </cell>
        </row>
        <row r="163">
          <cell r="A163">
            <v>162</v>
          </cell>
          <cell r="B163" t="str">
            <v>TUBO HALOGENO      1000 W</v>
          </cell>
          <cell r="C163" t="str">
            <v>UN</v>
          </cell>
          <cell r="D163">
            <v>5313</v>
          </cell>
        </row>
        <row r="164">
          <cell r="A164">
            <v>163</v>
          </cell>
          <cell r="B164" t="str">
            <v>SIKAGUARD-65 COLORES</v>
          </cell>
          <cell r="C164" t="str">
            <v>KG</v>
          </cell>
          <cell r="D164">
            <v>8236</v>
          </cell>
        </row>
        <row r="165">
          <cell r="A165">
            <v>164</v>
          </cell>
          <cell r="B165" t="str">
            <v>TUBO HALOGENO      1500 W</v>
          </cell>
          <cell r="C165" t="str">
            <v>UN</v>
          </cell>
          <cell r="D165">
            <v>6170</v>
          </cell>
        </row>
        <row r="166">
          <cell r="A166">
            <v>165</v>
          </cell>
          <cell r="B166" t="str">
            <v>COSTO ADIC.ACELERADO 7D</v>
          </cell>
          <cell r="C166" t="str">
            <v>M3</v>
          </cell>
          <cell r="D166">
            <v>14500</v>
          </cell>
        </row>
        <row r="167">
          <cell r="A167">
            <v>166</v>
          </cell>
          <cell r="B167" t="str">
            <v>COSTO ADIC. IMP.3000 PSI</v>
          </cell>
          <cell r="C167" t="str">
            <v>M3</v>
          </cell>
          <cell r="D167">
            <v>4176</v>
          </cell>
        </row>
        <row r="168">
          <cell r="A168">
            <v>167</v>
          </cell>
          <cell r="B168" t="str">
            <v>MARTILLO NEUMATICO</v>
          </cell>
          <cell r="C168" t="str">
            <v>DD</v>
          </cell>
          <cell r="D168">
            <v>58000</v>
          </cell>
        </row>
        <row r="169">
          <cell r="A169">
            <v>168</v>
          </cell>
          <cell r="B169" t="str">
            <v>COSTO ADIC. IMP.4000 PSI</v>
          </cell>
          <cell r="C169" t="str">
            <v>M3</v>
          </cell>
          <cell r="D169">
            <v>4408</v>
          </cell>
        </row>
        <row r="170">
          <cell r="A170">
            <v>169</v>
          </cell>
          <cell r="B170" t="str">
            <v>CONEXION ENERGIA      E-1</v>
          </cell>
          <cell r="C170" t="str">
            <v>UN</v>
          </cell>
          <cell r="D170">
            <v>0</v>
          </cell>
        </row>
        <row r="171">
          <cell r="A171">
            <v>170</v>
          </cell>
          <cell r="B171" t="str">
            <v>COSTO ADIC. IMP.5000 PSI</v>
          </cell>
          <cell r="C171" t="str">
            <v>M3</v>
          </cell>
          <cell r="D171">
            <v>4872</v>
          </cell>
        </row>
        <row r="172">
          <cell r="A172">
            <v>171</v>
          </cell>
          <cell r="B172" t="str">
            <v>TEC EPOX IMPRIMANTE</v>
          </cell>
          <cell r="C172" t="str">
            <v>KG</v>
          </cell>
          <cell r="D172">
            <v>19372</v>
          </cell>
        </row>
        <row r="173">
          <cell r="A173">
            <v>172</v>
          </cell>
          <cell r="B173" t="str">
            <v>CEC EPOX ADHESIVO</v>
          </cell>
          <cell r="C173" t="str">
            <v>KG</v>
          </cell>
          <cell r="D173">
            <v>11948</v>
          </cell>
        </row>
        <row r="174">
          <cell r="A174">
            <v>173</v>
          </cell>
          <cell r="B174" t="str">
            <v>TEC EPOX JUNTA</v>
          </cell>
          <cell r="C174" t="str">
            <v>KG</v>
          </cell>
          <cell r="D174">
            <v>8584</v>
          </cell>
        </row>
        <row r="175">
          <cell r="A175">
            <v>174</v>
          </cell>
          <cell r="B175" t="str">
            <v>LIMPIADOR EPOXICO</v>
          </cell>
          <cell r="C175" t="str">
            <v>KG</v>
          </cell>
          <cell r="D175">
            <v>5452</v>
          </cell>
        </row>
        <row r="176">
          <cell r="A176">
            <v>175</v>
          </cell>
          <cell r="B176" t="str">
            <v>ADIPOXI ADHESIVO</v>
          </cell>
          <cell r="C176" t="str">
            <v>KG</v>
          </cell>
          <cell r="D176">
            <v>14407</v>
          </cell>
        </row>
        <row r="177">
          <cell r="A177">
            <v>176</v>
          </cell>
          <cell r="B177" t="str">
            <v>TEJA MANILIT PF/7     # 4</v>
          </cell>
          <cell r="C177" t="str">
            <v>UN</v>
          </cell>
          <cell r="D177">
            <v>8746</v>
          </cell>
        </row>
        <row r="178">
          <cell r="A178">
            <v>177</v>
          </cell>
          <cell r="B178" t="str">
            <v>TEJA MANILIT PF/7     # 5</v>
          </cell>
          <cell r="C178" t="str">
            <v>UN</v>
          </cell>
          <cell r="D178">
            <v>11121</v>
          </cell>
        </row>
        <row r="179">
          <cell r="A179">
            <v>178</v>
          </cell>
          <cell r="B179" t="str">
            <v>TEJA MANILIT PF/7     # 6</v>
          </cell>
          <cell r="C179" t="str">
            <v>UN</v>
          </cell>
          <cell r="D179">
            <v>14416</v>
          </cell>
        </row>
        <row r="180">
          <cell r="A180">
            <v>179</v>
          </cell>
          <cell r="B180" t="str">
            <v>TEJA MANILIT PF/7     # 8</v>
          </cell>
          <cell r="C180" t="str">
            <v>UN</v>
          </cell>
          <cell r="D180">
            <v>19738</v>
          </cell>
        </row>
        <row r="181">
          <cell r="A181">
            <v>180</v>
          </cell>
          <cell r="B181" t="str">
            <v>CEMENTO MARINO DENSO</v>
          </cell>
          <cell r="C181" t="str">
            <v>KG</v>
          </cell>
          <cell r="D181">
            <v>2590</v>
          </cell>
        </row>
        <row r="182">
          <cell r="A182">
            <v>181</v>
          </cell>
          <cell r="B182" t="str">
            <v>CEMENTO MARINO LIQUIDO</v>
          </cell>
          <cell r="C182" t="str">
            <v>KG</v>
          </cell>
          <cell r="D182">
            <v>3327</v>
          </cell>
        </row>
        <row r="183">
          <cell r="A183">
            <v>182</v>
          </cell>
          <cell r="B183" t="str">
            <v>CEMENTO MARINO PLASTICO</v>
          </cell>
          <cell r="C183" t="str">
            <v>KG</v>
          </cell>
          <cell r="D183">
            <v>3380</v>
          </cell>
        </row>
        <row r="184">
          <cell r="A184">
            <v>183</v>
          </cell>
          <cell r="B184" t="str">
            <v>EMULSION ASFALTICA</v>
          </cell>
          <cell r="C184" t="str">
            <v>KG</v>
          </cell>
          <cell r="D184">
            <v>4858</v>
          </cell>
        </row>
        <row r="185">
          <cell r="A185">
            <v>184</v>
          </cell>
          <cell r="B185" t="str">
            <v>CARBODEC</v>
          </cell>
          <cell r="C185" t="str">
            <v>KG</v>
          </cell>
          <cell r="D185">
            <v>6628</v>
          </cell>
        </row>
        <row r="186">
          <cell r="A186">
            <v>185</v>
          </cell>
          <cell r="B186" t="str">
            <v>SIKA TRANSPARENTE</v>
          </cell>
          <cell r="C186" t="str">
            <v>KG</v>
          </cell>
          <cell r="D186">
            <v>5394</v>
          </cell>
        </row>
        <row r="187">
          <cell r="A187">
            <v>186</v>
          </cell>
          <cell r="B187" t="str">
            <v>SIKA REPELENTE</v>
          </cell>
          <cell r="C187" t="str">
            <v>KG</v>
          </cell>
          <cell r="D187">
            <v>3886</v>
          </cell>
        </row>
        <row r="188">
          <cell r="A188">
            <v>187</v>
          </cell>
          <cell r="B188" t="str">
            <v>IGOL IMPRIMANTE</v>
          </cell>
          <cell r="C188" t="str">
            <v>KG</v>
          </cell>
          <cell r="D188">
            <v>3248</v>
          </cell>
        </row>
        <row r="189">
          <cell r="A189">
            <v>188</v>
          </cell>
          <cell r="B189" t="str">
            <v>IGOL TECHO</v>
          </cell>
          <cell r="C189" t="str">
            <v>KG</v>
          </cell>
          <cell r="D189">
            <v>3074</v>
          </cell>
        </row>
        <row r="190">
          <cell r="A190">
            <v>189</v>
          </cell>
          <cell r="B190" t="str">
            <v>IGOL DENSO</v>
          </cell>
          <cell r="C190" t="str">
            <v>KG</v>
          </cell>
          <cell r="D190">
            <v>3074</v>
          </cell>
        </row>
        <row r="191">
          <cell r="A191">
            <v>190</v>
          </cell>
          <cell r="B191" t="str">
            <v>SELLADOR B/CO-TRANSPARENT</v>
          </cell>
          <cell r="C191" t="str">
            <v>UN</v>
          </cell>
          <cell r="D191">
            <v>4297</v>
          </cell>
        </row>
        <row r="192">
          <cell r="A192">
            <v>191</v>
          </cell>
          <cell r="B192" t="str">
            <v>IGASOL IMPRIMANTE</v>
          </cell>
          <cell r="C192" t="str">
            <v>KG</v>
          </cell>
          <cell r="D192">
            <v>1508</v>
          </cell>
        </row>
        <row r="193">
          <cell r="A193">
            <v>192</v>
          </cell>
          <cell r="B193" t="str">
            <v>IGASOL CUBIERTA-20</v>
          </cell>
          <cell r="C193" t="str">
            <v>KG</v>
          </cell>
          <cell r="D193">
            <v>1392</v>
          </cell>
        </row>
        <row r="194">
          <cell r="A194">
            <v>193</v>
          </cell>
          <cell r="B194" t="str">
            <v>ALUMOL</v>
          </cell>
          <cell r="C194" t="str">
            <v>KG</v>
          </cell>
          <cell r="D194">
            <v>6496</v>
          </cell>
        </row>
        <row r="195">
          <cell r="A195">
            <v>194</v>
          </cell>
          <cell r="B195" t="str">
            <v>TEC LIQUIDO</v>
          </cell>
          <cell r="C195" t="str">
            <v>KG</v>
          </cell>
          <cell r="D195">
            <v>1600</v>
          </cell>
        </row>
        <row r="196">
          <cell r="A196">
            <v>195</v>
          </cell>
          <cell r="B196" t="str">
            <v>TEC OMICRON</v>
          </cell>
          <cell r="C196" t="str">
            <v>KG</v>
          </cell>
          <cell r="D196">
            <v>1531</v>
          </cell>
        </row>
        <row r="197">
          <cell r="A197">
            <v>196</v>
          </cell>
          <cell r="B197" t="str">
            <v>TEC PLUG</v>
          </cell>
          <cell r="C197" t="str">
            <v>KG</v>
          </cell>
          <cell r="D197">
            <v>2923</v>
          </cell>
        </row>
        <row r="198">
          <cell r="A198">
            <v>197</v>
          </cell>
          <cell r="B198" t="str">
            <v>TEC INSTANTANEO</v>
          </cell>
          <cell r="C198" t="str">
            <v>KG</v>
          </cell>
          <cell r="D198">
            <v>2157</v>
          </cell>
        </row>
        <row r="199">
          <cell r="A199">
            <v>198</v>
          </cell>
          <cell r="B199" t="str">
            <v>TEC RAPIDO</v>
          </cell>
          <cell r="C199" t="str">
            <v>KG</v>
          </cell>
          <cell r="D199">
            <v>2726</v>
          </cell>
        </row>
        <row r="200">
          <cell r="A200">
            <v>199</v>
          </cell>
          <cell r="B200" t="str">
            <v>TEC SIL BLANCO</v>
          </cell>
          <cell r="C200" t="str">
            <v>KG</v>
          </cell>
          <cell r="D200">
            <v>1241</v>
          </cell>
        </row>
        <row r="201">
          <cell r="A201">
            <v>200</v>
          </cell>
          <cell r="B201" t="str">
            <v>TEC SIL GRIS</v>
          </cell>
          <cell r="C201" t="str">
            <v>KG</v>
          </cell>
          <cell r="D201">
            <v>893</v>
          </cell>
        </row>
        <row r="202">
          <cell r="A202">
            <v>201</v>
          </cell>
          <cell r="B202" t="str">
            <v>TEC REPELENTE 200</v>
          </cell>
          <cell r="C202" t="str">
            <v>KG</v>
          </cell>
          <cell r="D202">
            <v>5220</v>
          </cell>
        </row>
        <row r="203">
          <cell r="A203">
            <v>202</v>
          </cell>
          <cell r="B203" t="str">
            <v>TEC REPELENTE W</v>
          </cell>
          <cell r="C203" t="str">
            <v>KG</v>
          </cell>
          <cell r="D203">
            <v>3596</v>
          </cell>
        </row>
        <row r="204">
          <cell r="A204">
            <v>203</v>
          </cell>
          <cell r="B204" t="str">
            <v>ADIFACHADA 158</v>
          </cell>
          <cell r="C204" t="str">
            <v>KG</v>
          </cell>
          <cell r="D204">
            <v>5370</v>
          </cell>
        </row>
        <row r="205">
          <cell r="A205">
            <v>204</v>
          </cell>
          <cell r="B205" t="str">
            <v>ADITECHO   3000</v>
          </cell>
          <cell r="C205" t="str">
            <v>KG</v>
          </cell>
          <cell r="D205">
            <v>2535</v>
          </cell>
        </row>
        <row r="206">
          <cell r="A206">
            <v>205</v>
          </cell>
          <cell r="B206" t="str">
            <v>TEJA MANILIT PF/7     #10</v>
          </cell>
          <cell r="C206" t="str">
            <v>UN</v>
          </cell>
          <cell r="D206">
            <v>22420</v>
          </cell>
        </row>
        <row r="207">
          <cell r="A207">
            <v>206</v>
          </cell>
          <cell r="B207" t="str">
            <v>CONEXION ENERGIA      E-2</v>
          </cell>
          <cell r="C207" t="str">
            <v>UN</v>
          </cell>
          <cell r="D207">
            <v>30343</v>
          </cell>
        </row>
        <row r="208">
          <cell r="A208">
            <v>207</v>
          </cell>
          <cell r="B208" t="str">
            <v>C/BOYA MANILIT PF/7   # 4</v>
          </cell>
          <cell r="C208" t="str">
            <v>UN</v>
          </cell>
          <cell r="D208">
            <v>15398</v>
          </cell>
        </row>
        <row r="209">
          <cell r="A209">
            <v>208</v>
          </cell>
          <cell r="B209" t="str">
            <v>ADISELLO BLANCO 130</v>
          </cell>
          <cell r="C209" t="str">
            <v>KG</v>
          </cell>
          <cell r="D209">
            <v>1121</v>
          </cell>
        </row>
        <row r="210">
          <cell r="A210">
            <v>209</v>
          </cell>
          <cell r="B210" t="str">
            <v>ADISELLO GRIS   130</v>
          </cell>
          <cell r="C210" t="str">
            <v>KG</v>
          </cell>
          <cell r="D210">
            <v>1001</v>
          </cell>
        </row>
        <row r="211">
          <cell r="A211">
            <v>210</v>
          </cell>
          <cell r="B211" t="str">
            <v>ROCKTOP GRIS</v>
          </cell>
          <cell r="C211" t="str">
            <v>KG</v>
          </cell>
          <cell r="D211">
            <v>481</v>
          </cell>
        </row>
        <row r="212">
          <cell r="A212">
            <v>211</v>
          </cell>
          <cell r="B212" t="str">
            <v>ROCKTOP ROJO</v>
          </cell>
          <cell r="C212" t="str">
            <v>KG</v>
          </cell>
          <cell r="D212">
            <v>882</v>
          </cell>
        </row>
        <row r="213">
          <cell r="A213">
            <v>212</v>
          </cell>
          <cell r="B213" t="str">
            <v>ROCKTOP VERDE</v>
          </cell>
          <cell r="C213" t="str">
            <v>KG</v>
          </cell>
          <cell r="D213">
            <v>1333</v>
          </cell>
        </row>
        <row r="214">
          <cell r="A214">
            <v>213</v>
          </cell>
          <cell r="B214" t="str">
            <v>EXELTOP GRIS</v>
          </cell>
          <cell r="C214" t="str">
            <v>KG</v>
          </cell>
          <cell r="D214">
            <v>1020</v>
          </cell>
        </row>
        <row r="215">
          <cell r="A215">
            <v>214</v>
          </cell>
          <cell r="B215" t="str">
            <v>EXELTOP ROJO</v>
          </cell>
          <cell r="C215" t="str">
            <v>KG</v>
          </cell>
          <cell r="D215">
            <v>1400</v>
          </cell>
        </row>
        <row r="216">
          <cell r="A216">
            <v>215</v>
          </cell>
          <cell r="B216" t="str">
            <v>EXELTOP VERDE</v>
          </cell>
          <cell r="C216" t="str">
            <v>KG</v>
          </cell>
          <cell r="D216">
            <v>1800</v>
          </cell>
        </row>
        <row r="217">
          <cell r="A217">
            <v>216</v>
          </cell>
          <cell r="B217" t="str">
            <v>TOC 8196 PISO EPOXICO</v>
          </cell>
          <cell r="C217" t="str">
            <v>GL</v>
          </cell>
          <cell r="D217">
            <v>8830</v>
          </cell>
        </row>
        <row r="218">
          <cell r="A218">
            <v>217</v>
          </cell>
          <cell r="B218" t="str">
            <v>MALLA PORTERIA FUTBOL</v>
          </cell>
          <cell r="C218" t="str">
            <v>UN</v>
          </cell>
          <cell r="D218">
            <v>124200</v>
          </cell>
        </row>
        <row r="219">
          <cell r="A219">
            <v>218</v>
          </cell>
          <cell r="B219" t="str">
            <v>COSTO ADIC. IMP.6000 PSI</v>
          </cell>
          <cell r="C219" t="str">
            <v>M3</v>
          </cell>
          <cell r="D219">
            <v>6380</v>
          </cell>
        </row>
        <row r="220">
          <cell r="A220">
            <v>219</v>
          </cell>
          <cell r="B220" t="str">
            <v>CONEXION ENERGIA      E-3</v>
          </cell>
          <cell r="C220" t="str">
            <v>UN</v>
          </cell>
          <cell r="D220">
            <v>60687</v>
          </cell>
        </row>
        <row r="221">
          <cell r="A221">
            <v>220</v>
          </cell>
          <cell r="B221" t="str">
            <v>GRAMA (Semilla)</v>
          </cell>
          <cell r="C221" t="str">
            <v>M2</v>
          </cell>
          <cell r="D221">
            <v>1180</v>
          </cell>
        </row>
        <row r="222">
          <cell r="A222">
            <v>221</v>
          </cell>
          <cell r="B222" t="str">
            <v>COLLARIN LISO        4-5"</v>
          </cell>
          <cell r="C222" t="str">
            <v>UN</v>
          </cell>
          <cell r="D222">
            <v>8000</v>
          </cell>
        </row>
        <row r="223">
          <cell r="A223">
            <v>222</v>
          </cell>
          <cell r="B223" t="str">
            <v>COLLARIN LISO        5-6"</v>
          </cell>
          <cell r="C223" t="str">
            <v>UN</v>
          </cell>
          <cell r="D223">
            <v>8500</v>
          </cell>
        </row>
        <row r="224">
          <cell r="A224">
            <v>223</v>
          </cell>
          <cell r="B224" t="str">
            <v>TIERRA NEGRA</v>
          </cell>
          <cell r="C224" t="str">
            <v>M3</v>
          </cell>
          <cell r="D224">
            <v>35350</v>
          </cell>
        </row>
        <row r="225">
          <cell r="A225">
            <v>224</v>
          </cell>
          <cell r="B225" t="str">
            <v>COLLARIN LISO        6-7"</v>
          </cell>
          <cell r="C225" t="str">
            <v>UN</v>
          </cell>
          <cell r="D225">
            <v>8800</v>
          </cell>
        </row>
        <row r="226">
          <cell r="A226">
            <v>225</v>
          </cell>
          <cell r="B226" t="str">
            <v>COLLARIN LISO        7-8"</v>
          </cell>
          <cell r="C226" t="str">
            <v>UN</v>
          </cell>
          <cell r="D226">
            <v>9100</v>
          </cell>
        </row>
        <row r="227">
          <cell r="A227">
            <v>226</v>
          </cell>
          <cell r="B227" t="str">
            <v>COLLARIN LISO        8-9"</v>
          </cell>
          <cell r="C227" t="str">
            <v>UN</v>
          </cell>
          <cell r="D227">
            <v>9700</v>
          </cell>
        </row>
        <row r="228">
          <cell r="A228">
            <v>227</v>
          </cell>
          <cell r="B228" t="str">
            <v>TRITURADO 1/2"</v>
          </cell>
          <cell r="C228" t="str">
            <v>M3</v>
          </cell>
          <cell r="D228">
            <v>37700</v>
          </cell>
        </row>
        <row r="229">
          <cell r="A229">
            <v>228</v>
          </cell>
          <cell r="B229" t="str">
            <v>COLLARIN LISO       9-10"</v>
          </cell>
          <cell r="C229" t="str">
            <v>UN</v>
          </cell>
          <cell r="D229">
            <v>10000</v>
          </cell>
        </row>
        <row r="230">
          <cell r="A230">
            <v>229</v>
          </cell>
          <cell r="B230" t="str">
            <v>CRUCETA METALICA  1.50 MT</v>
          </cell>
          <cell r="C230" t="str">
            <v>UN</v>
          </cell>
          <cell r="D230">
            <v>20453</v>
          </cell>
        </row>
        <row r="231">
          <cell r="A231">
            <v>230</v>
          </cell>
          <cell r="B231" t="str">
            <v>SUPERMANTO         500 X</v>
          </cell>
          <cell r="C231" t="str">
            <v>M2</v>
          </cell>
          <cell r="D231">
            <v>2970</v>
          </cell>
        </row>
        <row r="232">
          <cell r="A232">
            <v>231</v>
          </cell>
          <cell r="B232" t="str">
            <v>CRUCETA METALICA  2.00 MT</v>
          </cell>
          <cell r="C232" t="str">
            <v>UN</v>
          </cell>
          <cell r="D232">
            <v>26736</v>
          </cell>
        </row>
        <row r="233">
          <cell r="A233">
            <v>232</v>
          </cell>
          <cell r="B233" t="str">
            <v>SIKAFLOOR-54 MARRON</v>
          </cell>
          <cell r="C233" t="str">
            <v>KG</v>
          </cell>
          <cell r="D233">
            <v>7233</v>
          </cell>
        </row>
        <row r="234">
          <cell r="A234">
            <v>233</v>
          </cell>
          <cell r="B234" t="str">
            <v>SELLADOR TRADE MATE</v>
          </cell>
          <cell r="C234" t="str">
            <v>UN</v>
          </cell>
          <cell r="D234">
            <v>5694</v>
          </cell>
        </row>
        <row r="235">
          <cell r="A235">
            <v>234</v>
          </cell>
          <cell r="B235" t="str">
            <v>MASTERPLATE 200</v>
          </cell>
          <cell r="C235" t="str">
            <v>KG</v>
          </cell>
          <cell r="D235">
            <v>1148</v>
          </cell>
        </row>
        <row r="236">
          <cell r="A236">
            <v>235</v>
          </cell>
          <cell r="B236" t="str">
            <v>MASTERPLATE          ROJO</v>
          </cell>
          <cell r="C236" t="str">
            <v>KG</v>
          </cell>
          <cell r="D236">
            <v>1392</v>
          </cell>
        </row>
        <row r="237">
          <cell r="A237">
            <v>236</v>
          </cell>
          <cell r="B237" t="str">
            <v>MASTERPLATE     TERRACOTA</v>
          </cell>
          <cell r="C237" t="str">
            <v>KG</v>
          </cell>
          <cell r="D237">
            <v>1392</v>
          </cell>
        </row>
        <row r="238">
          <cell r="A238">
            <v>237</v>
          </cell>
          <cell r="B238" t="str">
            <v>MASTERPLATE    REFLECTIVO</v>
          </cell>
          <cell r="C238" t="str">
            <v>KG</v>
          </cell>
          <cell r="D238">
            <v>1804</v>
          </cell>
        </row>
        <row r="239">
          <cell r="A239">
            <v>238</v>
          </cell>
          <cell r="B239" t="str">
            <v>CRUCETA METALICA  2.50 MT</v>
          </cell>
          <cell r="C239" t="str">
            <v>UN</v>
          </cell>
          <cell r="D239">
            <v>39607</v>
          </cell>
        </row>
        <row r="240">
          <cell r="A240">
            <v>239</v>
          </cell>
          <cell r="B240" t="str">
            <v>CRUCETA METALICA  3.00 MT</v>
          </cell>
          <cell r="C240" t="str">
            <v>UN</v>
          </cell>
          <cell r="D240">
            <v>47212</v>
          </cell>
        </row>
        <row r="241">
          <cell r="A241">
            <v>240</v>
          </cell>
          <cell r="B241" t="str">
            <v>MASTERPLATE      AMARILLO</v>
          </cell>
          <cell r="C241" t="str">
            <v>KG</v>
          </cell>
          <cell r="D241">
            <v>3161</v>
          </cell>
        </row>
        <row r="242">
          <cell r="A242">
            <v>241</v>
          </cell>
          <cell r="B242" t="str">
            <v>ANVIL TOP 200-I</v>
          </cell>
          <cell r="C242" t="str">
            <v>KG</v>
          </cell>
          <cell r="D242">
            <v>1044</v>
          </cell>
        </row>
        <row r="243">
          <cell r="A243">
            <v>242</v>
          </cell>
          <cell r="B243" t="str">
            <v>MASTER TOP</v>
          </cell>
          <cell r="C243" t="str">
            <v>KG</v>
          </cell>
          <cell r="D243">
            <v>957</v>
          </cell>
        </row>
        <row r="244">
          <cell r="A244">
            <v>243</v>
          </cell>
          <cell r="B244" t="str">
            <v>MS-101 TABLON - SAHARA</v>
          </cell>
          <cell r="C244" t="str">
            <v>KG</v>
          </cell>
          <cell r="D244">
            <v>7064</v>
          </cell>
        </row>
        <row r="245">
          <cell r="A245">
            <v>244</v>
          </cell>
          <cell r="B245" t="str">
            <v>CRUCETA METALICA  6.00 MT</v>
          </cell>
          <cell r="C245" t="str">
            <v>UN</v>
          </cell>
          <cell r="D245">
            <v>94807</v>
          </cell>
        </row>
        <row r="246">
          <cell r="A246">
            <v>245</v>
          </cell>
          <cell r="B246" t="str">
            <v>MASTERFIL CJ</v>
          </cell>
          <cell r="C246" t="str">
            <v>KG</v>
          </cell>
          <cell r="D246">
            <v>19732</v>
          </cell>
        </row>
        <row r="247">
          <cell r="A247">
            <v>246</v>
          </cell>
          <cell r="B247" t="str">
            <v>CONEXION ENERGIA      E-4</v>
          </cell>
          <cell r="C247" t="str">
            <v>UN</v>
          </cell>
          <cell r="D247">
            <v>91027</v>
          </cell>
        </row>
        <row r="248">
          <cell r="A248">
            <v>247</v>
          </cell>
          <cell r="B248" t="str">
            <v>TEC MASTERCRON</v>
          </cell>
          <cell r="C248" t="str">
            <v>KG</v>
          </cell>
          <cell r="D248">
            <v>504</v>
          </cell>
        </row>
        <row r="249">
          <cell r="A249">
            <v>248</v>
          </cell>
          <cell r="B249" t="str">
            <v>CINTA P.V.C.</v>
          </cell>
          <cell r="C249" t="str">
            <v>ML</v>
          </cell>
          <cell r="D249">
            <v>3765</v>
          </cell>
        </row>
        <row r="250">
          <cell r="A250">
            <v>249</v>
          </cell>
          <cell r="B250" t="str">
            <v>CINTA P.V.C.           01</v>
          </cell>
          <cell r="C250" t="str">
            <v>ML</v>
          </cell>
          <cell r="D250">
            <v>6960</v>
          </cell>
        </row>
        <row r="251">
          <cell r="A251">
            <v>250</v>
          </cell>
          <cell r="B251" t="str">
            <v>CINTA P.V.C.           02</v>
          </cell>
          <cell r="C251" t="str">
            <v>ML</v>
          </cell>
          <cell r="D251">
            <v>12285</v>
          </cell>
        </row>
        <row r="252">
          <cell r="A252">
            <v>251</v>
          </cell>
          <cell r="B252" t="str">
            <v>MASIL CARBURANTE</v>
          </cell>
          <cell r="C252" t="str">
            <v>KG</v>
          </cell>
          <cell r="D252">
            <v>2900</v>
          </cell>
        </row>
        <row r="253">
          <cell r="A253">
            <v>252</v>
          </cell>
          <cell r="B253" t="str">
            <v>MASIL GRIS FRIO</v>
          </cell>
          <cell r="C253" t="str">
            <v>KG</v>
          </cell>
          <cell r="D253">
            <v>4290</v>
          </cell>
        </row>
        <row r="254">
          <cell r="A254">
            <v>253</v>
          </cell>
          <cell r="B254" t="str">
            <v>MASIL NEGRO</v>
          </cell>
          <cell r="C254" t="str">
            <v>KG</v>
          </cell>
          <cell r="D254">
            <v>2720</v>
          </cell>
        </row>
        <row r="255">
          <cell r="A255">
            <v>254</v>
          </cell>
          <cell r="B255" t="str">
            <v>VIGUETA PREFABRICADA</v>
          </cell>
          <cell r="C255" t="str">
            <v>ML</v>
          </cell>
          <cell r="D255">
            <v>8532</v>
          </cell>
        </row>
        <row r="256">
          <cell r="A256">
            <v>255</v>
          </cell>
          <cell r="B256" t="str">
            <v>SELLASIL ESTRUCTURAL</v>
          </cell>
          <cell r="C256" t="str">
            <v>UN</v>
          </cell>
          <cell r="D256">
            <v>7655</v>
          </cell>
        </row>
        <row r="257">
          <cell r="A257">
            <v>256</v>
          </cell>
          <cell r="B257" t="str">
            <v>MALLA NYLON PETROLIZADA</v>
          </cell>
          <cell r="C257" t="str">
            <v>UN</v>
          </cell>
          <cell r="D257">
            <v>125800</v>
          </cell>
        </row>
        <row r="258">
          <cell r="A258">
            <v>257</v>
          </cell>
          <cell r="B258" t="str">
            <v>SELLADOR USO GENERAL</v>
          </cell>
          <cell r="C258" t="str">
            <v>UN</v>
          </cell>
          <cell r="D258">
            <v>3312</v>
          </cell>
        </row>
        <row r="259">
          <cell r="A259">
            <v>258</v>
          </cell>
          <cell r="B259" t="str">
            <v>PROYECTOR SNF-011/T400 W</v>
          </cell>
          <cell r="C259" t="str">
            <v>UN</v>
          </cell>
          <cell r="D259">
            <v>331156</v>
          </cell>
        </row>
        <row r="260">
          <cell r="A260">
            <v>259</v>
          </cell>
          <cell r="B260" t="str">
            <v>SIKAFLEX 1A</v>
          </cell>
          <cell r="C260" t="str">
            <v>KG</v>
          </cell>
          <cell r="D260">
            <v>8700</v>
          </cell>
        </row>
        <row r="261">
          <cell r="A261">
            <v>260</v>
          </cell>
          <cell r="B261" t="str">
            <v>CAJA CONTADOR    28x32</v>
          </cell>
          <cell r="C261" t="str">
            <v>UN</v>
          </cell>
          <cell r="D261">
            <v>7842</v>
          </cell>
        </row>
        <row r="262">
          <cell r="A262">
            <v>261</v>
          </cell>
          <cell r="B262" t="str">
            <v>CAJA CONTADOR    30x30</v>
          </cell>
          <cell r="C262" t="str">
            <v>UN</v>
          </cell>
          <cell r="D262">
            <v>7890</v>
          </cell>
        </row>
        <row r="263">
          <cell r="A263">
            <v>262</v>
          </cell>
          <cell r="B263" t="str">
            <v>MOTOBOMBA              8"</v>
          </cell>
          <cell r="C263" t="str">
            <v>DD</v>
          </cell>
          <cell r="D263">
            <v>83520</v>
          </cell>
        </row>
        <row r="264">
          <cell r="A264">
            <v>263</v>
          </cell>
          <cell r="B264" t="str">
            <v>SELLADOR ALLGUARD COATING</v>
          </cell>
          <cell r="C264" t="str">
            <v>GL</v>
          </cell>
          <cell r="D264">
            <v>265634</v>
          </cell>
        </row>
        <row r="265">
          <cell r="A265">
            <v>264</v>
          </cell>
          <cell r="B265" t="str">
            <v>IGAS GRIS</v>
          </cell>
          <cell r="C265" t="str">
            <v>KG</v>
          </cell>
          <cell r="D265">
            <v>4234</v>
          </cell>
        </row>
        <row r="266">
          <cell r="A266">
            <v>265</v>
          </cell>
          <cell r="B266" t="str">
            <v>IGAS NEGRO</v>
          </cell>
          <cell r="C266" t="str">
            <v>KG</v>
          </cell>
          <cell r="D266">
            <v>3016</v>
          </cell>
        </row>
        <row r="267">
          <cell r="A267">
            <v>266</v>
          </cell>
          <cell r="B267" t="str">
            <v>SELLADOR ALLGUARD SEALER</v>
          </cell>
          <cell r="C267" t="str">
            <v>GL</v>
          </cell>
          <cell r="D267">
            <v>169194</v>
          </cell>
        </row>
        <row r="268">
          <cell r="A268">
            <v>267</v>
          </cell>
          <cell r="B268" t="str">
            <v>CERCHA DE 3 MTS</v>
          </cell>
          <cell r="C268" t="str">
            <v>UN</v>
          </cell>
          <cell r="D268">
            <v>27260</v>
          </cell>
        </row>
        <row r="269">
          <cell r="A269">
            <v>268</v>
          </cell>
          <cell r="B269" t="str">
            <v>CINTA SIKA PVC V-10</v>
          </cell>
          <cell r="C269" t="str">
            <v>ML</v>
          </cell>
          <cell r="D269">
            <v>4176</v>
          </cell>
        </row>
        <row r="270">
          <cell r="A270">
            <v>269</v>
          </cell>
          <cell r="B270" t="str">
            <v>CINTA SIKA PVC V-15</v>
          </cell>
          <cell r="C270" t="str">
            <v>ML</v>
          </cell>
          <cell r="D270">
            <v>7540</v>
          </cell>
        </row>
        <row r="271">
          <cell r="A271">
            <v>270</v>
          </cell>
          <cell r="B271" t="str">
            <v>CINTA SIKA PVC O-22</v>
          </cell>
          <cell r="C271" t="str">
            <v>ML</v>
          </cell>
          <cell r="D271">
            <v>13456</v>
          </cell>
        </row>
        <row r="272">
          <cell r="A272">
            <v>271</v>
          </cell>
          <cell r="B272" t="str">
            <v>C/BOYA MANILIT PF/7   # 6</v>
          </cell>
          <cell r="C272" t="str">
            <v>UN</v>
          </cell>
          <cell r="D272">
            <v>25282</v>
          </cell>
        </row>
        <row r="273">
          <cell r="A273">
            <v>272</v>
          </cell>
          <cell r="B273" t="str">
            <v>CAB.MANILIT FIJO</v>
          </cell>
          <cell r="C273" t="str">
            <v>UN</v>
          </cell>
          <cell r="D273">
            <v>9502</v>
          </cell>
        </row>
        <row r="274">
          <cell r="A274">
            <v>273</v>
          </cell>
          <cell r="B274" t="str">
            <v>ADIJUNTA K</v>
          </cell>
          <cell r="C274" t="str">
            <v>KG</v>
          </cell>
          <cell r="D274">
            <v>2401</v>
          </cell>
        </row>
        <row r="275">
          <cell r="A275">
            <v>274</v>
          </cell>
          <cell r="B275" t="str">
            <v>PLANTA ELECTRICA 32.5 KVA</v>
          </cell>
          <cell r="C275" t="str">
            <v>DD</v>
          </cell>
          <cell r="D275">
            <v>17400</v>
          </cell>
        </row>
        <row r="276">
          <cell r="A276">
            <v>275</v>
          </cell>
          <cell r="B276" t="str">
            <v>ADIMARMOL NATURAL/PIGMENT</v>
          </cell>
          <cell r="C276" t="str">
            <v>KG</v>
          </cell>
          <cell r="D276">
            <v>1254</v>
          </cell>
        </row>
        <row r="277">
          <cell r="A277">
            <v>276</v>
          </cell>
          <cell r="B277" t="str">
            <v>CAJA CONTADOR    30x40</v>
          </cell>
          <cell r="C277" t="str">
            <v>UN</v>
          </cell>
          <cell r="D277">
            <v>7310</v>
          </cell>
        </row>
        <row r="278">
          <cell r="A278">
            <v>277</v>
          </cell>
          <cell r="B278" t="str">
            <v>CAB.MANILIT ARTICULADO</v>
          </cell>
          <cell r="C278" t="str">
            <v>UN</v>
          </cell>
          <cell r="D278">
            <v>7864</v>
          </cell>
        </row>
        <row r="279">
          <cell r="A279">
            <v>278</v>
          </cell>
          <cell r="B279" t="str">
            <v>CAB.MANILIT FIJO VENTILAC</v>
          </cell>
          <cell r="C279" t="str">
            <v>UN</v>
          </cell>
          <cell r="D279">
            <v>8309</v>
          </cell>
        </row>
        <row r="280">
          <cell r="A280">
            <v>279</v>
          </cell>
          <cell r="B280" t="str">
            <v>CAB.MANILIT UNIVERSAL</v>
          </cell>
          <cell r="C280" t="str">
            <v>UN</v>
          </cell>
          <cell r="D280">
            <v>9714</v>
          </cell>
        </row>
        <row r="281">
          <cell r="A281">
            <v>280</v>
          </cell>
          <cell r="B281" t="str">
            <v>GEOTEXTIL NO TEJIDO 1600</v>
          </cell>
          <cell r="C281" t="str">
            <v>M2</v>
          </cell>
          <cell r="D281">
            <v>993</v>
          </cell>
        </row>
        <row r="282">
          <cell r="A282">
            <v>281</v>
          </cell>
          <cell r="B282" t="str">
            <v>GEOTEXTIL TEJIDO    1400</v>
          </cell>
          <cell r="C282" t="str">
            <v>M2</v>
          </cell>
          <cell r="D282">
            <v>807</v>
          </cell>
        </row>
        <row r="283">
          <cell r="A283">
            <v>282</v>
          </cell>
          <cell r="B283" t="str">
            <v>TOC CT-85</v>
          </cell>
          <cell r="C283" t="str">
            <v>GL</v>
          </cell>
          <cell r="D283">
            <v>11975</v>
          </cell>
        </row>
        <row r="284">
          <cell r="A284">
            <v>283</v>
          </cell>
          <cell r="B284" t="str">
            <v>CONEXION ENERGIA      E-5</v>
          </cell>
          <cell r="C284" t="str">
            <v>UN</v>
          </cell>
          <cell r="D284">
            <v>182056</v>
          </cell>
        </row>
        <row r="285">
          <cell r="A285">
            <v>284</v>
          </cell>
          <cell r="B285" t="str">
            <v>CARBOMASTIC No.1</v>
          </cell>
          <cell r="C285" t="str">
            <v>GL</v>
          </cell>
          <cell r="D285">
            <v>4178</v>
          </cell>
        </row>
        <row r="286">
          <cell r="A286">
            <v>285</v>
          </cell>
          <cell r="B286" t="str">
            <v>ARENA TOC FINA</v>
          </cell>
          <cell r="C286" t="str">
            <v>KG</v>
          </cell>
          <cell r="D286">
            <v>474</v>
          </cell>
        </row>
        <row r="287">
          <cell r="A287">
            <v>286</v>
          </cell>
          <cell r="B287" t="str">
            <v>ARENA COLMA FINA</v>
          </cell>
          <cell r="C287" t="str">
            <v>KG</v>
          </cell>
          <cell r="D287">
            <v>534</v>
          </cell>
        </row>
        <row r="288">
          <cell r="A288">
            <v>287</v>
          </cell>
          <cell r="B288" t="str">
            <v>ARENA COLMA MEDIA</v>
          </cell>
          <cell r="C288" t="str">
            <v>KG</v>
          </cell>
          <cell r="D288">
            <v>534</v>
          </cell>
        </row>
        <row r="289">
          <cell r="A289">
            <v>288</v>
          </cell>
          <cell r="B289" t="str">
            <v>ARENA COLMA GRUESA</v>
          </cell>
          <cell r="C289" t="str">
            <v>KG</v>
          </cell>
          <cell r="D289">
            <v>534</v>
          </cell>
        </row>
        <row r="290">
          <cell r="A290">
            <v>289</v>
          </cell>
          <cell r="B290" t="str">
            <v>COLMA LIMPIADOR</v>
          </cell>
          <cell r="C290" t="str">
            <v>KG</v>
          </cell>
          <cell r="D290">
            <v>5568</v>
          </cell>
        </row>
        <row r="291">
          <cell r="A291">
            <v>290</v>
          </cell>
          <cell r="B291" t="str">
            <v>MERULEX I.F.TRANSP-NEGRO</v>
          </cell>
          <cell r="C291" t="str">
            <v>KG</v>
          </cell>
          <cell r="D291">
            <v>6322</v>
          </cell>
        </row>
        <row r="292">
          <cell r="A292">
            <v>291</v>
          </cell>
          <cell r="B292" t="str">
            <v>CAJA CONTADOR    40x30</v>
          </cell>
          <cell r="C292" t="str">
            <v>UN</v>
          </cell>
          <cell r="D292">
            <v>4410</v>
          </cell>
        </row>
        <row r="293">
          <cell r="A293">
            <v>292</v>
          </cell>
          <cell r="B293" t="str">
            <v>SUELO CEMENTO 1:10</v>
          </cell>
          <cell r="C293" t="str">
            <v>M3</v>
          </cell>
          <cell r="D293">
            <v>38628</v>
          </cell>
        </row>
        <row r="294">
          <cell r="A294">
            <v>293</v>
          </cell>
          <cell r="B294" t="str">
            <v>TEC CONFILM</v>
          </cell>
          <cell r="C294" t="str">
            <v>KG</v>
          </cell>
          <cell r="D294">
            <v>2262</v>
          </cell>
        </row>
        <row r="295">
          <cell r="A295">
            <v>294</v>
          </cell>
          <cell r="B295" t="str">
            <v>ADIPOXI 150</v>
          </cell>
          <cell r="C295" t="str">
            <v>KG</v>
          </cell>
          <cell r="D295">
            <v>21077</v>
          </cell>
        </row>
        <row r="296">
          <cell r="A296">
            <v>295</v>
          </cell>
          <cell r="B296" t="str">
            <v>TEJA MAXILIT PF/7     # 4</v>
          </cell>
          <cell r="C296" t="str">
            <v>UN</v>
          </cell>
          <cell r="D296">
            <v>9972</v>
          </cell>
        </row>
        <row r="297">
          <cell r="A297">
            <v>296</v>
          </cell>
          <cell r="B297" t="str">
            <v>TEJA MAXILIT PF/7     # 6</v>
          </cell>
          <cell r="C297" t="str">
            <v>UN</v>
          </cell>
          <cell r="D297">
            <v>15537</v>
          </cell>
        </row>
        <row r="298">
          <cell r="A298">
            <v>297</v>
          </cell>
          <cell r="B298" t="str">
            <v>TEJA MAXILIT PF/7     # 8</v>
          </cell>
          <cell r="C298" t="str">
            <v>UN</v>
          </cell>
          <cell r="D298">
            <v>19934</v>
          </cell>
        </row>
        <row r="299">
          <cell r="A299">
            <v>298</v>
          </cell>
          <cell r="B299" t="str">
            <v>ADILIMPIADOR 1</v>
          </cell>
          <cell r="C299" t="str">
            <v>KG</v>
          </cell>
          <cell r="D299">
            <v>4669</v>
          </cell>
        </row>
        <row r="300">
          <cell r="A300">
            <v>299</v>
          </cell>
          <cell r="B300" t="str">
            <v>ADILIMPIADOR E</v>
          </cell>
          <cell r="C300" t="str">
            <v>KG</v>
          </cell>
          <cell r="D300">
            <v>4669</v>
          </cell>
        </row>
        <row r="301">
          <cell r="A301">
            <v>300</v>
          </cell>
          <cell r="B301" t="str">
            <v>CONEXION ENERGIA      E-6</v>
          </cell>
          <cell r="C301" t="str">
            <v>UN</v>
          </cell>
          <cell r="D301">
            <v>303424</v>
          </cell>
        </row>
        <row r="302">
          <cell r="A302">
            <v>301</v>
          </cell>
          <cell r="B302" t="str">
            <v>TEJA MAXILIT  PF/7   # 10</v>
          </cell>
          <cell r="C302" t="str">
            <v>UN</v>
          </cell>
          <cell r="D302">
            <v>25195</v>
          </cell>
        </row>
        <row r="303">
          <cell r="A303">
            <v>302</v>
          </cell>
          <cell r="B303" t="str">
            <v>MASTERKURE</v>
          </cell>
          <cell r="C303" t="str">
            <v>KG</v>
          </cell>
          <cell r="D303">
            <v>1925</v>
          </cell>
        </row>
        <row r="304">
          <cell r="A304">
            <v>303</v>
          </cell>
          <cell r="B304" t="str">
            <v>LIMPIADOR EPOXICO      01</v>
          </cell>
          <cell r="C304" t="str">
            <v>KG</v>
          </cell>
          <cell r="D304">
            <v>4889</v>
          </cell>
        </row>
        <row r="305">
          <cell r="A305">
            <v>304</v>
          </cell>
          <cell r="B305" t="str">
            <v>LIMPIADOR POLIURETANO</v>
          </cell>
          <cell r="C305" t="str">
            <v>KG</v>
          </cell>
          <cell r="D305">
            <v>3845</v>
          </cell>
        </row>
        <row r="306">
          <cell r="A306">
            <v>305</v>
          </cell>
          <cell r="B306" t="str">
            <v>REVISION ENERGIA BAJA TEN</v>
          </cell>
          <cell r="C306" t="str">
            <v>UN</v>
          </cell>
          <cell r="D306">
            <v>9100</v>
          </cell>
        </row>
        <row r="307">
          <cell r="A307">
            <v>306</v>
          </cell>
          <cell r="B307" t="str">
            <v>ANVIL BOND</v>
          </cell>
          <cell r="C307" t="str">
            <v>KG</v>
          </cell>
          <cell r="D307">
            <v>22527</v>
          </cell>
        </row>
        <row r="308">
          <cell r="A308">
            <v>307</v>
          </cell>
          <cell r="B308" t="str">
            <v>CONCRESIVE LPL</v>
          </cell>
          <cell r="C308" t="str">
            <v>KG</v>
          </cell>
          <cell r="D308">
            <v>23084</v>
          </cell>
        </row>
        <row r="309">
          <cell r="A309">
            <v>308</v>
          </cell>
          <cell r="B309" t="str">
            <v>EMACO S88C</v>
          </cell>
          <cell r="C309" t="str">
            <v>KG</v>
          </cell>
          <cell r="D309">
            <v>1340</v>
          </cell>
        </row>
        <row r="310">
          <cell r="A310">
            <v>309</v>
          </cell>
          <cell r="B310" t="str">
            <v>TECNOCONCRETO IP/102-402</v>
          </cell>
          <cell r="C310" t="str">
            <v>GL</v>
          </cell>
          <cell r="D310">
            <v>23919</v>
          </cell>
        </row>
        <row r="311">
          <cell r="A311">
            <v>310</v>
          </cell>
          <cell r="B311" t="str">
            <v>CAJA CONTADOR    45x45</v>
          </cell>
          <cell r="C311" t="str">
            <v>UN</v>
          </cell>
          <cell r="D311">
            <v>5570</v>
          </cell>
        </row>
        <row r="312">
          <cell r="A312">
            <v>311</v>
          </cell>
          <cell r="B312" t="str">
            <v>CAJA CONTADOR    60x60</v>
          </cell>
          <cell r="C312" t="str">
            <v>UN</v>
          </cell>
          <cell r="D312">
            <v>34413</v>
          </cell>
        </row>
        <row r="313">
          <cell r="A313">
            <v>312</v>
          </cell>
          <cell r="B313" t="str">
            <v>TECNOCONCRETO PS-107</v>
          </cell>
          <cell r="C313" t="str">
            <v>GL</v>
          </cell>
          <cell r="D313">
            <v>15190</v>
          </cell>
        </row>
        <row r="314">
          <cell r="A314">
            <v>313</v>
          </cell>
          <cell r="B314" t="str">
            <v>TECNOCONCRETO PS-107 C</v>
          </cell>
          <cell r="C314" t="str">
            <v>GL</v>
          </cell>
          <cell r="D314">
            <v>1989</v>
          </cell>
        </row>
        <row r="315">
          <cell r="A315">
            <v>314</v>
          </cell>
          <cell r="B315" t="str">
            <v>TECNOCONCRETO RS-105</v>
          </cell>
          <cell r="C315" t="str">
            <v>GL</v>
          </cell>
          <cell r="D315">
            <v>20631</v>
          </cell>
        </row>
        <row r="316">
          <cell r="A316">
            <v>315</v>
          </cell>
          <cell r="B316" t="str">
            <v>TECNOCONCRETO RM-203 PRIM</v>
          </cell>
          <cell r="C316" t="str">
            <v>GL</v>
          </cell>
          <cell r="D316">
            <v>20103</v>
          </cell>
        </row>
        <row r="317">
          <cell r="A317">
            <v>316</v>
          </cell>
          <cell r="B317" t="str">
            <v>DISCO PULIDORA</v>
          </cell>
          <cell r="C317" t="str">
            <v>UN</v>
          </cell>
          <cell r="D317">
            <v>9280</v>
          </cell>
        </row>
        <row r="318">
          <cell r="A318">
            <v>317</v>
          </cell>
          <cell r="B318" t="str">
            <v>TECNOCONCRETO RP-202</v>
          </cell>
          <cell r="C318" t="str">
            <v>GL</v>
          </cell>
          <cell r="D318">
            <v>25195</v>
          </cell>
        </row>
        <row r="319">
          <cell r="A319">
            <v>318</v>
          </cell>
          <cell r="B319" t="str">
            <v>TECNOCONCRETO P-70</v>
          </cell>
          <cell r="C319" t="str">
            <v>GL</v>
          </cell>
          <cell r="D319">
            <v>13050</v>
          </cell>
        </row>
        <row r="320">
          <cell r="A320">
            <v>319</v>
          </cell>
          <cell r="B320" t="str">
            <v>SELLADOR WATER REPELLENT</v>
          </cell>
          <cell r="C320" t="str">
            <v>GL</v>
          </cell>
          <cell r="D320">
            <v>279170</v>
          </cell>
        </row>
        <row r="321">
          <cell r="A321">
            <v>320</v>
          </cell>
          <cell r="B321" t="str">
            <v>CANDADO  YALE 11060</v>
          </cell>
          <cell r="C321" t="str">
            <v>UN</v>
          </cell>
          <cell r="D321">
            <v>9454</v>
          </cell>
        </row>
        <row r="322">
          <cell r="A322">
            <v>321</v>
          </cell>
          <cell r="B322" t="str">
            <v>CONCRETO CORR 1500 PSI</v>
          </cell>
          <cell r="C322" t="str">
            <v>M3</v>
          </cell>
          <cell r="D322">
            <v>112056</v>
          </cell>
        </row>
        <row r="323">
          <cell r="A323">
            <v>322</v>
          </cell>
          <cell r="B323" t="str">
            <v>CONCRETO CORR 2000 PSI</v>
          </cell>
          <cell r="C323" t="str">
            <v>M3</v>
          </cell>
          <cell r="D323">
            <v>117044</v>
          </cell>
        </row>
        <row r="324">
          <cell r="A324">
            <v>323</v>
          </cell>
          <cell r="B324" t="str">
            <v>CONCRETO CORR 2500 PSI</v>
          </cell>
          <cell r="C324" t="str">
            <v>M3</v>
          </cell>
          <cell r="D324">
            <v>123192</v>
          </cell>
        </row>
        <row r="325">
          <cell r="A325">
            <v>324</v>
          </cell>
          <cell r="B325" t="str">
            <v>CONCRETO CORR 3000 PSI</v>
          </cell>
          <cell r="C325" t="str">
            <v>M3</v>
          </cell>
          <cell r="D325">
            <v>131544</v>
          </cell>
        </row>
        <row r="326">
          <cell r="A326">
            <v>325</v>
          </cell>
          <cell r="B326" t="str">
            <v>CONCRETO CORR 3500 PSI</v>
          </cell>
          <cell r="C326" t="str">
            <v>M3</v>
          </cell>
          <cell r="D326">
            <v>138156</v>
          </cell>
        </row>
        <row r="327">
          <cell r="A327">
            <v>326</v>
          </cell>
          <cell r="B327" t="str">
            <v>CONCRETO CORR 4000 PSI</v>
          </cell>
          <cell r="C327" t="str">
            <v>M3</v>
          </cell>
          <cell r="D327">
            <v>147204</v>
          </cell>
        </row>
        <row r="328">
          <cell r="A328">
            <v>327</v>
          </cell>
          <cell r="B328" t="str">
            <v>CONCRETO CORR 4500 PSI</v>
          </cell>
          <cell r="C328" t="str">
            <v>M3</v>
          </cell>
          <cell r="D328">
            <v>156832</v>
          </cell>
        </row>
        <row r="329">
          <cell r="A329">
            <v>328</v>
          </cell>
          <cell r="B329" t="str">
            <v>CONCRETO CORR 5000 PSI</v>
          </cell>
          <cell r="C329" t="str">
            <v>M3</v>
          </cell>
          <cell r="D329">
            <v>165300</v>
          </cell>
        </row>
        <row r="330">
          <cell r="A330">
            <v>329</v>
          </cell>
          <cell r="B330" t="str">
            <v>CONCRETO CORR 6000 PSI</v>
          </cell>
          <cell r="C330" t="str">
            <v>M3</v>
          </cell>
          <cell r="D330">
            <v>180960</v>
          </cell>
        </row>
        <row r="331">
          <cell r="A331">
            <v>330</v>
          </cell>
          <cell r="B331" t="str">
            <v>SUELO CEMENTO 1:13</v>
          </cell>
          <cell r="C331" t="str">
            <v>M3</v>
          </cell>
          <cell r="D331">
            <v>35496</v>
          </cell>
        </row>
        <row r="332">
          <cell r="A332">
            <v>331</v>
          </cell>
          <cell r="B332" t="str">
            <v>COSTO ADIC. RET.1500 PSI</v>
          </cell>
          <cell r="C332" t="str">
            <v>M3</v>
          </cell>
          <cell r="D332">
            <v>5104</v>
          </cell>
        </row>
        <row r="333">
          <cell r="A333">
            <v>332</v>
          </cell>
          <cell r="B333" t="str">
            <v>COSTO ADIC. RET.2500 PSI</v>
          </cell>
          <cell r="C333" t="str">
            <v>M3</v>
          </cell>
          <cell r="D333">
            <v>5104</v>
          </cell>
        </row>
        <row r="334">
          <cell r="A334">
            <v>333</v>
          </cell>
          <cell r="B334" t="str">
            <v>COSTO ADIC. RET.3000 PSI</v>
          </cell>
          <cell r="C334" t="str">
            <v>M3</v>
          </cell>
          <cell r="D334">
            <v>5452</v>
          </cell>
        </row>
        <row r="335">
          <cell r="A335">
            <v>334</v>
          </cell>
          <cell r="B335" t="str">
            <v>COSTO ADIC. RET.3500 PSI</v>
          </cell>
          <cell r="C335" t="str">
            <v>M3</v>
          </cell>
          <cell r="D335">
            <v>5452</v>
          </cell>
        </row>
        <row r="336">
          <cell r="A336">
            <v>335</v>
          </cell>
          <cell r="B336" t="str">
            <v>COSTO ADIC. RET.5000 PSI</v>
          </cell>
          <cell r="C336" t="str">
            <v>M3</v>
          </cell>
          <cell r="D336">
            <v>5568</v>
          </cell>
        </row>
        <row r="337">
          <cell r="A337">
            <v>336</v>
          </cell>
          <cell r="B337" t="str">
            <v>BOVEDILLA PREFABRICADA</v>
          </cell>
          <cell r="C337" t="str">
            <v>UN</v>
          </cell>
          <cell r="D337">
            <v>1415</v>
          </cell>
        </row>
        <row r="338">
          <cell r="A338">
            <v>337</v>
          </cell>
          <cell r="B338" t="str">
            <v>COSTO ADIC. RET.6000 PSI</v>
          </cell>
          <cell r="C338" t="str">
            <v>M3</v>
          </cell>
          <cell r="D338">
            <v>5684</v>
          </cell>
        </row>
        <row r="339">
          <cell r="A339">
            <v>338</v>
          </cell>
          <cell r="B339" t="str">
            <v>BLOQ 10X20X40 TIPO IV C10</v>
          </cell>
          <cell r="C339" t="str">
            <v>UN</v>
          </cell>
          <cell r="D339">
            <v>458</v>
          </cell>
        </row>
        <row r="340">
          <cell r="A340">
            <v>339</v>
          </cell>
          <cell r="B340" t="str">
            <v>INCREMENT.BOMBEO</v>
          </cell>
          <cell r="C340" t="str">
            <v>M3</v>
          </cell>
          <cell r="D340">
            <v>11600</v>
          </cell>
        </row>
        <row r="341">
          <cell r="A341">
            <v>340</v>
          </cell>
          <cell r="B341" t="str">
            <v>BOVEDILLA PREFABRICADA 01</v>
          </cell>
          <cell r="C341" t="str">
            <v>UN</v>
          </cell>
          <cell r="D341">
            <v>1839</v>
          </cell>
        </row>
        <row r="342">
          <cell r="A342">
            <v>341</v>
          </cell>
          <cell r="B342" t="str">
            <v>LISTON ABARCO 1"x2"x12'</v>
          </cell>
          <cell r="C342" t="str">
            <v>UN</v>
          </cell>
          <cell r="D342">
            <v>4504</v>
          </cell>
        </row>
        <row r="343">
          <cell r="A343">
            <v>342</v>
          </cell>
          <cell r="B343" t="str">
            <v>LISTON ABARCO 2"x2"x15'</v>
          </cell>
          <cell r="C343" t="str">
            <v>UN</v>
          </cell>
          <cell r="D343">
            <v>4000</v>
          </cell>
        </row>
        <row r="344">
          <cell r="A344">
            <v>343</v>
          </cell>
          <cell r="B344" t="str">
            <v>LISTON ABARCO 2"x4"x12</v>
          </cell>
          <cell r="C344" t="str">
            <v>UN</v>
          </cell>
          <cell r="D344">
            <v>13032</v>
          </cell>
        </row>
        <row r="345">
          <cell r="A345">
            <v>344</v>
          </cell>
          <cell r="B345" t="str">
            <v>LISTON CATIVO 2"x2"x12'</v>
          </cell>
          <cell r="C345" t="str">
            <v>UN</v>
          </cell>
          <cell r="D345">
            <v>2000</v>
          </cell>
        </row>
        <row r="346">
          <cell r="A346">
            <v>345</v>
          </cell>
          <cell r="B346" t="str">
            <v>LISTON CATIVO 2"x2"x12'01</v>
          </cell>
          <cell r="C346" t="str">
            <v>UN</v>
          </cell>
          <cell r="D346">
            <v>2200</v>
          </cell>
        </row>
        <row r="347">
          <cell r="A347">
            <v>346</v>
          </cell>
          <cell r="B347" t="str">
            <v>LISTON CATIVO 2"x2"x15'</v>
          </cell>
          <cell r="C347" t="str">
            <v>UN</v>
          </cell>
          <cell r="D347">
            <v>2500</v>
          </cell>
        </row>
        <row r="348">
          <cell r="A348">
            <v>347</v>
          </cell>
          <cell r="B348" t="str">
            <v>LISTON CATIVO 2"x2"x15'01</v>
          </cell>
          <cell r="C348" t="str">
            <v>UN</v>
          </cell>
          <cell r="D348">
            <v>2500</v>
          </cell>
        </row>
        <row r="349">
          <cell r="A349">
            <v>348</v>
          </cell>
          <cell r="B349" t="str">
            <v>CABALLETE MAXILIT    FIJO</v>
          </cell>
          <cell r="C349" t="str">
            <v>UN</v>
          </cell>
          <cell r="D349">
            <v>10550</v>
          </cell>
        </row>
        <row r="350">
          <cell r="A350">
            <v>349</v>
          </cell>
          <cell r="B350" t="str">
            <v>CABALLETE MAXILIT ONDULAD</v>
          </cell>
          <cell r="C350" t="str">
            <v>UN</v>
          </cell>
          <cell r="D350">
            <v>9312</v>
          </cell>
        </row>
        <row r="351">
          <cell r="A351">
            <v>350</v>
          </cell>
          <cell r="B351" t="str">
            <v>CABALLETE MAXILIT    FI01</v>
          </cell>
          <cell r="C351" t="str">
            <v>UN</v>
          </cell>
          <cell r="D351">
            <v>10550</v>
          </cell>
        </row>
        <row r="352">
          <cell r="A352">
            <v>351</v>
          </cell>
          <cell r="B352" t="str">
            <v>CABALLETE MAXILIT ONDUL01</v>
          </cell>
          <cell r="C352" t="str">
            <v>UN</v>
          </cell>
          <cell r="D352">
            <v>9312</v>
          </cell>
        </row>
        <row r="353">
          <cell r="A353">
            <v>352</v>
          </cell>
          <cell r="B353" t="str">
            <v>CONEXION ENERGIA      E01</v>
          </cell>
          <cell r="C353" t="str">
            <v>UN</v>
          </cell>
          <cell r="D353">
            <v>0</v>
          </cell>
        </row>
        <row r="354">
          <cell r="A354">
            <v>353</v>
          </cell>
          <cell r="B354" t="str">
            <v>TEJA TECHADORA PF/5   # 4</v>
          </cell>
          <cell r="C354" t="str">
            <v>UN</v>
          </cell>
          <cell r="D354">
            <v>8023</v>
          </cell>
        </row>
        <row r="355">
          <cell r="A355">
            <v>354</v>
          </cell>
          <cell r="B355" t="str">
            <v>TEJA TECHADORA PF/5   # 6</v>
          </cell>
          <cell r="C355" t="str">
            <v>UN</v>
          </cell>
          <cell r="D355">
            <v>13223</v>
          </cell>
        </row>
        <row r="356">
          <cell r="A356">
            <v>355</v>
          </cell>
          <cell r="B356" t="str">
            <v>TEJA TECHADORA PF/5   #10</v>
          </cell>
          <cell r="C356" t="str">
            <v>UN</v>
          </cell>
          <cell r="D356">
            <v>17553</v>
          </cell>
        </row>
        <row r="357">
          <cell r="A357">
            <v>356</v>
          </cell>
          <cell r="B357" t="str">
            <v>TEJA RENDILIT  PF/5   # 4</v>
          </cell>
          <cell r="C357" t="str">
            <v>UN</v>
          </cell>
          <cell r="D357">
            <v>8587</v>
          </cell>
        </row>
        <row r="358">
          <cell r="A358">
            <v>357</v>
          </cell>
          <cell r="B358" t="str">
            <v>SUELO CEMENTO 1:30</v>
          </cell>
          <cell r="C358" t="str">
            <v>M3</v>
          </cell>
          <cell r="D358">
            <v>25520</v>
          </cell>
        </row>
        <row r="359">
          <cell r="A359">
            <v>358</v>
          </cell>
          <cell r="B359" t="str">
            <v>SUELO CEMENTO 1:5</v>
          </cell>
          <cell r="C359" t="str">
            <v>M3</v>
          </cell>
          <cell r="D359">
            <v>63800</v>
          </cell>
        </row>
        <row r="360">
          <cell r="A360">
            <v>359</v>
          </cell>
          <cell r="B360" t="str">
            <v>SUELO CEMENTO 1:6</v>
          </cell>
          <cell r="C360" t="str">
            <v>M3</v>
          </cell>
          <cell r="D360">
            <v>55680</v>
          </cell>
        </row>
        <row r="361">
          <cell r="A361">
            <v>360</v>
          </cell>
          <cell r="B361" t="str">
            <v>SUELO CEMENTO 1:8</v>
          </cell>
          <cell r="C361" t="str">
            <v>M3</v>
          </cell>
          <cell r="D361">
            <v>44892</v>
          </cell>
        </row>
        <row r="362">
          <cell r="A362">
            <v>361</v>
          </cell>
          <cell r="B362" t="str">
            <v>CONCRETO G.FINA 1500 PSI</v>
          </cell>
          <cell r="C362" t="str">
            <v>M3</v>
          </cell>
          <cell r="D362">
            <v>107996</v>
          </cell>
        </row>
        <row r="363">
          <cell r="A363">
            <v>362</v>
          </cell>
          <cell r="B363" t="str">
            <v>CONCRETO G.FINA 2000 PSI</v>
          </cell>
          <cell r="C363" t="str">
            <v>M3</v>
          </cell>
          <cell r="D363">
            <v>114608</v>
          </cell>
        </row>
        <row r="364">
          <cell r="A364">
            <v>363</v>
          </cell>
          <cell r="B364" t="str">
            <v>CONCRETO G.FINA 2500 PSI</v>
          </cell>
          <cell r="C364" t="str">
            <v>M3</v>
          </cell>
          <cell r="D364">
            <v>117160</v>
          </cell>
        </row>
        <row r="365">
          <cell r="A365">
            <v>364</v>
          </cell>
          <cell r="B365" t="str">
            <v>CONCRETO G.FINA 3000 PSI</v>
          </cell>
          <cell r="C365" t="str">
            <v>M3</v>
          </cell>
          <cell r="D365">
            <v>122960</v>
          </cell>
        </row>
        <row r="366">
          <cell r="A366">
            <v>365</v>
          </cell>
          <cell r="B366" t="str">
            <v>MORTERO CORR.    1500 PSI</v>
          </cell>
          <cell r="C366" t="str">
            <v>M3</v>
          </cell>
          <cell r="D366">
            <v>104980</v>
          </cell>
        </row>
        <row r="367">
          <cell r="A367">
            <v>366</v>
          </cell>
          <cell r="B367" t="str">
            <v>MORTERO CORR.    2000 PSI</v>
          </cell>
          <cell r="C367" t="str">
            <v>M3</v>
          </cell>
          <cell r="D367">
            <v>111012</v>
          </cell>
        </row>
        <row r="368">
          <cell r="A368">
            <v>367</v>
          </cell>
          <cell r="B368" t="str">
            <v>MORTERO CORR.    2500 PSI</v>
          </cell>
          <cell r="C368" t="str">
            <v>M3</v>
          </cell>
          <cell r="D368">
            <v>120060</v>
          </cell>
        </row>
        <row r="369">
          <cell r="A369">
            <v>368</v>
          </cell>
          <cell r="B369" t="str">
            <v>MORTERO CORR.    3000 PSI</v>
          </cell>
          <cell r="C369" t="str">
            <v>M3</v>
          </cell>
          <cell r="D369">
            <v>132704</v>
          </cell>
        </row>
        <row r="370">
          <cell r="A370">
            <v>369</v>
          </cell>
          <cell r="B370" t="str">
            <v>BLOQ 15X20X40 TIPO I C-15</v>
          </cell>
          <cell r="C370" t="str">
            <v>UN</v>
          </cell>
          <cell r="D370">
            <v>853</v>
          </cell>
        </row>
        <row r="371">
          <cell r="A371">
            <v>370</v>
          </cell>
          <cell r="B371" t="str">
            <v>BLOQ 20X20X40 TIPO I C-20</v>
          </cell>
          <cell r="C371" t="str">
            <v>UN</v>
          </cell>
          <cell r="D371">
            <v>1090</v>
          </cell>
        </row>
        <row r="372">
          <cell r="A372">
            <v>371</v>
          </cell>
          <cell r="B372" t="str">
            <v>MORTERO CORR.    1800 PSI</v>
          </cell>
          <cell r="C372" t="str">
            <v>M3</v>
          </cell>
          <cell r="D372">
            <v>106720</v>
          </cell>
        </row>
        <row r="373">
          <cell r="A373">
            <v>372</v>
          </cell>
          <cell r="B373" t="str">
            <v>LISTON CEDRO 1"x2"x12'</v>
          </cell>
          <cell r="C373" t="str">
            <v>UN</v>
          </cell>
          <cell r="D373">
            <v>2400</v>
          </cell>
        </row>
        <row r="374">
          <cell r="A374">
            <v>373</v>
          </cell>
          <cell r="B374" t="str">
            <v>BLOQ 15X20X40 TIPO IV C15</v>
          </cell>
          <cell r="C374" t="str">
            <v>UN</v>
          </cell>
          <cell r="D374">
            <v>737</v>
          </cell>
        </row>
        <row r="375">
          <cell r="A375">
            <v>374</v>
          </cell>
          <cell r="B375" t="str">
            <v>BLOQ 20X20X40 TIPO IV C20</v>
          </cell>
          <cell r="C375" t="str">
            <v>UN</v>
          </cell>
          <cell r="D375">
            <v>945</v>
          </cell>
        </row>
        <row r="376">
          <cell r="A376">
            <v>375</v>
          </cell>
          <cell r="B376" t="str">
            <v>MORTERO          1800 PSI</v>
          </cell>
          <cell r="C376" t="str">
            <v>M3</v>
          </cell>
          <cell r="D376">
            <v>107880</v>
          </cell>
        </row>
        <row r="377">
          <cell r="A377">
            <v>376</v>
          </cell>
          <cell r="B377" t="str">
            <v>ADOQUIN PEATONAL</v>
          </cell>
          <cell r="C377" t="str">
            <v>M2</v>
          </cell>
          <cell r="D377">
            <v>9338</v>
          </cell>
        </row>
        <row r="378">
          <cell r="A378">
            <v>377</v>
          </cell>
          <cell r="B378" t="str">
            <v>CONCRETO TRADIC. 1500 PSI</v>
          </cell>
          <cell r="C378" t="str">
            <v>M3</v>
          </cell>
          <cell r="D378">
            <v>101500</v>
          </cell>
        </row>
        <row r="379">
          <cell r="A379">
            <v>378</v>
          </cell>
          <cell r="B379" t="str">
            <v>CONCRETO TRADIC. 2000 PSI</v>
          </cell>
          <cell r="C379" t="str">
            <v>M3</v>
          </cell>
          <cell r="D379">
            <v>106720</v>
          </cell>
        </row>
        <row r="380">
          <cell r="A380">
            <v>379</v>
          </cell>
          <cell r="B380" t="str">
            <v>CONCRETO TRADIC. 2500 PSI</v>
          </cell>
          <cell r="C380" t="str">
            <v>M3</v>
          </cell>
          <cell r="D380">
            <v>109736</v>
          </cell>
        </row>
        <row r="381">
          <cell r="A381">
            <v>380</v>
          </cell>
          <cell r="B381" t="str">
            <v>CONCRETO TRADIC. 3000 PSI</v>
          </cell>
          <cell r="C381" t="str">
            <v>M3</v>
          </cell>
          <cell r="D381">
            <v>115852</v>
          </cell>
        </row>
        <row r="382">
          <cell r="A382">
            <v>381</v>
          </cell>
          <cell r="B382" t="str">
            <v>CONCRETO TRADIC. 3500 PSI</v>
          </cell>
          <cell r="C382" t="str">
            <v>M3</v>
          </cell>
          <cell r="D382">
            <v>120640</v>
          </cell>
        </row>
        <row r="383">
          <cell r="A383">
            <v>382</v>
          </cell>
          <cell r="B383" t="str">
            <v>CONCRETO TRADIC. 4000 PSI</v>
          </cell>
          <cell r="C383" t="str">
            <v>M3</v>
          </cell>
          <cell r="D383">
            <v>124700</v>
          </cell>
        </row>
        <row r="384">
          <cell r="A384">
            <v>383</v>
          </cell>
          <cell r="B384" t="str">
            <v>CONCRETO TRADIC. 4500 PSI</v>
          </cell>
          <cell r="C384" t="str">
            <v>M3</v>
          </cell>
          <cell r="D384">
            <v>129920</v>
          </cell>
        </row>
        <row r="385">
          <cell r="A385">
            <v>384</v>
          </cell>
          <cell r="B385" t="str">
            <v>CONCRETO TRADIC. 5000 PSI</v>
          </cell>
          <cell r="C385" t="str">
            <v>M3</v>
          </cell>
          <cell r="D385">
            <v>134560</v>
          </cell>
        </row>
        <row r="386">
          <cell r="A386">
            <v>385</v>
          </cell>
          <cell r="B386" t="str">
            <v>CONCRETO TRADIC. 6000 PSI</v>
          </cell>
          <cell r="C386" t="str">
            <v>M3</v>
          </cell>
          <cell r="D386">
            <v>146160</v>
          </cell>
        </row>
        <row r="387">
          <cell r="A387">
            <v>386</v>
          </cell>
          <cell r="B387" t="str">
            <v>CONCRETO G.FINA 3500 PSI</v>
          </cell>
          <cell r="C387" t="str">
            <v>M3</v>
          </cell>
          <cell r="D387">
            <v>129688</v>
          </cell>
        </row>
        <row r="388">
          <cell r="A388">
            <v>387</v>
          </cell>
          <cell r="B388" t="str">
            <v>CONCRETO G.FINA 4000 PSI</v>
          </cell>
          <cell r="C388" t="str">
            <v>M3</v>
          </cell>
          <cell r="D388">
            <v>134096</v>
          </cell>
        </row>
        <row r="389">
          <cell r="A389">
            <v>388</v>
          </cell>
          <cell r="B389" t="str">
            <v>CONCRETO G.FINA 4500 PSI</v>
          </cell>
          <cell r="C389" t="str">
            <v>M3</v>
          </cell>
          <cell r="D389">
            <v>139896</v>
          </cell>
        </row>
        <row r="390">
          <cell r="A390">
            <v>389</v>
          </cell>
          <cell r="B390" t="str">
            <v>CEPILLO DE ACERO</v>
          </cell>
          <cell r="C390" t="str">
            <v>UN</v>
          </cell>
          <cell r="D390">
            <v>2025</v>
          </cell>
        </row>
        <row r="391">
          <cell r="A391">
            <v>390</v>
          </cell>
          <cell r="B391" t="str">
            <v>CEPILLO DE ACERO       01</v>
          </cell>
          <cell r="C391" t="str">
            <v>UN</v>
          </cell>
          <cell r="D391">
            <v>1570</v>
          </cell>
        </row>
        <row r="392">
          <cell r="A392">
            <v>391</v>
          </cell>
          <cell r="B392" t="str">
            <v>SACOS DE FIQUE</v>
          </cell>
          <cell r="C392" t="str">
            <v>UN</v>
          </cell>
          <cell r="D392">
            <v>100</v>
          </cell>
        </row>
        <row r="393">
          <cell r="A393">
            <v>392</v>
          </cell>
          <cell r="B393" t="str">
            <v>BROCA AR C.LISO      1/2"</v>
          </cell>
          <cell r="C393" t="str">
            <v>UN</v>
          </cell>
          <cell r="D393">
            <v>5394</v>
          </cell>
        </row>
        <row r="394">
          <cell r="A394">
            <v>393</v>
          </cell>
          <cell r="B394" t="str">
            <v>BROCA AR C.LISO      1/4"</v>
          </cell>
          <cell r="C394" t="str">
            <v>UN</v>
          </cell>
          <cell r="D394">
            <v>1624</v>
          </cell>
        </row>
        <row r="395">
          <cell r="A395">
            <v>394</v>
          </cell>
          <cell r="B395" t="str">
            <v>ACEITERA METALICA   250cc</v>
          </cell>
          <cell r="C395" t="str">
            <v>UN</v>
          </cell>
          <cell r="D395">
            <v>6380</v>
          </cell>
        </row>
        <row r="396">
          <cell r="A396">
            <v>395</v>
          </cell>
          <cell r="B396" t="str">
            <v>INCREMENT.BOMBEO 1500 PSI</v>
          </cell>
          <cell r="C396" t="str">
            <v>M3</v>
          </cell>
          <cell r="D396">
            <v>3480</v>
          </cell>
        </row>
        <row r="397">
          <cell r="A397">
            <v>396</v>
          </cell>
          <cell r="B397" t="str">
            <v>INCREMENT.BOMBEO 2000 PSI</v>
          </cell>
          <cell r="C397" t="str">
            <v>M3</v>
          </cell>
          <cell r="D397">
            <v>3712</v>
          </cell>
        </row>
        <row r="398">
          <cell r="A398">
            <v>397</v>
          </cell>
          <cell r="B398" t="str">
            <v>INCREMENT.BOMBEO 2500 PSI</v>
          </cell>
          <cell r="C398" t="str">
            <v>M3</v>
          </cell>
          <cell r="D398">
            <v>3944</v>
          </cell>
        </row>
        <row r="399">
          <cell r="A399">
            <v>398</v>
          </cell>
          <cell r="B399" t="str">
            <v>INCREMENT.BOMBEO 3000 PSI</v>
          </cell>
          <cell r="C399" t="str">
            <v>M3</v>
          </cell>
          <cell r="D399">
            <v>4176</v>
          </cell>
        </row>
        <row r="400">
          <cell r="A400">
            <v>399</v>
          </cell>
          <cell r="B400" t="str">
            <v>INCREMENT.BOMBEO 3500 PSI</v>
          </cell>
          <cell r="C400" t="str">
            <v>M3</v>
          </cell>
          <cell r="D400">
            <v>4408</v>
          </cell>
        </row>
        <row r="401">
          <cell r="A401">
            <v>400</v>
          </cell>
          <cell r="B401" t="str">
            <v>INCREMENT.BOMBEO 4000 PSI</v>
          </cell>
          <cell r="C401" t="str">
            <v>M3</v>
          </cell>
          <cell r="D401">
            <v>4840</v>
          </cell>
        </row>
        <row r="402">
          <cell r="A402">
            <v>401</v>
          </cell>
          <cell r="B402" t="str">
            <v>INCREMENT.BOMBEO 4500 PSI</v>
          </cell>
          <cell r="C402" t="str">
            <v>M3</v>
          </cell>
          <cell r="D402">
            <v>4872</v>
          </cell>
        </row>
        <row r="403">
          <cell r="A403">
            <v>402</v>
          </cell>
          <cell r="B403" t="str">
            <v>INCREMENT.BOMBEO 5000 PSI</v>
          </cell>
          <cell r="C403" t="str">
            <v>M3</v>
          </cell>
          <cell r="D403">
            <v>5104</v>
          </cell>
        </row>
        <row r="404">
          <cell r="A404">
            <v>403</v>
          </cell>
          <cell r="B404" t="str">
            <v>INCREMENT.BOMBEO 6000 PSI</v>
          </cell>
          <cell r="C404" t="str">
            <v>M3</v>
          </cell>
          <cell r="D404">
            <v>5336</v>
          </cell>
        </row>
        <row r="405">
          <cell r="A405">
            <v>404</v>
          </cell>
          <cell r="B405" t="str">
            <v>INCREMENT.FLUIDO 1500 PSI</v>
          </cell>
          <cell r="C405" t="str">
            <v>M3</v>
          </cell>
          <cell r="D405">
            <v>8932</v>
          </cell>
        </row>
        <row r="406">
          <cell r="A406">
            <v>405</v>
          </cell>
          <cell r="B406" t="str">
            <v>INCREMENT.FLUIDO 2000 PSI</v>
          </cell>
          <cell r="C406" t="str">
            <v>M3</v>
          </cell>
          <cell r="D406">
            <v>9048</v>
          </cell>
        </row>
        <row r="407">
          <cell r="A407">
            <v>406</v>
          </cell>
          <cell r="B407" t="str">
            <v>INCREMENT.FLUIDO 2500 PSI</v>
          </cell>
          <cell r="C407" t="str">
            <v>M3</v>
          </cell>
          <cell r="D407">
            <v>9976</v>
          </cell>
        </row>
        <row r="408">
          <cell r="A408">
            <v>407</v>
          </cell>
          <cell r="B408" t="str">
            <v>INCREMENT.FLUIDO 3000 PSI</v>
          </cell>
          <cell r="C408" t="str">
            <v>M3</v>
          </cell>
          <cell r="D408">
            <v>11368</v>
          </cell>
        </row>
        <row r="409">
          <cell r="A409">
            <v>408</v>
          </cell>
          <cell r="B409" t="str">
            <v>INCREMENT.FLUIDO 3500 PSI</v>
          </cell>
          <cell r="C409" t="str">
            <v>M3</v>
          </cell>
          <cell r="D409">
            <v>11716</v>
          </cell>
        </row>
        <row r="410">
          <cell r="A410">
            <v>409</v>
          </cell>
          <cell r="B410" t="str">
            <v>INCREMENT.FLUIDO 4000 PSI</v>
          </cell>
          <cell r="C410" t="str">
            <v>M3</v>
          </cell>
          <cell r="D410">
            <v>12644</v>
          </cell>
        </row>
        <row r="411">
          <cell r="A411">
            <v>410</v>
          </cell>
          <cell r="B411" t="str">
            <v>INCREMENT.FLUIDO 4500 PSI</v>
          </cell>
          <cell r="C411" t="str">
            <v>M3</v>
          </cell>
          <cell r="D411">
            <v>14732</v>
          </cell>
        </row>
        <row r="412">
          <cell r="A412">
            <v>411</v>
          </cell>
          <cell r="B412" t="str">
            <v>INCREMENT.FLUIDO 5000 PSI</v>
          </cell>
          <cell r="C412" t="str">
            <v>M3</v>
          </cell>
          <cell r="D412">
            <v>15428</v>
          </cell>
        </row>
        <row r="413">
          <cell r="A413">
            <v>412</v>
          </cell>
          <cell r="B413" t="str">
            <v>INCREMENT.FLUIDO 6000 PSI</v>
          </cell>
          <cell r="C413" t="str">
            <v>M3</v>
          </cell>
          <cell r="D413">
            <v>16124</v>
          </cell>
        </row>
        <row r="414">
          <cell r="A414">
            <v>413</v>
          </cell>
          <cell r="B414" t="str">
            <v>MORTERO PISOS    1500 PSI</v>
          </cell>
          <cell r="C414" t="str">
            <v>M3</v>
          </cell>
          <cell r="D414">
            <v>96280</v>
          </cell>
        </row>
        <row r="415">
          <cell r="A415">
            <v>414</v>
          </cell>
          <cell r="B415" t="str">
            <v>MORTERO PISOS    2000 PSI</v>
          </cell>
          <cell r="C415" t="str">
            <v>M3</v>
          </cell>
          <cell r="D415">
            <v>99760</v>
          </cell>
        </row>
        <row r="416">
          <cell r="A416">
            <v>415</v>
          </cell>
          <cell r="B416" t="str">
            <v>MORTERO PISOS    2500 PSI</v>
          </cell>
          <cell r="C416" t="str">
            <v>M3</v>
          </cell>
          <cell r="D416">
            <v>105212</v>
          </cell>
        </row>
        <row r="417">
          <cell r="A417">
            <v>416</v>
          </cell>
          <cell r="B417" t="str">
            <v>MORTERO PISOS    3000 PSI</v>
          </cell>
          <cell r="C417" t="str">
            <v>M3</v>
          </cell>
          <cell r="D417">
            <v>112288</v>
          </cell>
        </row>
        <row r="418">
          <cell r="A418">
            <v>417</v>
          </cell>
          <cell r="B418" t="str">
            <v>MORTERO PISOS    3500 PSI</v>
          </cell>
          <cell r="C418" t="str">
            <v>M3</v>
          </cell>
          <cell r="D418">
            <v>118320</v>
          </cell>
        </row>
        <row r="419">
          <cell r="A419">
            <v>418</v>
          </cell>
          <cell r="B419" t="str">
            <v>MORTERO PISOS    4000 PSI</v>
          </cell>
          <cell r="C419" t="str">
            <v>M3</v>
          </cell>
          <cell r="D419">
            <v>120640</v>
          </cell>
        </row>
        <row r="420">
          <cell r="A420">
            <v>419</v>
          </cell>
          <cell r="B420" t="str">
            <v>ZORRA METALICA PLANA</v>
          </cell>
          <cell r="C420" t="str">
            <v>UN</v>
          </cell>
          <cell r="D420">
            <v>64380</v>
          </cell>
        </row>
        <row r="421">
          <cell r="A421">
            <v>420</v>
          </cell>
          <cell r="B421" t="str">
            <v>DIFUSOR ALETA MOVIL 6"x6"</v>
          </cell>
          <cell r="C421" t="str">
            <v>UN</v>
          </cell>
          <cell r="D421">
            <v>12000</v>
          </cell>
        </row>
        <row r="422">
          <cell r="A422">
            <v>421</v>
          </cell>
          <cell r="B422" t="str">
            <v>REVISION ENERGIA BAJA T01</v>
          </cell>
          <cell r="C422" t="str">
            <v>UN</v>
          </cell>
          <cell r="D422">
            <v>18205</v>
          </cell>
        </row>
        <row r="423">
          <cell r="A423">
            <v>422</v>
          </cell>
          <cell r="B423" t="str">
            <v>MORTERO A.A.     1500 PSI</v>
          </cell>
          <cell r="C423" t="str">
            <v>M3</v>
          </cell>
          <cell r="D423">
            <v>101384</v>
          </cell>
        </row>
        <row r="424">
          <cell r="A424">
            <v>423</v>
          </cell>
          <cell r="B424" t="str">
            <v>MORTERO A.A.     2000 PSI</v>
          </cell>
          <cell r="C424" t="str">
            <v>M3</v>
          </cell>
          <cell r="D424">
            <v>114376</v>
          </cell>
        </row>
        <row r="425">
          <cell r="A425">
            <v>424</v>
          </cell>
          <cell r="B425" t="str">
            <v>MALLA NYLON (Voleibol)</v>
          </cell>
          <cell r="C425" t="str">
            <v>UN</v>
          </cell>
          <cell r="D425">
            <v>24800</v>
          </cell>
        </row>
        <row r="426">
          <cell r="A426">
            <v>425</v>
          </cell>
          <cell r="B426" t="str">
            <v>MORTERO A.A.     2500 PSI</v>
          </cell>
          <cell r="C426" t="str">
            <v>M3</v>
          </cell>
          <cell r="D426">
            <v>119944</v>
          </cell>
        </row>
        <row r="427">
          <cell r="A427">
            <v>426</v>
          </cell>
          <cell r="B427" t="str">
            <v>REVISION ENERGIA MEDIA T.</v>
          </cell>
          <cell r="C427" t="str">
            <v>UN</v>
          </cell>
          <cell r="D427">
            <v>18205</v>
          </cell>
        </row>
        <row r="428">
          <cell r="A428">
            <v>427</v>
          </cell>
          <cell r="B428" t="str">
            <v>VOLQUETA 3 M3</v>
          </cell>
          <cell r="C428" t="str">
            <v>VJ</v>
          </cell>
          <cell r="D428">
            <v>39376</v>
          </cell>
        </row>
        <row r="429">
          <cell r="A429">
            <v>428</v>
          </cell>
          <cell r="B429" t="str">
            <v>AGUA POTABLE</v>
          </cell>
          <cell r="C429" t="str">
            <v>LT</v>
          </cell>
          <cell r="D429">
            <v>8.56</v>
          </cell>
        </row>
        <row r="430">
          <cell r="A430">
            <v>429</v>
          </cell>
          <cell r="B430" t="str">
            <v>LISTON CEDRO 1"x2"x15'</v>
          </cell>
          <cell r="C430" t="str">
            <v>UN</v>
          </cell>
          <cell r="D430">
            <v>5000</v>
          </cell>
        </row>
        <row r="431">
          <cell r="A431">
            <v>430</v>
          </cell>
          <cell r="B431" t="str">
            <v>LISTON ABARCO 2"x2"x12'01</v>
          </cell>
          <cell r="C431" t="str">
            <v>UN</v>
          </cell>
          <cell r="D431">
            <v>3200</v>
          </cell>
        </row>
        <row r="432">
          <cell r="A432">
            <v>431</v>
          </cell>
          <cell r="B432" t="str">
            <v>LISTON ABARCO 2"x2"x15'02</v>
          </cell>
          <cell r="C432" t="str">
            <v>UN</v>
          </cell>
          <cell r="D432">
            <v>4000</v>
          </cell>
        </row>
        <row r="433">
          <cell r="A433">
            <v>432</v>
          </cell>
          <cell r="B433" t="str">
            <v>LISTON ABARCO 1"x2"x12'</v>
          </cell>
          <cell r="C433" t="str">
            <v>UN</v>
          </cell>
          <cell r="D433">
            <v>1600</v>
          </cell>
        </row>
        <row r="434">
          <cell r="A434">
            <v>433</v>
          </cell>
          <cell r="B434" t="str">
            <v>LISTON ABARCO 1"x3"x12'</v>
          </cell>
          <cell r="C434" t="str">
            <v>UN</v>
          </cell>
          <cell r="D434">
            <v>2400</v>
          </cell>
        </row>
        <row r="435">
          <cell r="A435">
            <v>434</v>
          </cell>
          <cell r="B435" t="str">
            <v>LISTON ABARCO 1"x4"x12'</v>
          </cell>
          <cell r="C435" t="str">
            <v>UN</v>
          </cell>
          <cell r="D435">
            <v>3200</v>
          </cell>
        </row>
        <row r="436">
          <cell r="A436">
            <v>435</v>
          </cell>
          <cell r="B436" t="str">
            <v>LISTON ABARCO 1"x4"x12'01</v>
          </cell>
          <cell r="C436" t="str">
            <v>UN</v>
          </cell>
          <cell r="D436">
            <v>3200</v>
          </cell>
        </row>
        <row r="437">
          <cell r="A437">
            <v>436</v>
          </cell>
          <cell r="B437" t="str">
            <v>LISTON ABARCO 1"x4"x15'</v>
          </cell>
          <cell r="C437" t="str">
            <v>UN</v>
          </cell>
          <cell r="D437">
            <v>4000</v>
          </cell>
        </row>
        <row r="438">
          <cell r="A438">
            <v>437</v>
          </cell>
          <cell r="B438" t="str">
            <v>LISTON ABARCO 2"x3"x12'</v>
          </cell>
          <cell r="C438" t="str">
            <v>UN</v>
          </cell>
          <cell r="D438">
            <v>4800</v>
          </cell>
        </row>
        <row r="439">
          <cell r="A439">
            <v>438</v>
          </cell>
          <cell r="B439" t="str">
            <v>LISTON ABARCO 2"x3"x12'01</v>
          </cell>
          <cell r="C439" t="str">
            <v>UN</v>
          </cell>
          <cell r="D439">
            <v>4800</v>
          </cell>
        </row>
        <row r="440">
          <cell r="A440">
            <v>439</v>
          </cell>
          <cell r="B440" t="str">
            <v>LISTON ABARCO 2"x3"x12'02</v>
          </cell>
          <cell r="C440" t="str">
            <v>UN</v>
          </cell>
          <cell r="D440">
            <v>4800</v>
          </cell>
        </row>
        <row r="441">
          <cell r="A441">
            <v>440</v>
          </cell>
          <cell r="B441" t="str">
            <v>LISTON ABARCO 2"x3"x15'</v>
          </cell>
          <cell r="C441" t="str">
            <v>UN</v>
          </cell>
          <cell r="D441">
            <v>6000</v>
          </cell>
        </row>
        <row r="442">
          <cell r="A442">
            <v>441</v>
          </cell>
          <cell r="B442" t="str">
            <v>LISTON ABARCO 2"x4"x12'</v>
          </cell>
          <cell r="C442" t="str">
            <v>UN</v>
          </cell>
          <cell r="D442">
            <v>6400</v>
          </cell>
        </row>
        <row r="443">
          <cell r="A443">
            <v>442</v>
          </cell>
          <cell r="B443" t="str">
            <v>LISTON ABARCO 2"x4"x12'01</v>
          </cell>
          <cell r="C443" t="str">
            <v>UN</v>
          </cell>
          <cell r="D443">
            <v>8000</v>
          </cell>
        </row>
        <row r="444">
          <cell r="A444">
            <v>443</v>
          </cell>
          <cell r="B444" t="str">
            <v>LISTON ABARCO 2"x4"x15'</v>
          </cell>
          <cell r="C444" t="str">
            <v>UN</v>
          </cell>
          <cell r="D444">
            <v>8000</v>
          </cell>
        </row>
        <row r="445">
          <cell r="A445">
            <v>444</v>
          </cell>
          <cell r="B445" t="str">
            <v>LISTON ABARCO 2"x4"x15'01</v>
          </cell>
          <cell r="C445" t="str">
            <v>UN</v>
          </cell>
          <cell r="D445">
            <v>8000</v>
          </cell>
        </row>
        <row r="446">
          <cell r="A446">
            <v>445</v>
          </cell>
          <cell r="B446" t="str">
            <v>LISTON CATIVO 2"x2"x12'02</v>
          </cell>
          <cell r="C446" t="str">
            <v>UN</v>
          </cell>
          <cell r="D446">
            <v>1800</v>
          </cell>
        </row>
        <row r="447">
          <cell r="A447">
            <v>446</v>
          </cell>
          <cell r="B447" t="str">
            <v>LISTON CATIVO 1"x2x"12'</v>
          </cell>
          <cell r="C447" t="str">
            <v>UN</v>
          </cell>
          <cell r="D447">
            <v>900</v>
          </cell>
        </row>
        <row r="448">
          <cell r="A448">
            <v>447</v>
          </cell>
          <cell r="B448" t="str">
            <v>LISTON CATIVO 2"x3"x12'</v>
          </cell>
          <cell r="C448" t="str">
            <v>UN</v>
          </cell>
          <cell r="D448">
            <v>3000</v>
          </cell>
        </row>
        <row r="449">
          <cell r="A449">
            <v>448</v>
          </cell>
          <cell r="B449" t="str">
            <v>LISTON CATIVO 2"x3"x12'01</v>
          </cell>
          <cell r="C449" t="str">
            <v>UN</v>
          </cell>
          <cell r="D449">
            <v>3750</v>
          </cell>
        </row>
        <row r="450">
          <cell r="A450">
            <v>449</v>
          </cell>
          <cell r="B450" t="str">
            <v>LISTON CATIVO 2"x3"x12'02</v>
          </cell>
          <cell r="C450" t="str">
            <v>UN</v>
          </cell>
          <cell r="D450">
            <v>2700</v>
          </cell>
        </row>
        <row r="451">
          <cell r="A451">
            <v>450</v>
          </cell>
          <cell r="B451" t="str">
            <v>LISTON CATIVO 2"x3"x15'</v>
          </cell>
          <cell r="C451" t="str">
            <v>UN</v>
          </cell>
          <cell r="D451">
            <v>4125</v>
          </cell>
        </row>
        <row r="452">
          <cell r="A452">
            <v>451</v>
          </cell>
          <cell r="B452" t="str">
            <v>LISTON CATIVO 2"x4"x12'</v>
          </cell>
          <cell r="C452" t="str">
            <v>UN</v>
          </cell>
          <cell r="D452">
            <v>4000</v>
          </cell>
        </row>
        <row r="453">
          <cell r="A453">
            <v>452</v>
          </cell>
          <cell r="B453" t="str">
            <v>LISTON CATIVO 2"x4"x12'01</v>
          </cell>
          <cell r="C453" t="str">
            <v>UN</v>
          </cell>
          <cell r="D453">
            <v>5000</v>
          </cell>
        </row>
        <row r="454">
          <cell r="A454">
            <v>453</v>
          </cell>
          <cell r="B454" t="str">
            <v>LISTON CATIVO 2"x4"x15'</v>
          </cell>
          <cell r="C454" t="str">
            <v>UN</v>
          </cell>
          <cell r="D454">
            <v>5000</v>
          </cell>
        </row>
        <row r="455">
          <cell r="A455">
            <v>454</v>
          </cell>
          <cell r="B455" t="str">
            <v>PUERTA SENCILLA CEIBA R.</v>
          </cell>
          <cell r="C455" t="str">
            <v>UN</v>
          </cell>
          <cell r="D455">
            <v>170000</v>
          </cell>
        </row>
        <row r="456">
          <cell r="A456">
            <v>455</v>
          </cell>
          <cell r="B456" t="str">
            <v>PUERTA SENC.   FLORMORADO</v>
          </cell>
          <cell r="C456" t="str">
            <v>UN</v>
          </cell>
          <cell r="D456">
            <v>280000</v>
          </cell>
        </row>
        <row r="457">
          <cell r="A457">
            <v>456</v>
          </cell>
          <cell r="B457" t="str">
            <v>RETROCARGADOR  416C   US$</v>
          </cell>
          <cell r="C457" t="str">
            <v>UN</v>
          </cell>
          <cell r="D457">
            <v>76826</v>
          </cell>
        </row>
        <row r="458">
          <cell r="A458">
            <v>457</v>
          </cell>
          <cell r="B458" t="str">
            <v>MOTONIVELADORA CAT20H US$</v>
          </cell>
          <cell r="C458" t="str">
            <v>UN</v>
          </cell>
          <cell r="D458">
            <v>164729</v>
          </cell>
        </row>
        <row r="459">
          <cell r="A459">
            <v>458</v>
          </cell>
          <cell r="B459" t="str">
            <v>PUERTA PPAL.    CEIBA R.</v>
          </cell>
          <cell r="C459" t="str">
            <v>UN</v>
          </cell>
          <cell r="D459">
            <v>240000</v>
          </cell>
        </row>
        <row r="460">
          <cell r="A460">
            <v>459</v>
          </cell>
          <cell r="B460" t="str">
            <v>MARCO  SENCILLO CEIBA R.</v>
          </cell>
          <cell r="C460" t="str">
            <v>UN</v>
          </cell>
          <cell r="D460">
            <v>35000</v>
          </cell>
        </row>
        <row r="461">
          <cell r="A461">
            <v>460</v>
          </cell>
          <cell r="B461" t="str">
            <v>BULLDOZER D-6  CAT416 US$</v>
          </cell>
          <cell r="C461" t="str">
            <v>UN</v>
          </cell>
          <cell r="D461">
            <v>172408</v>
          </cell>
        </row>
        <row r="462">
          <cell r="A462">
            <v>461</v>
          </cell>
          <cell r="B462" t="str">
            <v>EXCAVADORA     CAT320 US</v>
          </cell>
          <cell r="C462" t="str">
            <v>UN</v>
          </cell>
          <cell r="D462">
            <v>160086</v>
          </cell>
        </row>
        <row r="463">
          <cell r="A463">
            <v>462</v>
          </cell>
          <cell r="B463" t="str">
            <v>ENTREPISO PAL.   20X40X20</v>
          </cell>
          <cell r="C463" t="str">
            <v>UN</v>
          </cell>
          <cell r="D463">
            <v>550</v>
          </cell>
        </row>
        <row r="464">
          <cell r="A464">
            <v>463</v>
          </cell>
          <cell r="B464" t="str">
            <v>MARCO  PPAL.    CEIBA R.</v>
          </cell>
          <cell r="C464" t="str">
            <v>UN</v>
          </cell>
          <cell r="D464">
            <v>40000</v>
          </cell>
        </row>
        <row r="465">
          <cell r="A465">
            <v>464</v>
          </cell>
          <cell r="B465" t="str">
            <v>ENTREPISO PAL.   25x40x20</v>
          </cell>
          <cell r="C465" t="str">
            <v>UN</v>
          </cell>
          <cell r="D465">
            <v>600</v>
          </cell>
        </row>
        <row r="466">
          <cell r="A466">
            <v>465</v>
          </cell>
          <cell r="B466" t="str">
            <v>CONCRETO CONSISTENC. 3001</v>
          </cell>
          <cell r="C466" t="str">
            <v>M3</v>
          </cell>
          <cell r="D466">
            <v>132008</v>
          </cell>
        </row>
        <row r="467">
          <cell r="A467">
            <v>466</v>
          </cell>
          <cell r="B467" t="str">
            <v>PUERTA ELECTRICA CORRED</v>
          </cell>
          <cell r="C467" t="str">
            <v>UN</v>
          </cell>
          <cell r="D467">
            <v>3700000</v>
          </cell>
        </row>
        <row r="468">
          <cell r="A468">
            <v>467</v>
          </cell>
          <cell r="B468" t="str">
            <v>TRANSP.+MONTAJE ESTRUCT.</v>
          </cell>
          <cell r="C468" t="str">
            <v>KG</v>
          </cell>
          <cell r="D468">
            <v>566</v>
          </cell>
        </row>
        <row r="469">
          <cell r="A469">
            <v>468</v>
          </cell>
          <cell r="B469" t="str">
            <v>ENTREPISO PAL.   30X40X20</v>
          </cell>
          <cell r="C469" t="str">
            <v>UN</v>
          </cell>
          <cell r="D469">
            <v>800</v>
          </cell>
        </row>
        <row r="470">
          <cell r="A470">
            <v>469</v>
          </cell>
          <cell r="B470" t="str">
            <v>LADRILLO No. 3    30x20x8</v>
          </cell>
          <cell r="C470" t="str">
            <v>UN</v>
          </cell>
          <cell r="D470">
            <v>255</v>
          </cell>
        </row>
        <row r="471">
          <cell r="A471">
            <v>470</v>
          </cell>
          <cell r="B471" t="str">
            <v>ENTREPISO PAL.   35X40X20</v>
          </cell>
          <cell r="C471" t="str">
            <v>UN</v>
          </cell>
          <cell r="D471">
            <v>830</v>
          </cell>
        </row>
        <row r="472">
          <cell r="A472">
            <v>471</v>
          </cell>
          <cell r="B472" t="str">
            <v>REVISION ENERGIA ALTA T.</v>
          </cell>
          <cell r="C472" t="str">
            <v>UN</v>
          </cell>
          <cell r="D472">
            <v>18205</v>
          </cell>
        </row>
        <row r="473">
          <cell r="A473">
            <v>472</v>
          </cell>
          <cell r="B473" t="str">
            <v>LADRILLO No. 4    40x20x9</v>
          </cell>
          <cell r="C473" t="str">
            <v>UN</v>
          </cell>
          <cell r="D473">
            <v>419</v>
          </cell>
        </row>
        <row r="474">
          <cell r="A474">
            <v>473</v>
          </cell>
          <cell r="B474" t="str">
            <v>REVISION MEDIDOR MONOF.</v>
          </cell>
          <cell r="C474" t="str">
            <v>UN</v>
          </cell>
          <cell r="D474">
            <v>3031</v>
          </cell>
        </row>
        <row r="475">
          <cell r="A475">
            <v>474</v>
          </cell>
          <cell r="B475" t="str">
            <v>ENTREPISO PAL.   20x50x20</v>
          </cell>
          <cell r="C475" t="str">
            <v>UN</v>
          </cell>
          <cell r="D475">
            <v>1305</v>
          </cell>
        </row>
        <row r="476">
          <cell r="A476">
            <v>475</v>
          </cell>
          <cell r="B476" t="str">
            <v>LADRILLO No. 5 40x20x12.5</v>
          </cell>
          <cell r="C476" t="str">
            <v>UN</v>
          </cell>
          <cell r="D476">
            <v>551</v>
          </cell>
        </row>
        <row r="477">
          <cell r="A477">
            <v>476</v>
          </cell>
          <cell r="B477" t="str">
            <v>ENTREPISO PAL.   25x50x20</v>
          </cell>
          <cell r="C477" t="str">
            <v>UN</v>
          </cell>
          <cell r="D477">
            <v>840</v>
          </cell>
        </row>
        <row r="478">
          <cell r="A478">
            <v>477</v>
          </cell>
          <cell r="B478" t="str">
            <v>REVISION MEDIDOR BIFAS.</v>
          </cell>
          <cell r="C478" t="str">
            <v>UN</v>
          </cell>
          <cell r="D478">
            <v>6345</v>
          </cell>
        </row>
        <row r="479">
          <cell r="A479">
            <v>478</v>
          </cell>
          <cell r="B479" t="str">
            <v>POLIETILENO TRANSP. ROLLO</v>
          </cell>
          <cell r="C479" t="str">
            <v>KG</v>
          </cell>
          <cell r="D479">
            <v>1800</v>
          </cell>
        </row>
        <row r="480">
          <cell r="A480">
            <v>479</v>
          </cell>
          <cell r="B480" t="str">
            <v>POLIETILENO  COLOR  ROLLO</v>
          </cell>
          <cell r="C480" t="str">
            <v>KG</v>
          </cell>
          <cell r="D480">
            <v>1800</v>
          </cell>
        </row>
        <row r="481">
          <cell r="A481">
            <v>480</v>
          </cell>
          <cell r="B481" t="str">
            <v>PLANTA ELECTRICA 62.5 KVA</v>
          </cell>
          <cell r="C481" t="str">
            <v>DD</v>
          </cell>
          <cell r="D481">
            <v>25520</v>
          </cell>
        </row>
        <row r="482">
          <cell r="A482">
            <v>481</v>
          </cell>
          <cell r="B482" t="str">
            <v>VIBRADOR ELECTRICO</v>
          </cell>
          <cell r="C482" t="str">
            <v>DD</v>
          </cell>
          <cell r="D482">
            <v>40519</v>
          </cell>
        </row>
        <row r="483">
          <cell r="A483">
            <v>482</v>
          </cell>
          <cell r="B483" t="str">
            <v>ENTREPISO PAL.   30x50x20</v>
          </cell>
          <cell r="C483" t="str">
            <v>UN</v>
          </cell>
          <cell r="D483">
            <v>850</v>
          </cell>
        </row>
        <row r="484">
          <cell r="A484">
            <v>483</v>
          </cell>
          <cell r="B484" t="str">
            <v>ENTREPISO PAL.   35X50X20</v>
          </cell>
          <cell r="C484" t="str">
            <v>UN</v>
          </cell>
          <cell r="D484">
            <v>1005</v>
          </cell>
        </row>
        <row r="485">
          <cell r="A485">
            <v>484</v>
          </cell>
          <cell r="B485" t="str">
            <v>ARENA NEGRA SANTO TOMAS</v>
          </cell>
          <cell r="C485" t="str">
            <v>M3</v>
          </cell>
          <cell r="D485">
            <v>6600</v>
          </cell>
        </row>
        <row r="486">
          <cell r="A486">
            <v>485</v>
          </cell>
          <cell r="B486" t="str">
            <v>TAPA EXTERNA       BLANCO</v>
          </cell>
          <cell r="C486" t="str">
            <v>UN</v>
          </cell>
          <cell r="D486">
            <v>1817</v>
          </cell>
        </row>
        <row r="487">
          <cell r="A487">
            <v>486</v>
          </cell>
          <cell r="B487" t="str">
            <v>TAPA INTERNA       BLANCO</v>
          </cell>
          <cell r="C487" t="str">
            <v>UN</v>
          </cell>
          <cell r="D487">
            <v>1498</v>
          </cell>
        </row>
        <row r="488">
          <cell r="A488">
            <v>487</v>
          </cell>
          <cell r="B488" t="str">
            <v>UNION ESQUINA      BLANCO</v>
          </cell>
          <cell r="C488" t="str">
            <v>UN</v>
          </cell>
          <cell r="D488">
            <v>2656</v>
          </cell>
        </row>
        <row r="489">
          <cell r="A489">
            <v>488</v>
          </cell>
          <cell r="B489" t="str">
            <v>UNION CANAL-BAJ.   BLANCO</v>
          </cell>
          <cell r="C489" t="str">
            <v>UN</v>
          </cell>
          <cell r="D489">
            <v>2332</v>
          </cell>
        </row>
        <row r="490">
          <cell r="A490">
            <v>489</v>
          </cell>
          <cell r="B490" t="str">
            <v>UNION CANAL        BLANCO</v>
          </cell>
          <cell r="C490" t="str">
            <v>UN</v>
          </cell>
          <cell r="D490">
            <v>2154</v>
          </cell>
        </row>
        <row r="491">
          <cell r="A491">
            <v>490</v>
          </cell>
          <cell r="B491" t="str">
            <v>SOPORTE DE CANAL   BLANCO</v>
          </cell>
          <cell r="C491" t="str">
            <v>UN</v>
          </cell>
          <cell r="D491">
            <v>709</v>
          </cell>
        </row>
        <row r="492">
          <cell r="A492">
            <v>491</v>
          </cell>
          <cell r="B492" t="str">
            <v>SOPORTE MET. DE CANAL</v>
          </cell>
          <cell r="C492" t="str">
            <v>UN</v>
          </cell>
          <cell r="D492">
            <v>2560</v>
          </cell>
        </row>
        <row r="493">
          <cell r="A493">
            <v>492</v>
          </cell>
          <cell r="B493" t="str">
            <v>BAJANTE Ref.240080 BLANCO</v>
          </cell>
          <cell r="C493" t="str">
            <v>ML</v>
          </cell>
          <cell r="D493">
            <v>4789</v>
          </cell>
        </row>
        <row r="494">
          <cell r="A494">
            <v>493</v>
          </cell>
          <cell r="B494" t="str">
            <v>CODO BAJANTE 90º   BLANCO</v>
          </cell>
          <cell r="C494" t="str">
            <v>UN</v>
          </cell>
          <cell r="D494">
            <v>2125</v>
          </cell>
        </row>
        <row r="495">
          <cell r="A495">
            <v>494</v>
          </cell>
          <cell r="B495" t="str">
            <v>ARENA BLANCA SANTO TOMAS</v>
          </cell>
          <cell r="C495" t="str">
            <v>M3</v>
          </cell>
          <cell r="D495">
            <v>6600</v>
          </cell>
        </row>
        <row r="496">
          <cell r="A496">
            <v>495</v>
          </cell>
          <cell r="B496" t="str">
            <v>SOPORTE BAJANTE    BLANCO</v>
          </cell>
          <cell r="C496" t="str">
            <v>UN</v>
          </cell>
          <cell r="D496">
            <v>618</v>
          </cell>
        </row>
        <row r="497">
          <cell r="A497">
            <v>496</v>
          </cell>
          <cell r="B497" t="str">
            <v>CALICHE PUERTO COLOMBIA</v>
          </cell>
          <cell r="C497" t="str">
            <v>M3</v>
          </cell>
          <cell r="D497">
            <v>7500</v>
          </cell>
        </row>
        <row r="498">
          <cell r="A498">
            <v>497</v>
          </cell>
          <cell r="B498" t="str">
            <v>ADAPT.BAJANTE-ALCANT.B/CO</v>
          </cell>
          <cell r="C498" t="str">
            <v>UN</v>
          </cell>
          <cell r="D498">
            <v>2038</v>
          </cell>
        </row>
        <row r="499">
          <cell r="A499">
            <v>498</v>
          </cell>
          <cell r="B499" t="str">
            <v>ADAPT.BAJANTE LLUVIA B/CO</v>
          </cell>
          <cell r="C499" t="str">
            <v>UN</v>
          </cell>
          <cell r="D499">
            <v>1086</v>
          </cell>
        </row>
        <row r="500">
          <cell r="A500">
            <v>499</v>
          </cell>
          <cell r="B500" t="str">
            <v>TEJA COLOMBIT  PF/7   # 2</v>
          </cell>
          <cell r="C500" t="str">
            <v>UN</v>
          </cell>
          <cell r="D500">
            <v>4608</v>
          </cell>
        </row>
        <row r="501">
          <cell r="A501">
            <v>500</v>
          </cell>
          <cell r="B501" t="str">
            <v>TEJA COLOMBIT  PF/7   # 3</v>
          </cell>
          <cell r="C501" t="str">
            <v>UN</v>
          </cell>
          <cell r="D501">
            <v>6119</v>
          </cell>
        </row>
        <row r="502">
          <cell r="A502">
            <v>501</v>
          </cell>
          <cell r="B502" t="str">
            <v>TEJA COLOMBIT  PF/7   # 4</v>
          </cell>
          <cell r="C502" t="str">
            <v>UN</v>
          </cell>
          <cell r="D502">
            <v>9300</v>
          </cell>
        </row>
        <row r="503">
          <cell r="A503">
            <v>502</v>
          </cell>
          <cell r="B503" t="str">
            <v>TEJA COLOMBIT  PF/7   # 5</v>
          </cell>
          <cell r="C503" t="str">
            <v>UN</v>
          </cell>
          <cell r="D503">
            <v>12025</v>
          </cell>
        </row>
        <row r="504">
          <cell r="A504">
            <v>503</v>
          </cell>
          <cell r="B504" t="str">
            <v>TEJA COLOMBIT  PF/7   # 6</v>
          </cell>
          <cell r="C504" t="str">
            <v>UN</v>
          </cell>
          <cell r="D504">
            <v>14149</v>
          </cell>
        </row>
        <row r="505">
          <cell r="A505">
            <v>504</v>
          </cell>
          <cell r="B505" t="str">
            <v>TEJA COLOMBIT  PF/7   # 8</v>
          </cell>
          <cell r="C505" t="str">
            <v>UN</v>
          </cell>
          <cell r="D505">
            <v>18024</v>
          </cell>
        </row>
        <row r="506">
          <cell r="A506">
            <v>505</v>
          </cell>
          <cell r="B506" t="str">
            <v>TEJA COLOMBIT  PF/7   #10</v>
          </cell>
          <cell r="C506" t="str">
            <v>UN</v>
          </cell>
          <cell r="D506">
            <v>23453</v>
          </cell>
        </row>
        <row r="507">
          <cell r="A507">
            <v>506</v>
          </cell>
          <cell r="B507" t="str">
            <v>TEJA COLOMBIT  PF/5   # 2</v>
          </cell>
          <cell r="C507" t="str">
            <v>UN</v>
          </cell>
          <cell r="D507">
            <v>4226</v>
          </cell>
        </row>
        <row r="508">
          <cell r="A508">
            <v>507</v>
          </cell>
          <cell r="B508" t="str">
            <v>TEJA COLOMBIT  PF/5   # 3</v>
          </cell>
          <cell r="C508" t="str">
            <v>UN</v>
          </cell>
          <cell r="D508">
            <v>5612</v>
          </cell>
        </row>
        <row r="509">
          <cell r="A509">
            <v>508</v>
          </cell>
          <cell r="B509" t="str">
            <v>TEJA COLOMBIT  PF/5   # 4</v>
          </cell>
          <cell r="C509" t="str">
            <v>UN</v>
          </cell>
          <cell r="D509">
            <v>8611</v>
          </cell>
        </row>
        <row r="510">
          <cell r="A510">
            <v>509</v>
          </cell>
          <cell r="B510" t="str">
            <v>TEJA COLOMBIT  PF/5   # 5</v>
          </cell>
          <cell r="C510" t="str">
            <v>UN</v>
          </cell>
          <cell r="D510">
            <v>11029</v>
          </cell>
        </row>
        <row r="511">
          <cell r="A511">
            <v>510</v>
          </cell>
          <cell r="B511" t="str">
            <v>TEJA COLOMBIT  PF/5   # 6</v>
          </cell>
          <cell r="C511" t="str">
            <v>UN</v>
          </cell>
          <cell r="D511">
            <v>12977</v>
          </cell>
        </row>
        <row r="512">
          <cell r="A512">
            <v>511</v>
          </cell>
          <cell r="B512" t="str">
            <v>TEJA COLOMBIT  PF/5   # 8</v>
          </cell>
          <cell r="C512" t="str">
            <v>UN</v>
          </cell>
          <cell r="D512">
            <v>16534</v>
          </cell>
        </row>
        <row r="513">
          <cell r="A513">
            <v>512</v>
          </cell>
          <cell r="B513" t="str">
            <v>TEJA COLOMBIT  PF/5   #10</v>
          </cell>
          <cell r="C513" t="str">
            <v>UN</v>
          </cell>
          <cell r="D513">
            <v>21511</v>
          </cell>
        </row>
        <row r="514">
          <cell r="A514">
            <v>513</v>
          </cell>
          <cell r="B514" t="str">
            <v>TEJA COLOMBIT  PF/3   # 2</v>
          </cell>
          <cell r="C514" t="str">
            <v>UN</v>
          </cell>
          <cell r="D514">
            <v>1476</v>
          </cell>
        </row>
        <row r="515">
          <cell r="A515">
            <v>514</v>
          </cell>
          <cell r="B515" t="str">
            <v>TEJA COLOMBIT  PF/3   # 3</v>
          </cell>
          <cell r="C515" t="str">
            <v>UN</v>
          </cell>
          <cell r="D515">
            <v>1959</v>
          </cell>
        </row>
        <row r="516">
          <cell r="A516">
            <v>515</v>
          </cell>
          <cell r="B516" t="str">
            <v>TEJA COLOMBIT  PF/3   # 4</v>
          </cell>
          <cell r="C516" t="str">
            <v>UN</v>
          </cell>
          <cell r="D516">
            <v>3006</v>
          </cell>
        </row>
        <row r="517">
          <cell r="A517">
            <v>516</v>
          </cell>
          <cell r="B517" t="str">
            <v>TEJA COLOMBIT  PF/3   # 5</v>
          </cell>
          <cell r="C517" t="str">
            <v>UN</v>
          </cell>
          <cell r="D517">
            <v>3850</v>
          </cell>
        </row>
        <row r="518">
          <cell r="A518">
            <v>517</v>
          </cell>
          <cell r="B518" t="str">
            <v>TEJA COLOMBIT  PF/3   # 6</v>
          </cell>
          <cell r="C518" t="str">
            <v>UN</v>
          </cell>
          <cell r="D518">
            <v>4530</v>
          </cell>
        </row>
        <row r="519">
          <cell r="A519">
            <v>518</v>
          </cell>
          <cell r="B519" t="str">
            <v>TEJA COLOMBIT  PF/3   # 8</v>
          </cell>
          <cell r="C519" t="str">
            <v>UN</v>
          </cell>
          <cell r="D519">
            <v>3771</v>
          </cell>
        </row>
        <row r="520">
          <cell r="A520">
            <v>519</v>
          </cell>
          <cell r="B520" t="str">
            <v>TEJA RENDILIT  PF/7A  # 6</v>
          </cell>
          <cell r="C520" t="str">
            <v>UN</v>
          </cell>
          <cell r="D520">
            <v>14153</v>
          </cell>
        </row>
        <row r="521">
          <cell r="A521">
            <v>520</v>
          </cell>
          <cell r="B521" t="str">
            <v>TEJA RENDILIT  PF/7A  # 8</v>
          </cell>
          <cell r="C521" t="str">
            <v>UN</v>
          </cell>
          <cell r="D521">
            <v>18784</v>
          </cell>
        </row>
        <row r="522">
          <cell r="A522">
            <v>521</v>
          </cell>
          <cell r="B522" t="str">
            <v>TEJA RENDILIT  PF/7A  #10</v>
          </cell>
          <cell r="C522" t="str">
            <v>UN</v>
          </cell>
          <cell r="D522">
            <v>22014</v>
          </cell>
        </row>
        <row r="523">
          <cell r="A523">
            <v>522</v>
          </cell>
          <cell r="B523" t="str">
            <v>LADRILLO No. 6   40x20x15</v>
          </cell>
          <cell r="C523" t="str">
            <v>UN</v>
          </cell>
          <cell r="D523">
            <v>638</v>
          </cell>
        </row>
        <row r="524">
          <cell r="A524">
            <v>523</v>
          </cell>
          <cell r="B524" t="str">
            <v>LADRILLO No. 7   40x20x20</v>
          </cell>
          <cell r="C524" t="str">
            <v>UN</v>
          </cell>
          <cell r="D524">
            <v>842</v>
          </cell>
        </row>
        <row r="525">
          <cell r="A525">
            <v>524</v>
          </cell>
          <cell r="B525" t="str">
            <v>LADRILLO No. 11  35x20x20</v>
          </cell>
          <cell r="C525" t="str">
            <v>UN</v>
          </cell>
          <cell r="D525">
            <v>957</v>
          </cell>
        </row>
        <row r="526">
          <cell r="A526">
            <v>525</v>
          </cell>
          <cell r="B526" t="str">
            <v>T.LAT.COLOMBIT PF/7   # 3</v>
          </cell>
          <cell r="C526" t="str">
            <v>UN</v>
          </cell>
          <cell r="D526">
            <v>8091</v>
          </cell>
        </row>
        <row r="527">
          <cell r="A527">
            <v>526</v>
          </cell>
          <cell r="B527" t="str">
            <v>T.LAT.COLOMBIT PF/7   # 4</v>
          </cell>
          <cell r="C527" t="str">
            <v>UN</v>
          </cell>
          <cell r="D527">
            <v>10836</v>
          </cell>
        </row>
        <row r="528">
          <cell r="A528">
            <v>527</v>
          </cell>
          <cell r="B528" t="str">
            <v>T.LAT.COLOMBIT PF/7   # 5</v>
          </cell>
          <cell r="C528" t="str">
            <v>UN</v>
          </cell>
          <cell r="D528">
            <v>12320</v>
          </cell>
        </row>
        <row r="529">
          <cell r="A529">
            <v>528</v>
          </cell>
          <cell r="B529" t="str">
            <v>T.LAT.COLOMBIT PF/7   # 6</v>
          </cell>
          <cell r="C529" t="str">
            <v>UN</v>
          </cell>
          <cell r="D529">
            <v>13726</v>
          </cell>
        </row>
        <row r="530">
          <cell r="A530">
            <v>529</v>
          </cell>
          <cell r="B530" t="str">
            <v>T.LAT.COLOMBIT PF/7   # 8</v>
          </cell>
          <cell r="C530" t="str">
            <v>UN</v>
          </cell>
          <cell r="D530">
            <v>15498</v>
          </cell>
        </row>
        <row r="531">
          <cell r="A531">
            <v>530</v>
          </cell>
          <cell r="B531" t="str">
            <v>T.LAT.COLOMBIT PF/7   #10</v>
          </cell>
          <cell r="C531" t="str">
            <v>UN</v>
          </cell>
          <cell r="D531">
            <v>19710</v>
          </cell>
        </row>
        <row r="532">
          <cell r="A532">
            <v>531</v>
          </cell>
          <cell r="B532" t="str">
            <v>T.LAT.COLOMBIT PF/5   # 4</v>
          </cell>
          <cell r="C532" t="str">
            <v>UN</v>
          </cell>
          <cell r="D532">
            <v>9939</v>
          </cell>
        </row>
        <row r="533">
          <cell r="A533">
            <v>532</v>
          </cell>
          <cell r="B533" t="str">
            <v>T.LAT.COLOMBIT PF/5   # 5</v>
          </cell>
          <cell r="C533" t="str">
            <v>UN</v>
          </cell>
          <cell r="D533">
            <v>11301</v>
          </cell>
        </row>
        <row r="534">
          <cell r="A534">
            <v>533</v>
          </cell>
          <cell r="B534" t="str">
            <v>T.LAT.COLOMBIT PF/5   # 6</v>
          </cell>
          <cell r="C534" t="str">
            <v>UN</v>
          </cell>
          <cell r="D534">
            <v>12589</v>
          </cell>
        </row>
        <row r="535">
          <cell r="A535">
            <v>534</v>
          </cell>
          <cell r="B535" t="str">
            <v>T.LAT.COLOMBIT PF/5   # 8</v>
          </cell>
          <cell r="C535" t="str">
            <v>UN</v>
          </cell>
          <cell r="D535">
            <v>14215</v>
          </cell>
        </row>
        <row r="536">
          <cell r="A536">
            <v>535</v>
          </cell>
          <cell r="B536" t="str">
            <v>T.LAT.COLOMBIT PF/5   #10</v>
          </cell>
          <cell r="C536" t="str">
            <v>UN</v>
          </cell>
          <cell r="D536">
            <v>18077</v>
          </cell>
        </row>
        <row r="537">
          <cell r="A537">
            <v>536</v>
          </cell>
          <cell r="B537" t="str">
            <v>C/BOYA COLOMBIT PF/7  # 4</v>
          </cell>
          <cell r="C537" t="str">
            <v>UN</v>
          </cell>
          <cell r="D537">
            <v>17397</v>
          </cell>
        </row>
        <row r="538">
          <cell r="A538">
            <v>537</v>
          </cell>
          <cell r="B538" t="str">
            <v>C/BOYA COLOMBIT PF/7  # 5</v>
          </cell>
          <cell r="C538" t="str">
            <v>UN</v>
          </cell>
          <cell r="D538">
            <v>23010</v>
          </cell>
        </row>
        <row r="539">
          <cell r="A539">
            <v>538</v>
          </cell>
          <cell r="B539" t="str">
            <v>C/BOYA COLOMBIT PF/7  # 6</v>
          </cell>
          <cell r="C539" t="str">
            <v>UN</v>
          </cell>
          <cell r="D539">
            <v>28559</v>
          </cell>
        </row>
        <row r="540">
          <cell r="A540">
            <v>539</v>
          </cell>
          <cell r="B540" t="str">
            <v>C/BOYA COLOMBIT PF/5  # 4</v>
          </cell>
          <cell r="C540" t="str">
            <v>UN</v>
          </cell>
          <cell r="D540">
            <v>12427</v>
          </cell>
        </row>
        <row r="541">
          <cell r="A541">
            <v>540</v>
          </cell>
          <cell r="B541" t="str">
            <v>C/BOYA COLOMBIT PF/5  # 5</v>
          </cell>
          <cell r="C541" t="str">
            <v>UN</v>
          </cell>
          <cell r="D541">
            <v>16441</v>
          </cell>
        </row>
        <row r="542">
          <cell r="A542">
            <v>541</v>
          </cell>
          <cell r="B542" t="str">
            <v>C/BOYA COLOMBIT P/5   # 6</v>
          </cell>
          <cell r="C542" t="str">
            <v>UN</v>
          </cell>
          <cell r="D542">
            <v>20404</v>
          </cell>
        </row>
        <row r="543">
          <cell r="A543">
            <v>542</v>
          </cell>
          <cell r="B543" t="str">
            <v>C/BOYA COLOMBIT P/3   # 4</v>
          </cell>
          <cell r="C543" t="str">
            <v>UN</v>
          </cell>
          <cell r="D543">
            <v>13313</v>
          </cell>
        </row>
        <row r="544">
          <cell r="A544">
            <v>543</v>
          </cell>
          <cell r="B544" t="str">
            <v>C/BOYA COLOMBIT P/3   # 5</v>
          </cell>
          <cell r="C544" t="str">
            <v>UN</v>
          </cell>
          <cell r="D544">
            <v>17613</v>
          </cell>
        </row>
        <row r="545">
          <cell r="A545">
            <v>544</v>
          </cell>
          <cell r="B545" t="str">
            <v>C/BOYA COLOMBIT P/3   # 6</v>
          </cell>
          <cell r="C545" t="str">
            <v>UN</v>
          </cell>
          <cell r="D545">
            <v>21860</v>
          </cell>
        </row>
        <row r="546">
          <cell r="A546">
            <v>545</v>
          </cell>
          <cell r="B546" t="str">
            <v>TEJA COLOMBIT P/7VENT # 4</v>
          </cell>
          <cell r="C546" t="str">
            <v>UN</v>
          </cell>
          <cell r="D546">
            <v>16191</v>
          </cell>
        </row>
        <row r="547">
          <cell r="A547">
            <v>546</v>
          </cell>
          <cell r="B547" t="str">
            <v>TEJA COLOMBIT P/7VENT # 5</v>
          </cell>
          <cell r="C547" t="str">
            <v>UN</v>
          </cell>
          <cell r="D547">
            <v>20393</v>
          </cell>
        </row>
        <row r="548">
          <cell r="A548">
            <v>547</v>
          </cell>
          <cell r="B548" t="str">
            <v>TEJA COLOMBIT P/7VENT # 6</v>
          </cell>
          <cell r="C548" t="str">
            <v>UN</v>
          </cell>
          <cell r="D548">
            <v>25006</v>
          </cell>
        </row>
        <row r="549">
          <cell r="A549">
            <v>548</v>
          </cell>
          <cell r="B549" t="str">
            <v>TEJA COLOMBIT P/5VENT # 4</v>
          </cell>
          <cell r="C549" t="str">
            <v>UN</v>
          </cell>
          <cell r="D549">
            <v>14850</v>
          </cell>
        </row>
        <row r="550">
          <cell r="A550">
            <v>549</v>
          </cell>
          <cell r="B550" t="str">
            <v>TEJA COLOMBIT P/5VENT # 5</v>
          </cell>
          <cell r="C550" t="str">
            <v>UN</v>
          </cell>
          <cell r="D550">
            <v>10888</v>
          </cell>
        </row>
        <row r="551">
          <cell r="A551">
            <v>550</v>
          </cell>
          <cell r="B551" t="str">
            <v>TEJA COLOMBIT P/5VENT # 6</v>
          </cell>
          <cell r="C551" t="str">
            <v>UN</v>
          </cell>
          <cell r="D551">
            <v>22936</v>
          </cell>
        </row>
        <row r="552">
          <cell r="A552">
            <v>551</v>
          </cell>
          <cell r="B552" t="str">
            <v>LADR.TOLETE No.1  24x12x6</v>
          </cell>
          <cell r="C552" t="str">
            <v>UN</v>
          </cell>
          <cell r="D552">
            <v>294</v>
          </cell>
        </row>
        <row r="553">
          <cell r="A553">
            <v>552</v>
          </cell>
          <cell r="B553" t="str">
            <v>CAB COLOMBIT  PF/7   FIJO</v>
          </cell>
          <cell r="C553" t="str">
            <v>UN</v>
          </cell>
          <cell r="D553">
            <v>9283</v>
          </cell>
        </row>
        <row r="554">
          <cell r="A554">
            <v>553</v>
          </cell>
          <cell r="B554" t="str">
            <v>LADR.TOLETE No.2  24x12x6</v>
          </cell>
          <cell r="C554" t="str">
            <v>UN</v>
          </cell>
          <cell r="D554">
            <v>255</v>
          </cell>
        </row>
        <row r="555">
          <cell r="A555">
            <v>554</v>
          </cell>
          <cell r="B555" t="str">
            <v>DIFUSOR ALETA MOVIL 8"x8"</v>
          </cell>
          <cell r="C555" t="str">
            <v>UN</v>
          </cell>
          <cell r="D555">
            <v>15000</v>
          </cell>
        </row>
        <row r="556">
          <cell r="A556">
            <v>555</v>
          </cell>
          <cell r="B556" t="str">
            <v>ALFOMBRA MALAGA RES.5.5mm</v>
          </cell>
          <cell r="C556" t="str">
            <v>M2</v>
          </cell>
          <cell r="D556">
            <v>10210</v>
          </cell>
        </row>
        <row r="557">
          <cell r="A557">
            <v>556</v>
          </cell>
          <cell r="B557" t="str">
            <v>PALA CUADRADA 4303</v>
          </cell>
          <cell r="C557" t="str">
            <v>UN</v>
          </cell>
          <cell r="D557">
            <v>4408</v>
          </cell>
        </row>
        <row r="558">
          <cell r="A558">
            <v>557</v>
          </cell>
          <cell r="B558" t="str">
            <v>ESCOBA</v>
          </cell>
          <cell r="C558" t="str">
            <v>UN</v>
          </cell>
          <cell r="D558">
            <v>1740</v>
          </cell>
        </row>
        <row r="559">
          <cell r="A559">
            <v>558</v>
          </cell>
          <cell r="B559" t="str">
            <v>ALFOMBRA BOHEMIA    11 mm</v>
          </cell>
          <cell r="C559" t="str">
            <v>M2</v>
          </cell>
          <cell r="D559">
            <v>20430</v>
          </cell>
        </row>
        <row r="560">
          <cell r="A560">
            <v>559</v>
          </cell>
          <cell r="B560" t="str">
            <v>DIFUSOR ALETA MOVIL 10x10</v>
          </cell>
          <cell r="C560" t="str">
            <v>UN</v>
          </cell>
          <cell r="D560">
            <v>21000</v>
          </cell>
        </row>
        <row r="561">
          <cell r="A561">
            <v>560</v>
          </cell>
          <cell r="B561" t="str">
            <v>CONCREPLAST IMPERM.</v>
          </cell>
          <cell r="C561" t="str">
            <v>KG</v>
          </cell>
          <cell r="D561">
            <v>1555</v>
          </cell>
        </row>
        <row r="562">
          <cell r="A562">
            <v>561</v>
          </cell>
          <cell r="B562" t="str">
            <v>TOC MADERA TRANSPARENTE</v>
          </cell>
          <cell r="C562" t="str">
            <v>KG</v>
          </cell>
          <cell r="D562">
            <v>4545</v>
          </cell>
        </row>
        <row r="563">
          <cell r="A563">
            <v>562</v>
          </cell>
          <cell r="B563" t="str">
            <v>ALFOMBRA SINFONIA RES.</v>
          </cell>
          <cell r="C563" t="str">
            <v>M2</v>
          </cell>
          <cell r="D563">
            <v>25818</v>
          </cell>
        </row>
        <row r="564">
          <cell r="A564">
            <v>563</v>
          </cell>
          <cell r="B564" t="str">
            <v>ALFOMB.FANTASIA RES.17 mm</v>
          </cell>
          <cell r="C564" t="str">
            <v>M2</v>
          </cell>
          <cell r="D564">
            <v>41692</v>
          </cell>
        </row>
        <row r="565">
          <cell r="A565">
            <v>564</v>
          </cell>
          <cell r="B565" t="str">
            <v>ALFOMBRA MAGIST.RES.20 mm</v>
          </cell>
          <cell r="C565" t="str">
            <v>M2</v>
          </cell>
          <cell r="D565">
            <v>48620</v>
          </cell>
        </row>
        <row r="566">
          <cell r="A566">
            <v>565</v>
          </cell>
          <cell r="B566" t="str">
            <v>BROCHA DE FIQUE</v>
          </cell>
          <cell r="C566" t="str">
            <v>UN</v>
          </cell>
          <cell r="D566">
            <v>1032</v>
          </cell>
        </row>
        <row r="567">
          <cell r="A567">
            <v>566</v>
          </cell>
          <cell r="B567" t="str">
            <v>PALUSTRE INCOLMA     No.8</v>
          </cell>
          <cell r="C567" t="str">
            <v>UN</v>
          </cell>
          <cell r="D567">
            <v>2591</v>
          </cell>
        </row>
        <row r="568">
          <cell r="A568">
            <v>567</v>
          </cell>
          <cell r="B568" t="str">
            <v>CAB COLOMBIT  PF/7   UNIV</v>
          </cell>
          <cell r="C568" t="str">
            <v>UN</v>
          </cell>
          <cell r="D568">
            <v>9746</v>
          </cell>
        </row>
        <row r="569">
          <cell r="A569">
            <v>568</v>
          </cell>
          <cell r="B569" t="str">
            <v>LADR.TOLETE No.3  24x12x6</v>
          </cell>
          <cell r="C569" t="str">
            <v>UN</v>
          </cell>
          <cell r="D569">
            <v>255</v>
          </cell>
        </row>
        <row r="570">
          <cell r="A570">
            <v>569</v>
          </cell>
          <cell r="B570" t="str">
            <v>GRANZON ARROYO DE PIEDRA</v>
          </cell>
          <cell r="C570" t="str">
            <v>M3</v>
          </cell>
          <cell r="D570">
            <v>24000</v>
          </cell>
        </row>
        <row r="571">
          <cell r="A571">
            <v>570</v>
          </cell>
          <cell r="B571" t="str">
            <v>ENTREPISO PAL.   20x60x20</v>
          </cell>
          <cell r="C571" t="str">
            <v>UN</v>
          </cell>
          <cell r="D571">
            <v>460</v>
          </cell>
        </row>
        <row r="572">
          <cell r="A572">
            <v>571</v>
          </cell>
          <cell r="B572" t="str">
            <v>ALMADANA         3 LIBRAS</v>
          </cell>
          <cell r="C572" t="str">
            <v>UN</v>
          </cell>
          <cell r="D572">
            <v>5963</v>
          </cell>
        </row>
        <row r="573">
          <cell r="A573">
            <v>572</v>
          </cell>
          <cell r="B573" t="str">
            <v>ENTREPISO PAL.   25X60X20</v>
          </cell>
          <cell r="C573" t="str">
            <v>UN</v>
          </cell>
          <cell r="D573">
            <v>890</v>
          </cell>
        </row>
        <row r="574">
          <cell r="A574">
            <v>573</v>
          </cell>
          <cell r="B574" t="str">
            <v>CAB COLOMBIT  PF/5   FIJO</v>
          </cell>
          <cell r="C574" t="str">
            <v>UN</v>
          </cell>
          <cell r="D574">
            <v>7741</v>
          </cell>
        </row>
        <row r="575">
          <cell r="A575">
            <v>574</v>
          </cell>
          <cell r="B575" t="str">
            <v>ANDAMIO COLGANTE 60m</v>
          </cell>
          <cell r="C575" t="str">
            <v>DD</v>
          </cell>
          <cell r="D575">
            <v>1914</v>
          </cell>
        </row>
        <row r="576">
          <cell r="A576">
            <v>575</v>
          </cell>
          <cell r="B576" t="str">
            <v>RIELES P/PAVIMENTO CONCR.</v>
          </cell>
          <cell r="C576" t="str">
            <v>DD</v>
          </cell>
          <cell r="D576">
            <v>2082</v>
          </cell>
        </row>
        <row r="577">
          <cell r="A577">
            <v>576</v>
          </cell>
          <cell r="B577" t="str">
            <v>ALFOMBRA MONACO     20 mm</v>
          </cell>
          <cell r="C577" t="str">
            <v>M2</v>
          </cell>
          <cell r="D577">
            <v>31992</v>
          </cell>
        </row>
        <row r="578">
          <cell r="A578">
            <v>577</v>
          </cell>
          <cell r="B578" t="str">
            <v>ALFOMB.MOSAICOS COM.7.5mm</v>
          </cell>
          <cell r="C578" t="str">
            <v>M2</v>
          </cell>
          <cell r="D578">
            <v>25755</v>
          </cell>
        </row>
        <row r="579">
          <cell r="A579">
            <v>578</v>
          </cell>
          <cell r="B579" t="str">
            <v>ALFOMBR.ALIANZA COM.9.0mm</v>
          </cell>
          <cell r="C579" t="str">
            <v>M2</v>
          </cell>
          <cell r="D579">
            <v>25657</v>
          </cell>
        </row>
        <row r="580">
          <cell r="A580">
            <v>579</v>
          </cell>
          <cell r="B580" t="str">
            <v>ALFOMB.CENTAURO COM.4.5mm</v>
          </cell>
          <cell r="C580" t="str">
            <v>M2</v>
          </cell>
          <cell r="D580">
            <v>11960</v>
          </cell>
        </row>
        <row r="581">
          <cell r="A581">
            <v>580</v>
          </cell>
          <cell r="B581" t="str">
            <v>DIFUSOR ALETA MOVIL 12x12</v>
          </cell>
          <cell r="C581" t="str">
            <v>UN</v>
          </cell>
          <cell r="D581">
            <v>24000</v>
          </cell>
        </row>
        <row r="582">
          <cell r="A582">
            <v>581</v>
          </cell>
          <cell r="B582" t="str">
            <v>TACO METALICO 2-3.28 mts</v>
          </cell>
          <cell r="C582" t="str">
            <v>DD</v>
          </cell>
          <cell r="D582">
            <v>127</v>
          </cell>
        </row>
        <row r="583">
          <cell r="A583">
            <v>582</v>
          </cell>
          <cell r="B583" t="str">
            <v>CAB COLOMBIT  PF/5   UNIV</v>
          </cell>
          <cell r="C583" t="str">
            <v>UN</v>
          </cell>
          <cell r="D583">
            <v>7746</v>
          </cell>
        </row>
        <row r="584">
          <cell r="A584">
            <v>583</v>
          </cell>
          <cell r="B584" t="str">
            <v>ALFOMB. ESCOCES COM.3.7mm</v>
          </cell>
          <cell r="C584" t="str">
            <v>M2</v>
          </cell>
          <cell r="D584">
            <v>12247</v>
          </cell>
        </row>
        <row r="585">
          <cell r="A585">
            <v>584</v>
          </cell>
          <cell r="B585" t="str">
            <v>CANTO RODADO A. DE PIEDRA</v>
          </cell>
          <cell r="C585" t="str">
            <v>M3</v>
          </cell>
          <cell r="D585">
            <v>30000</v>
          </cell>
        </row>
        <row r="586">
          <cell r="A586">
            <v>585</v>
          </cell>
          <cell r="B586" t="str">
            <v>POLVILLO</v>
          </cell>
          <cell r="C586" t="str">
            <v>M3</v>
          </cell>
          <cell r="D586">
            <v>5220</v>
          </cell>
        </row>
        <row r="587">
          <cell r="A587">
            <v>586</v>
          </cell>
          <cell r="B587" t="str">
            <v>TABLETA           24x24x5</v>
          </cell>
          <cell r="C587" t="str">
            <v>UN</v>
          </cell>
          <cell r="D587">
            <v>563</v>
          </cell>
        </row>
        <row r="588">
          <cell r="A588">
            <v>587</v>
          </cell>
          <cell r="B588" t="str">
            <v>POLVILLO PUERTO COLOMBIA</v>
          </cell>
          <cell r="C588" t="str">
            <v>M3</v>
          </cell>
          <cell r="D588">
            <v>7000</v>
          </cell>
        </row>
        <row r="589">
          <cell r="A589">
            <v>588</v>
          </cell>
          <cell r="B589" t="str">
            <v>OVEROL ENTERIZO EN DRIL</v>
          </cell>
          <cell r="C589" t="str">
            <v>UN</v>
          </cell>
          <cell r="D589">
            <v>18000</v>
          </cell>
        </row>
        <row r="590">
          <cell r="A590">
            <v>589</v>
          </cell>
          <cell r="B590" t="str">
            <v>TRITURADO PTO COLOMBIA</v>
          </cell>
          <cell r="C590" t="str">
            <v>M3</v>
          </cell>
          <cell r="D590">
            <v>22500</v>
          </cell>
        </row>
        <row r="591">
          <cell r="A591">
            <v>590</v>
          </cell>
          <cell r="B591" t="str">
            <v>POLIETILENO NEGRO   ROLLO</v>
          </cell>
          <cell r="C591" t="str">
            <v>KG</v>
          </cell>
          <cell r="D591">
            <v>1800</v>
          </cell>
        </row>
        <row r="592">
          <cell r="A592">
            <v>591</v>
          </cell>
          <cell r="B592" t="str">
            <v>GANCHO COLOMBIT   MADERA</v>
          </cell>
          <cell r="C592" t="str">
            <v>UN</v>
          </cell>
          <cell r="D592">
            <v>122</v>
          </cell>
        </row>
        <row r="593">
          <cell r="A593">
            <v>592</v>
          </cell>
          <cell r="B593" t="str">
            <v>BOCADILLO          24x7x5</v>
          </cell>
          <cell r="C593" t="str">
            <v>UN</v>
          </cell>
          <cell r="D593">
            <v>181</v>
          </cell>
        </row>
        <row r="594">
          <cell r="A594">
            <v>593</v>
          </cell>
          <cell r="B594" t="str">
            <v>AMARRE PARA TEJA ASBESTO CEMENTO</v>
          </cell>
          <cell r="C594" t="str">
            <v>UN</v>
          </cell>
          <cell r="D594">
            <v>180</v>
          </cell>
        </row>
        <row r="595">
          <cell r="A595">
            <v>594</v>
          </cell>
          <cell r="B595" t="str">
            <v>TEJA COLOMBIT COLONIAL .7</v>
          </cell>
          <cell r="C595" t="str">
            <v>UN</v>
          </cell>
          <cell r="D595">
            <v>9425</v>
          </cell>
        </row>
        <row r="596">
          <cell r="A596">
            <v>595</v>
          </cell>
          <cell r="B596" t="str">
            <v>TEJA COLOMBIT COLONIAL1.6</v>
          </cell>
          <cell r="C596" t="str">
            <v>UN</v>
          </cell>
          <cell r="D596">
            <v>24527</v>
          </cell>
        </row>
        <row r="597">
          <cell r="A597">
            <v>596</v>
          </cell>
          <cell r="B597" t="str">
            <v>TERM COLOMBIT COLONIAL .7</v>
          </cell>
          <cell r="C597" t="str">
            <v>UN</v>
          </cell>
          <cell r="D597">
            <v>1695</v>
          </cell>
        </row>
        <row r="598">
          <cell r="A598">
            <v>597</v>
          </cell>
          <cell r="B598" t="str">
            <v>TERM COLOMBIT COLONIAL1.6</v>
          </cell>
          <cell r="C598" t="str">
            <v>UN</v>
          </cell>
          <cell r="D598">
            <v>4394</v>
          </cell>
        </row>
        <row r="599">
          <cell r="A599">
            <v>598</v>
          </cell>
          <cell r="B599" t="str">
            <v>C/BOYA COLOMBIT COLONIAL</v>
          </cell>
          <cell r="C599" t="str">
            <v>UN</v>
          </cell>
          <cell r="D599">
            <v>24266</v>
          </cell>
        </row>
        <row r="600">
          <cell r="A600">
            <v>599</v>
          </cell>
          <cell r="B600" t="str">
            <v>C/LLETE COLOMBIT COLONIAL</v>
          </cell>
          <cell r="C600" t="str">
            <v>UN</v>
          </cell>
          <cell r="D600">
            <v>10942</v>
          </cell>
        </row>
        <row r="601">
          <cell r="A601">
            <v>600</v>
          </cell>
          <cell r="B601" t="str">
            <v>TRITURADO 1-3/4"</v>
          </cell>
          <cell r="C601" t="str">
            <v>M3</v>
          </cell>
          <cell r="D601">
            <v>22040</v>
          </cell>
        </row>
        <row r="602">
          <cell r="A602">
            <v>601</v>
          </cell>
          <cell r="B602" t="str">
            <v>ESPEJO ARGENTINO      3mm</v>
          </cell>
          <cell r="C602" t="str">
            <v>M2</v>
          </cell>
          <cell r="D602">
            <v>15500</v>
          </cell>
        </row>
        <row r="603">
          <cell r="A603">
            <v>602</v>
          </cell>
          <cell r="B603" t="str">
            <v>PAPEL MURAL GISELLE</v>
          </cell>
          <cell r="C603" t="str">
            <v>RL</v>
          </cell>
          <cell r="D603">
            <v>20879</v>
          </cell>
        </row>
        <row r="604">
          <cell r="A604">
            <v>603</v>
          </cell>
          <cell r="B604" t="str">
            <v>PAPEL MURAL NATALIE II</v>
          </cell>
          <cell r="C604" t="str">
            <v>RL</v>
          </cell>
          <cell r="D604">
            <v>19139</v>
          </cell>
        </row>
        <row r="605">
          <cell r="A605">
            <v>604</v>
          </cell>
          <cell r="B605" t="str">
            <v>OVEROL 2 PIEZAS EN DRIL</v>
          </cell>
          <cell r="C605" t="str">
            <v>UN</v>
          </cell>
          <cell r="D605">
            <v>25000</v>
          </cell>
        </row>
        <row r="606">
          <cell r="A606">
            <v>605</v>
          </cell>
          <cell r="B606" t="str">
            <v>PLANILIT LISA    MEDIA</v>
          </cell>
          <cell r="C606" t="str">
            <v>UN</v>
          </cell>
          <cell r="D606">
            <v>1730</v>
          </cell>
        </row>
        <row r="607">
          <cell r="A607">
            <v>606</v>
          </cell>
          <cell r="B607" t="str">
            <v>PLANILIT LISA    DOBLE</v>
          </cell>
          <cell r="C607" t="str">
            <v>UN</v>
          </cell>
          <cell r="D607">
            <v>6783</v>
          </cell>
        </row>
        <row r="608">
          <cell r="A608">
            <v>607</v>
          </cell>
          <cell r="B608" t="str">
            <v>TOMA DE NUCLEO DE 2"</v>
          </cell>
          <cell r="C608" t="str">
            <v>UN</v>
          </cell>
          <cell r="D608">
            <v>100000</v>
          </cell>
        </row>
        <row r="609">
          <cell r="A609">
            <v>608</v>
          </cell>
          <cell r="B609" t="str">
            <v>TOMA DE NUCLEO DE 3"</v>
          </cell>
          <cell r="C609" t="str">
            <v>UN</v>
          </cell>
          <cell r="D609">
            <v>100000</v>
          </cell>
        </row>
        <row r="610">
          <cell r="A610">
            <v>609</v>
          </cell>
          <cell r="B610" t="str">
            <v>DECOREX RANURADO  GRIS</v>
          </cell>
          <cell r="C610" t="str">
            <v>UN</v>
          </cell>
          <cell r="D610">
            <v>3392</v>
          </cell>
        </row>
        <row r="611">
          <cell r="A611">
            <v>610</v>
          </cell>
          <cell r="B611" t="str">
            <v>BOTA EN CAUCHO C/PUNTERA</v>
          </cell>
          <cell r="C611" t="str">
            <v>UN</v>
          </cell>
          <cell r="D611">
            <v>30740</v>
          </cell>
        </row>
        <row r="612">
          <cell r="A612">
            <v>611</v>
          </cell>
          <cell r="B612" t="str">
            <v>REVISION MEDIDOR TRIF.</v>
          </cell>
          <cell r="C612" t="str">
            <v>UN</v>
          </cell>
          <cell r="D612">
            <v>12136</v>
          </cell>
        </row>
        <row r="613">
          <cell r="A613">
            <v>612</v>
          </cell>
          <cell r="B613" t="str">
            <v>TABLILLA           24x6x5</v>
          </cell>
          <cell r="C613" t="str">
            <v>UN</v>
          </cell>
          <cell r="D613">
            <v>181</v>
          </cell>
        </row>
        <row r="614">
          <cell r="A614">
            <v>613</v>
          </cell>
          <cell r="B614" t="str">
            <v>COCINA INTEG.ESTANDAR 1.5</v>
          </cell>
          <cell r="C614" t="str">
            <v>ML</v>
          </cell>
          <cell r="D614">
            <v>158000</v>
          </cell>
        </row>
        <row r="615">
          <cell r="A615">
            <v>614</v>
          </cell>
          <cell r="B615" t="str">
            <v>COCINA INTEG.ESTANDAR 2.1</v>
          </cell>
          <cell r="C615" t="str">
            <v>ML</v>
          </cell>
          <cell r="D615">
            <v>185246</v>
          </cell>
        </row>
        <row r="616">
          <cell r="A616">
            <v>615</v>
          </cell>
          <cell r="B616" t="str">
            <v>RETROEXCAVADORA      5-10</v>
          </cell>
          <cell r="C616" t="str">
            <v>HR</v>
          </cell>
          <cell r="D616">
            <v>24500</v>
          </cell>
        </row>
        <row r="617">
          <cell r="A617">
            <v>616</v>
          </cell>
          <cell r="B617" t="str">
            <v>ACUEDUCTO RESIDENCIAL E-1</v>
          </cell>
          <cell r="C617" t="str">
            <v>UN</v>
          </cell>
          <cell r="D617">
            <v>0</v>
          </cell>
        </row>
        <row r="618">
          <cell r="A618">
            <v>617</v>
          </cell>
          <cell r="B618" t="str">
            <v>CANDADO  YALE ALEMAN 850</v>
          </cell>
          <cell r="C618" t="str">
            <v>UN</v>
          </cell>
          <cell r="D618">
            <v>10290</v>
          </cell>
        </row>
        <row r="619">
          <cell r="A619">
            <v>618</v>
          </cell>
          <cell r="B619" t="str">
            <v>TEJA CARIBE         47x27</v>
          </cell>
          <cell r="C619" t="str">
            <v>UN</v>
          </cell>
          <cell r="D619">
            <v>893</v>
          </cell>
        </row>
        <row r="620">
          <cell r="A620">
            <v>619</v>
          </cell>
          <cell r="B620" t="str">
            <v>ACUEDUCTO RESIDENCIAL E-2</v>
          </cell>
          <cell r="C620" t="str">
            <v>UN</v>
          </cell>
          <cell r="D620">
            <v>74043</v>
          </cell>
        </row>
        <row r="621">
          <cell r="A621">
            <v>620</v>
          </cell>
          <cell r="B621" t="str">
            <v>CANALEX ACAN. GRIS</v>
          </cell>
          <cell r="C621" t="str">
            <v>UN</v>
          </cell>
          <cell r="D621">
            <v>11104</v>
          </cell>
        </row>
        <row r="622">
          <cell r="A622">
            <v>621</v>
          </cell>
          <cell r="B622" t="str">
            <v>REVISION MED. TRIF. C/DEM</v>
          </cell>
          <cell r="C622" t="str">
            <v>UN</v>
          </cell>
          <cell r="D622">
            <v>12136</v>
          </cell>
        </row>
        <row r="623">
          <cell r="A623">
            <v>622</v>
          </cell>
          <cell r="B623" t="str">
            <v>CINTURON DE SEGURIDAD</v>
          </cell>
          <cell r="C623" t="str">
            <v>UN</v>
          </cell>
          <cell r="D623">
            <v>68440</v>
          </cell>
        </row>
        <row r="624">
          <cell r="A624">
            <v>623</v>
          </cell>
          <cell r="B624" t="str">
            <v>CONCRETO CONSISTENC. 4001</v>
          </cell>
          <cell r="C624" t="str">
            <v>M3</v>
          </cell>
          <cell r="D624">
            <v>156020</v>
          </cell>
        </row>
        <row r="625">
          <cell r="A625">
            <v>624</v>
          </cell>
          <cell r="B625" t="str">
            <v>PROTECTOR AUDITIVO</v>
          </cell>
          <cell r="C625" t="str">
            <v>UN</v>
          </cell>
          <cell r="D625">
            <v>16820</v>
          </cell>
        </row>
        <row r="626">
          <cell r="A626">
            <v>625</v>
          </cell>
          <cell r="B626" t="str">
            <v>ACUECUCTO RESIDENCIAL E-3</v>
          </cell>
          <cell r="C626" t="str">
            <v>UN</v>
          </cell>
          <cell r="D626">
            <v>148073</v>
          </cell>
        </row>
        <row r="627">
          <cell r="A627">
            <v>626</v>
          </cell>
          <cell r="B627" t="str">
            <v>ACUEDUCTO RESIDENCIAL E-4</v>
          </cell>
          <cell r="C627" t="str">
            <v>UN</v>
          </cell>
          <cell r="D627">
            <v>296145</v>
          </cell>
        </row>
        <row r="628">
          <cell r="A628">
            <v>627</v>
          </cell>
          <cell r="B628" t="str">
            <v>ACUEDUCTO RESIDENCIAL E-5</v>
          </cell>
          <cell r="C628" t="str">
            <v>UN</v>
          </cell>
          <cell r="D628">
            <v>666333</v>
          </cell>
        </row>
        <row r="629">
          <cell r="A629">
            <v>628</v>
          </cell>
          <cell r="B629" t="str">
            <v>ACUEDUCTO RESIDENCIAL E-6</v>
          </cell>
          <cell r="C629" t="str">
            <v>UN</v>
          </cell>
          <cell r="D629">
            <v>1322660</v>
          </cell>
        </row>
        <row r="630">
          <cell r="A630">
            <v>629</v>
          </cell>
          <cell r="B630" t="str">
            <v>CONEXION ENERGIA      E02</v>
          </cell>
          <cell r="C630" t="str">
            <v>UN</v>
          </cell>
          <cell r="D630">
            <v>0</v>
          </cell>
        </row>
        <row r="631">
          <cell r="A631">
            <v>630</v>
          </cell>
          <cell r="B631" t="str">
            <v>CONEXION ENERGIA      E03</v>
          </cell>
          <cell r="C631" t="str">
            <v>UN</v>
          </cell>
          <cell r="D631">
            <v>32112</v>
          </cell>
        </row>
        <row r="632">
          <cell r="A632">
            <v>631</v>
          </cell>
          <cell r="B632" t="str">
            <v>ARGOLLA GOZNE          1"</v>
          </cell>
          <cell r="C632" t="str">
            <v>UN</v>
          </cell>
          <cell r="D632">
            <v>900</v>
          </cell>
        </row>
        <row r="633">
          <cell r="A633">
            <v>632</v>
          </cell>
          <cell r="B633" t="str">
            <v>ARGOLLA GOZNE      1 1/4"</v>
          </cell>
          <cell r="C633" t="str">
            <v>UN</v>
          </cell>
          <cell r="D633">
            <v>1083</v>
          </cell>
        </row>
        <row r="634">
          <cell r="A634">
            <v>633</v>
          </cell>
          <cell r="B634" t="str">
            <v>ARGOLLA GOZNE      1 1/2"</v>
          </cell>
          <cell r="C634" t="str">
            <v>UN</v>
          </cell>
          <cell r="D634">
            <v>1205</v>
          </cell>
        </row>
        <row r="635">
          <cell r="A635">
            <v>634</v>
          </cell>
          <cell r="B635" t="str">
            <v>TOPE DE RESORTE P/PUERTA</v>
          </cell>
          <cell r="C635" t="str">
            <v>UN</v>
          </cell>
          <cell r="D635">
            <v>782</v>
          </cell>
        </row>
        <row r="636">
          <cell r="A636">
            <v>635</v>
          </cell>
          <cell r="B636" t="str">
            <v>TEJA ISABELA        47x24</v>
          </cell>
          <cell r="C636" t="str">
            <v>UN</v>
          </cell>
          <cell r="D636">
            <v>842</v>
          </cell>
        </row>
        <row r="637">
          <cell r="A637">
            <v>636</v>
          </cell>
          <cell r="B637" t="str">
            <v>CANAL. COLOMBIT DELTA 300</v>
          </cell>
          <cell r="C637" t="str">
            <v>UN</v>
          </cell>
          <cell r="D637">
            <v>30528</v>
          </cell>
        </row>
        <row r="638">
          <cell r="A638">
            <v>637</v>
          </cell>
          <cell r="B638" t="str">
            <v>CANAL. COLOMBIT DELTA 350</v>
          </cell>
          <cell r="C638" t="str">
            <v>UN</v>
          </cell>
          <cell r="D638">
            <v>35185</v>
          </cell>
        </row>
        <row r="639">
          <cell r="A639">
            <v>638</v>
          </cell>
          <cell r="B639" t="str">
            <v>CANAL. COLOMBIT DELTA 375</v>
          </cell>
          <cell r="C639" t="str">
            <v>UN</v>
          </cell>
          <cell r="D639">
            <v>37616</v>
          </cell>
        </row>
        <row r="640">
          <cell r="A640">
            <v>639</v>
          </cell>
          <cell r="B640" t="str">
            <v>CANAL. COLOMBIT DELTA 400</v>
          </cell>
          <cell r="C640" t="str">
            <v>UN</v>
          </cell>
          <cell r="D640">
            <v>41554</v>
          </cell>
        </row>
        <row r="641">
          <cell r="A641">
            <v>640</v>
          </cell>
          <cell r="B641" t="str">
            <v>CANAL. COLOMBIT DELTA 450</v>
          </cell>
          <cell r="C641" t="str">
            <v>UN</v>
          </cell>
          <cell r="D641">
            <v>43862</v>
          </cell>
        </row>
        <row r="642">
          <cell r="A642">
            <v>641</v>
          </cell>
          <cell r="B642" t="str">
            <v>CANAL. COLOMBIT DELTA 500</v>
          </cell>
          <cell r="C642" t="str">
            <v>UN</v>
          </cell>
          <cell r="D642">
            <v>47068</v>
          </cell>
        </row>
        <row r="643">
          <cell r="A643">
            <v>642</v>
          </cell>
          <cell r="B643" t="str">
            <v>CANAL. COLOMBIT DELTA 550</v>
          </cell>
          <cell r="C643" t="str">
            <v>UN</v>
          </cell>
          <cell r="D643">
            <v>51063</v>
          </cell>
        </row>
        <row r="644">
          <cell r="A644">
            <v>643</v>
          </cell>
          <cell r="B644" t="str">
            <v>CANAL. COLOMBIT DELTA 600</v>
          </cell>
          <cell r="C644" t="str">
            <v>UN</v>
          </cell>
          <cell r="D644">
            <v>55380</v>
          </cell>
        </row>
        <row r="645">
          <cell r="A645">
            <v>644</v>
          </cell>
          <cell r="B645" t="str">
            <v>CANALETA DELTA      6.5 m</v>
          </cell>
          <cell r="C645" t="str">
            <v>UN</v>
          </cell>
          <cell r="D645">
            <v>58696</v>
          </cell>
        </row>
        <row r="646">
          <cell r="A646">
            <v>645</v>
          </cell>
          <cell r="B646" t="str">
            <v>CANALETA DELTA      7.0 m</v>
          </cell>
          <cell r="C646" t="str">
            <v>UN</v>
          </cell>
          <cell r="D646">
            <v>60071</v>
          </cell>
        </row>
        <row r="647">
          <cell r="A647">
            <v>646</v>
          </cell>
          <cell r="B647" t="str">
            <v>CANALETA DELTA      7.5 m</v>
          </cell>
          <cell r="C647" t="str">
            <v>UN</v>
          </cell>
          <cell r="D647">
            <v>63607</v>
          </cell>
        </row>
        <row r="648">
          <cell r="A648">
            <v>647</v>
          </cell>
          <cell r="B648" t="str">
            <v>CANALETA DELTA      2.5 m</v>
          </cell>
          <cell r="C648" t="str">
            <v>UN</v>
          </cell>
          <cell r="D648">
            <v>25136</v>
          </cell>
        </row>
        <row r="649">
          <cell r="A649">
            <v>648</v>
          </cell>
          <cell r="B649" t="str">
            <v>CANALETA DELTA      3.0 m</v>
          </cell>
          <cell r="C649" t="str">
            <v>UN</v>
          </cell>
          <cell r="D649">
            <v>30528</v>
          </cell>
        </row>
        <row r="650">
          <cell r="A650">
            <v>649</v>
          </cell>
          <cell r="B650" t="str">
            <v>CANALETA DELTA      3.5 m</v>
          </cell>
          <cell r="C650" t="str">
            <v>UN</v>
          </cell>
          <cell r="D650">
            <v>35185</v>
          </cell>
        </row>
        <row r="651">
          <cell r="A651">
            <v>650</v>
          </cell>
          <cell r="B651" t="str">
            <v>CANALETA DELTA      3.75m</v>
          </cell>
          <cell r="C651" t="str">
            <v>UN</v>
          </cell>
          <cell r="D651">
            <v>37616</v>
          </cell>
        </row>
        <row r="652">
          <cell r="A652">
            <v>651</v>
          </cell>
          <cell r="B652" t="str">
            <v>CANALETA DELTA      4.0 m</v>
          </cell>
          <cell r="C652" t="str">
            <v>UN</v>
          </cell>
          <cell r="D652">
            <v>41554</v>
          </cell>
        </row>
        <row r="653">
          <cell r="A653">
            <v>652</v>
          </cell>
          <cell r="B653" t="str">
            <v>CAB.LARGO 3%      C.DELTA</v>
          </cell>
          <cell r="C653" t="str">
            <v>UN</v>
          </cell>
          <cell r="D653">
            <v>9016</v>
          </cell>
        </row>
        <row r="654">
          <cell r="A654">
            <v>653</v>
          </cell>
          <cell r="B654" t="str">
            <v>LADRILLO No. 34   30x20x9</v>
          </cell>
          <cell r="C654" t="str">
            <v>UN</v>
          </cell>
          <cell r="D654">
            <v>314</v>
          </cell>
        </row>
        <row r="655">
          <cell r="A655">
            <v>654</v>
          </cell>
          <cell r="B655" t="str">
            <v>PAPEL MURAL DREAM MACHINE</v>
          </cell>
          <cell r="C655" t="str">
            <v>RL</v>
          </cell>
          <cell r="D655">
            <v>30159</v>
          </cell>
        </row>
        <row r="656">
          <cell r="A656">
            <v>655</v>
          </cell>
          <cell r="B656" t="str">
            <v>PAPEL MURAL KIDS &amp; KIDS</v>
          </cell>
          <cell r="C656" t="str">
            <v>RL</v>
          </cell>
          <cell r="D656">
            <v>36190</v>
          </cell>
        </row>
        <row r="657">
          <cell r="A657">
            <v>656</v>
          </cell>
          <cell r="B657" t="str">
            <v>TAPA FINAL        C.DELTA</v>
          </cell>
          <cell r="C657" t="str">
            <v>UN</v>
          </cell>
          <cell r="D657">
            <v>3196</v>
          </cell>
        </row>
        <row r="658">
          <cell r="A658">
            <v>657</v>
          </cell>
          <cell r="B658" t="str">
            <v>TAPA DE CIERRE    C.DELTA</v>
          </cell>
          <cell r="C658" t="str">
            <v>UN</v>
          </cell>
          <cell r="D658">
            <v>1830</v>
          </cell>
        </row>
        <row r="659">
          <cell r="A659">
            <v>658</v>
          </cell>
          <cell r="B659" t="str">
            <v>RESPIRADOR CONTRA POLVO</v>
          </cell>
          <cell r="C659" t="str">
            <v>UN</v>
          </cell>
          <cell r="D659">
            <v>11716</v>
          </cell>
        </row>
        <row r="660">
          <cell r="A660">
            <v>659</v>
          </cell>
          <cell r="B660" t="str">
            <v>GANCHO 1/4" P/MAD.C.DELTA</v>
          </cell>
          <cell r="C660" t="str">
            <v>UN</v>
          </cell>
          <cell r="D660">
            <v>884</v>
          </cell>
        </row>
        <row r="661">
          <cell r="A661">
            <v>660</v>
          </cell>
          <cell r="B661" t="str">
            <v>GANCHO 1/4" P/MET.C.DELTA</v>
          </cell>
          <cell r="C661" t="str">
            <v>UN</v>
          </cell>
          <cell r="D661">
            <v>790</v>
          </cell>
        </row>
        <row r="662">
          <cell r="A662">
            <v>661</v>
          </cell>
          <cell r="B662" t="str">
            <v>SUPERKANALETA       2.5 m</v>
          </cell>
          <cell r="C662" t="str">
            <v>UN</v>
          </cell>
          <cell r="D662">
            <v>33945</v>
          </cell>
        </row>
        <row r="663">
          <cell r="A663">
            <v>662</v>
          </cell>
          <cell r="B663" t="str">
            <v>SUPERKANALETA       3.0 m</v>
          </cell>
          <cell r="C663" t="str">
            <v>UN</v>
          </cell>
          <cell r="D663">
            <v>40738</v>
          </cell>
        </row>
        <row r="664">
          <cell r="A664">
            <v>663</v>
          </cell>
          <cell r="B664" t="str">
            <v>SUPERKANALETA       3.5 m</v>
          </cell>
          <cell r="C664" t="str">
            <v>UN</v>
          </cell>
          <cell r="D664">
            <v>47526</v>
          </cell>
        </row>
        <row r="665">
          <cell r="A665">
            <v>664</v>
          </cell>
          <cell r="B665" t="str">
            <v>SUPERKANALETA       3.75m</v>
          </cell>
          <cell r="C665" t="str">
            <v>UN</v>
          </cell>
          <cell r="D665">
            <v>50923</v>
          </cell>
        </row>
        <row r="666">
          <cell r="A666">
            <v>665</v>
          </cell>
          <cell r="B666" t="str">
            <v>SUPERKANALETA       4.0 m</v>
          </cell>
          <cell r="C666" t="str">
            <v>UN</v>
          </cell>
          <cell r="D666">
            <v>54279</v>
          </cell>
        </row>
        <row r="667">
          <cell r="A667">
            <v>666</v>
          </cell>
          <cell r="B667" t="str">
            <v>SUPERKANALETA       4.5 m</v>
          </cell>
          <cell r="C667" t="str">
            <v>UN</v>
          </cell>
          <cell r="D667">
            <v>61069</v>
          </cell>
        </row>
        <row r="668">
          <cell r="A668">
            <v>667</v>
          </cell>
          <cell r="B668" t="str">
            <v>SUPERKANALETA       5.0 m</v>
          </cell>
          <cell r="C668" t="str">
            <v>UN</v>
          </cell>
          <cell r="D668">
            <v>67106</v>
          </cell>
        </row>
        <row r="669">
          <cell r="A669">
            <v>668</v>
          </cell>
          <cell r="B669" t="str">
            <v>SUPERKANALETA       5.25m</v>
          </cell>
          <cell r="C669" t="str">
            <v>UN</v>
          </cell>
          <cell r="D669">
            <v>70453</v>
          </cell>
        </row>
        <row r="670">
          <cell r="A670">
            <v>669</v>
          </cell>
          <cell r="B670" t="str">
            <v>SUPERKANALETA       5.5 m</v>
          </cell>
          <cell r="C670" t="str">
            <v>UN</v>
          </cell>
          <cell r="D670">
            <v>73806</v>
          </cell>
        </row>
        <row r="671">
          <cell r="A671">
            <v>670</v>
          </cell>
          <cell r="B671" t="str">
            <v>SUPERKANALETA       6.0 m</v>
          </cell>
          <cell r="C671" t="str">
            <v>UN</v>
          </cell>
          <cell r="D671">
            <v>82093</v>
          </cell>
        </row>
        <row r="672">
          <cell r="A672">
            <v>671</v>
          </cell>
          <cell r="B672" t="str">
            <v>SUPERKANALETA       6.5 m</v>
          </cell>
          <cell r="C672" t="str">
            <v>UN</v>
          </cell>
          <cell r="D672">
            <v>88510</v>
          </cell>
        </row>
        <row r="673">
          <cell r="A673">
            <v>672</v>
          </cell>
          <cell r="B673" t="str">
            <v>SUPERKANALETA       7.0 m</v>
          </cell>
          <cell r="C673" t="str">
            <v>UN</v>
          </cell>
          <cell r="D673">
            <v>95322</v>
          </cell>
        </row>
        <row r="674">
          <cell r="A674">
            <v>673</v>
          </cell>
          <cell r="B674" t="str">
            <v>SUPERKANALETA       7.5 m</v>
          </cell>
          <cell r="C674" t="str">
            <v>UN</v>
          </cell>
          <cell r="D674">
            <v>102135</v>
          </cell>
        </row>
        <row r="675">
          <cell r="A675">
            <v>674</v>
          </cell>
          <cell r="B675" t="str">
            <v>CAB.FIJO 3%       SUPERK.</v>
          </cell>
          <cell r="C675" t="str">
            <v>UN</v>
          </cell>
          <cell r="D675">
            <v>16079</v>
          </cell>
        </row>
        <row r="676">
          <cell r="A676">
            <v>675</v>
          </cell>
          <cell r="B676" t="str">
            <v>MASCARILLA DESECHABLE</v>
          </cell>
          <cell r="C676" t="str">
            <v>UN</v>
          </cell>
          <cell r="D676">
            <v>372</v>
          </cell>
        </row>
        <row r="677">
          <cell r="A677">
            <v>676</v>
          </cell>
          <cell r="B677" t="str">
            <v>PAPEL MURAL GISELE II</v>
          </cell>
          <cell r="C677" t="str">
            <v>RL</v>
          </cell>
          <cell r="D677">
            <v>27839</v>
          </cell>
        </row>
        <row r="678">
          <cell r="A678">
            <v>677</v>
          </cell>
          <cell r="B678" t="str">
            <v>ENSAYO DENSIDAD TERRENO</v>
          </cell>
          <cell r="C678" t="str">
            <v>UN</v>
          </cell>
          <cell r="D678">
            <v>13920</v>
          </cell>
        </row>
        <row r="679">
          <cell r="A679">
            <v>678</v>
          </cell>
          <cell r="B679" t="str">
            <v>ENSAYO PROCTOR</v>
          </cell>
          <cell r="C679" t="str">
            <v>UN</v>
          </cell>
          <cell r="D679">
            <v>34800</v>
          </cell>
        </row>
        <row r="680">
          <cell r="A680">
            <v>679</v>
          </cell>
          <cell r="B680" t="str">
            <v>COPIA HELIOGRAFICA 100x70</v>
          </cell>
          <cell r="C680" t="str">
            <v>M2</v>
          </cell>
          <cell r="D680">
            <v>1850</v>
          </cell>
        </row>
        <row r="681">
          <cell r="A681">
            <v>680</v>
          </cell>
          <cell r="B681" t="str">
            <v>REJILLA SIFON    PC 20x20</v>
          </cell>
          <cell r="C681" t="str">
            <v>UN</v>
          </cell>
          <cell r="D681">
            <v>12363</v>
          </cell>
        </row>
        <row r="682">
          <cell r="A682">
            <v>681</v>
          </cell>
          <cell r="B682" t="str">
            <v>TERMINAL S/CANAL  SUPERK.</v>
          </cell>
          <cell r="C682" t="str">
            <v>UN</v>
          </cell>
          <cell r="D682">
            <v>3343</v>
          </cell>
        </row>
        <row r="683">
          <cell r="A683">
            <v>682</v>
          </cell>
          <cell r="B683" t="str">
            <v>TERMINAL C/MURO   SUPERK.</v>
          </cell>
          <cell r="C683" t="str">
            <v>UN</v>
          </cell>
          <cell r="D683">
            <v>9612</v>
          </cell>
        </row>
        <row r="684">
          <cell r="A684">
            <v>683</v>
          </cell>
          <cell r="B684" t="str">
            <v>REJILLA SIFON   S 4.5x3.5</v>
          </cell>
          <cell r="C684" t="str">
            <v>UN</v>
          </cell>
          <cell r="D684">
            <v>65967</v>
          </cell>
        </row>
        <row r="685">
          <cell r="A685">
            <v>684</v>
          </cell>
          <cell r="B685" t="str">
            <v>CUPULA TRAGANTE    C 6x4"</v>
          </cell>
          <cell r="C685" t="str">
            <v>UN</v>
          </cell>
          <cell r="D685">
            <v>11713</v>
          </cell>
        </row>
        <row r="686">
          <cell r="A686">
            <v>685</v>
          </cell>
          <cell r="B686" t="str">
            <v>TAPA DE CIERRE    SUPERK.</v>
          </cell>
          <cell r="C686" t="str">
            <v>UN</v>
          </cell>
          <cell r="D686">
            <v>2786</v>
          </cell>
        </row>
        <row r="687">
          <cell r="A687">
            <v>686</v>
          </cell>
          <cell r="B687" t="str">
            <v>PLACA DE CIERRE   SUPERK.</v>
          </cell>
          <cell r="C687" t="str">
            <v>UN</v>
          </cell>
          <cell r="D687">
            <v>1290</v>
          </cell>
        </row>
        <row r="688">
          <cell r="A688">
            <v>687</v>
          </cell>
          <cell r="B688" t="str">
            <v>GANCHO 3/8" P/MAD.SUPERK.</v>
          </cell>
          <cell r="C688" t="str">
            <v>UN</v>
          </cell>
          <cell r="D688">
            <v>775</v>
          </cell>
        </row>
        <row r="689">
          <cell r="A689">
            <v>688</v>
          </cell>
          <cell r="B689" t="str">
            <v>GANCHO 3/8" P/MET.SUPERK.</v>
          </cell>
          <cell r="C689" t="str">
            <v>UN</v>
          </cell>
          <cell r="D689">
            <v>651</v>
          </cell>
        </row>
        <row r="690">
          <cell r="A690">
            <v>689</v>
          </cell>
          <cell r="B690" t="str">
            <v>CANAL CIRC. CCA     2.5 m</v>
          </cell>
          <cell r="C690" t="str">
            <v>UN</v>
          </cell>
          <cell r="D690">
            <v>9208</v>
          </cell>
        </row>
        <row r="691">
          <cell r="A691">
            <v>690</v>
          </cell>
          <cell r="B691" t="str">
            <v>CANAL CIRC. CCB     1.25m</v>
          </cell>
          <cell r="C691" t="str">
            <v>UN</v>
          </cell>
          <cell r="D691">
            <v>4610</v>
          </cell>
        </row>
        <row r="692">
          <cell r="A692">
            <v>691</v>
          </cell>
          <cell r="B692" t="str">
            <v>CANAL CIRC. CCG-A   2.5 m</v>
          </cell>
          <cell r="C692" t="str">
            <v>UN</v>
          </cell>
          <cell r="D692">
            <v>11939</v>
          </cell>
        </row>
        <row r="693">
          <cell r="A693">
            <v>692</v>
          </cell>
          <cell r="B693" t="str">
            <v>CANAL CIRC. CCG-B   1.25m</v>
          </cell>
          <cell r="C693" t="str">
            <v>UN</v>
          </cell>
          <cell r="D693">
            <v>5788</v>
          </cell>
        </row>
        <row r="694">
          <cell r="A694">
            <v>693</v>
          </cell>
          <cell r="B694" t="str">
            <v>TERMINAL CANAL  A/C 0.37m</v>
          </cell>
          <cell r="C694" t="str">
            <v>UN</v>
          </cell>
          <cell r="D694">
            <v>3278</v>
          </cell>
        </row>
        <row r="695">
          <cell r="A695">
            <v>694</v>
          </cell>
          <cell r="B695" t="str">
            <v>TERMINAL    CCG-R   0.71m</v>
          </cell>
          <cell r="C695" t="str">
            <v>UN</v>
          </cell>
          <cell r="D695">
            <v>4146</v>
          </cell>
        </row>
        <row r="696">
          <cell r="A696">
            <v>695</v>
          </cell>
          <cell r="B696" t="str">
            <v>TERMINAL    CC      0.37m</v>
          </cell>
          <cell r="C696" t="str">
            <v>UN</v>
          </cell>
          <cell r="D696">
            <v>3278</v>
          </cell>
        </row>
        <row r="697">
          <cell r="A697">
            <v>696</v>
          </cell>
          <cell r="B697" t="str">
            <v>TERMINAL    CCG     0.71m</v>
          </cell>
          <cell r="C697" t="str">
            <v>UN</v>
          </cell>
          <cell r="D697">
            <v>3604</v>
          </cell>
        </row>
        <row r="698">
          <cell r="A698">
            <v>697</v>
          </cell>
          <cell r="B698" t="str">
            <v>SECCION     CC-R    0.31m</v>
          </cell>
          <cell r="C698" t="str">
            <v>UN</v>
          </cell>
          <cell r="D698">
            <v>3236</v>
          </cell>
        </row>
        <row r="699">
          <cell r="A699">
            <v>698</v>
          </cell>
          <cell r="B699" t="str">
            <v>SECCION     CCG-R   0.71m</v>
          </cell>
          <cell r="C699" t="str">
            <v>UN</v>
          </cell>
          <cell r="D699">
            <v>6909</v>
          </cell>
        </row>
        <row r="700">
          <cell r="A700">
            <v>699</v>
          </cell>
          <cell r="B700" t="str">
            <v>SECCION     CC      0.31m</v>
          </cell>
          <cell r="C700" t="str">
            <v>UN</v>
          </cell>
          <cell r="D700">
            <v>3236</v>
          </cell>
        </row>
        <row r="701">
          <cell r="A701">
            <v>700</v>
          </cell>
          <cell r="B701" t="str">
            <v>SECCION     CCG     0.71m</v>
          </cell>
          <cell r="C701" t="str">
            <v>UN</v>
          </cell>
          <cell r="D701">
            <v>6464</v>
          </cell>
        </row>
        <row r="702">
          <cell r="A702">
            <v>701</v>
          </cell>
          <cell r="B702" t="str">
            <v>ESQUINERO EXT. CANAL A/C</v>
          </cell>
          <cell r="C702" t="str">
            <v>UN</v>
          </cell>
          <cell r="D702">
            <v>3236</v>
          </cell>
        </row>
        <row r="703">
          <cell r="A703">
            <v>702</v>
          </cell>
          <cell r="B703" t="str">
            <v>ESQUINERO INT. CCG-C</v>
          </cell>
          <cell r="C703" t="str">
            <v>UN</v>
          </cell>
          <cell r="D703">
            <v>4116</v>
          </cell>
        </row>
        <row r="704">
          <cell r="A704">
            <v>703</v>
          </cell>
          <cell r="B704" t="str">
            <v>ESQUINERO EXT. CC</v>
          </cell>
          <cell r="C704" t="str">
            <v>UN</v>
          </cell>
          <cell r="D704">
            <v>3236</v>
          </cell>
        </row>
        <row r="705">
          <cell r="A705">
            <v>704</v>
          </cell>
          <cell r="B705" t="str">
            <v>ESQUINERO INT. CCG</v>
          </cell>
          <cell r="C705" t="str">
            <v>UN</v>
          </cell>
          <cell r="D705">
            <v>3997</v>
          </cell>
        </row>
        <row r="706">
          <cell r="A706">
            <v>705</v>
          </cell>
          <cell r="B706" t="str">
            <v>CANAL INDUST CANAL  2.0 m</v>
          </cell>
          <cell r="C706" t="str">
            <v>UN</v>
          </cell>
          <cell r="D706">
            <v>13965</v>
          </cell>
        </row>
        <row r="707">
          <cell r="A707">
            <v>706</v>
          </cell>
          <cell r="B707" t="str">
            <v>CANAL INDUST. CI-B  2.5 m</v>
          </cell>
          <cell r="C707" t="str">
            <v>UN</v>
          </cell>
          <cell r="D707">
            <v>17455</v>
          </cell>
        </row>
        <row r="708">
          <cell r="A708">
            <v>707</v>
          </cell>
          <cell r="B708" t="str">
            <v>CANAL INDUST. CI-C  1.25m</v>
          </cell>
          <cell r="C708" t="str">
            <v>UN</v>
          </cell>
          <cell r="D708">
            <v>8701</v>
          </cell>
        </row>
        <row r="709">
          <cell r="A709">
            <v>708</v>
          </cell>
          <cell r="B709" t="str">
            <v>TERMINAL      CI    0.4 m</v>
          </cell>
          <cell r="C709" t="str">
            <v>UN</v>
          </cell>
          <cell r="D709">
            <v>3306</v>
          </cell>
        </row>
        <row r="710">
          <cell r="A710">
            <v>709</v>
          </cell>
          <cell r="B710" t="str">
            <v>TERMINAL      CI-C  0.4 m</v>
          </cell>
          <cell r="C710" t="str">
            <v>UN</v>
          </cell>
          <cell r="D710">
            <v>3361</v>
          </cell>
        </row>
        <row r="711">
          <cell r="A711">
            <v>710</v>
          </cell>
          <cell r="B711" t="str">
            <v>TERMINAL      CI-RG 0.4 m</v>
          </cell>
          <cell r="C711" t="str">
            <v>UN</v>
          </cell>
          <cell r="D711">
            <v>3306</v>
          </cell>
        </row>
        <row r="712">
          <cell r="A712">
            <v>711</v>
          </cell>
          <cell r="B712" t="str">
            <v>SECCION       CI    0.4 m</v>
          </cell>
          <cell r="C712" t="str">
            <v>UN</v>
          </cell>
          <cell r="D712">
            <v>3038</v>
          </cell>
        </row>
        <row r="713">
          <cell r="A713">
            <v>712</v>
          </cell>
          <cell r="B713" t="str">
            <v>SECCION       CI-C  0.4 m</v>
          </cell>
          <cell r="C713" t="str">
            <v>UN</v>
          </cell>
          <cell r="D713">
            <v>3167</v>
          </cell>
        </row>
        <row r="714">
          <cell r="A714">
            <v>713</v>
          </cell>
          <cell r="B714" t="str">
            <v>ESQUINERO     CI</v>
          </cell>
          <cell r="C714" t="str">
            <v>UN</v>
          </cell>
          <cell r="D714">
            <v>5067</v>
          </cell>
        </row>
        <row r="715">
          <cell r="A715">
            <v>714</v>
          </cell>
          <cell r="B715" t="str">
            <v>ESQUINERO     CI-C</v>
          </cell>
          <cell r="C715" t="str">
            <v>UN</v>
          </cell>
          <cell r="D715">
            <v>5067</v>
          </cell>
        </row>
        <row r="716">
          <cell r="A716">
            <v>715</v>
          </cell>
          <cell r="B716" t="str">
            <v>ESQUINERO     CI-RG</v>
          </cell>
          <cell r="C716" t="str">
            <v>UN</v>
          </cell>
          <cell r="D716">
            <v>5067</v>
          </cell>
        </row>
        <row r="717">
          <cell r="A717">
            <v>716</v>
          </cell>
          <cell r="B717" t="str">
            <v>CANAL TRAPEZOIDAL  2.56 m</v>
          </cell>
          <cell r="C717" t="str">
            <v>UN</v>
          </cell>
          <cell r="D717">
            <v>11421</v>
          </cell>
        </row>
        <row r="718">
          <cell r="A718">
            <v>717</v>
          </cell>
          <cell r="B718" t="str">
            <v>TAPA P/CANAL TRAPEZOIDAL</v>
          </cell>
          <cell r="C718" t="str">
            <v>UN</v>
          </cell>
          <cell r="D718">
            <v>597</v>
          </cell>
        </row>
        <row r="719">
          <cell r="A719">
            <v>718</v>
          </cell>
          <cell r="B719" t="str">
            <v>TERMINAL TRAPEZOIDAL</v>
          </cell>
          <cell r="C719" t="str">
            <v>UN</v>
          </cell>
          <cell r="D719">
            <v>2214</v>
          </cell>
        </row>
        <row r="720">
          <cell r="A720">
            <v>719</v>
          </cell>
          <cell r="B720" t="str">
            <v>SECCION TRAPEZ.SAL.RECT.</v>
          </cell>
          <cell r="C720" t="str">
            <v>UN</v>
          </cell>
          <cell r="D720">
            <v>2961</v>
          </cell>
        </row>
        <row r="721">
          <cell r="A721">
            <v>720</v>
          </cell>
          <cell r="B721" t="str">
            <v>ESQUINERO TRAPEZ.INTERIOR</v>
          </cell>
          <cell r="C721" t="str">
            <v>UN</v>
          </cell>
          <cell r="D721">
            <v>5061</v>
          </cell>
        </row>
        <row r="722">
          <cell r="A722">
            <v>721</v>
          </cell>
          <cell r="B722" t="str">
            <v>ESQUINERO TRAPEZ.EXTERIOR</v>
          </cell>
          <cell r="C722" t="str">
            <v>UN</v>
          </cell>
          <cell r="D722">
            <v>4048</v>
          </cell>
        </row>
        <row r="723">
          <cell r="A723">
            <v>722</v>
          </cell>
          <cell r="B723" t="str">
            <v>BAJANTE RECT. TR-A  2.5 m</v>
          </cell>
          <cell r="C723" t="str">
            <v>UN</v>
          </cell>
          <cell r="D723">
            <v>12523</v>
          </cell>
        </row>
        <row r="724">
          <cell r="A724">
            <v>723</v>
          </cell>
          <cell r="B724" t="str">
            <v>BAJANTE RECT. TR-B  1.25m</v>
          </cell>
          <cell r="C724" t="str">
            <v>UN</v>
          </cell>
          <cell r="D724">
            <v>8966</v>
          </cell>
        </row>
        <row r="725">
          <cell r="A725">
            <v>724</v>
          </cell>
          <cell r="B725" t="str">
            <v>BAJANTE RECT. TR-C  0.6 m</v>
          </cell>
          <cell r="C725" t="str">
            <v>UN</v>
          </cell>
          <cell r="D725">
            <v>45012</v>
          </cell>
        </row>
        <row r="726">
          <cell r="A726">
            <v>725</v>
          </cell>
          <cell r="B726" t="str">
            <v>BAJANTE RECT. TRG-A 2.5 m</v>
          </cell>
          <cell r="C726" t="str">
            <v>UN</v>
          </cell>
          <cell r="D726">
            <v>18116</v>
          </cell>
        </row>
        <row r="727">
          <cell r="A727">
            <v>726</v>
          </cell>
          <cell r="B727" t="str">
            <v>BAJANTE RECT. TRG-B 1.25m</v>
          </cell>
          <cell r="C727" t="str">
            <v>UN</v>
          </cell>
          <cell r="D727">
            <v>883</v>
          </cell>
        </row>
        <row r="728">
          <cell r="A728">
            <v>727</v>
          </cell>
          <cell r="B728" t="str">
            <v>BAJANTE RECT. TRG-C 0.6 m</v>
          </cell>
          <cell r="C728" t="str">
            <v>UN</v>
          </cell>
          <cell r="D728">
            <v>4489</v>
          </cell>
        </row>
        <row r="729">
          <cell r="A729">
            <v>728</v>
          </cell>
          <cell r="B729" t="str">
            <v>CAMPANA       TR</v>
          </cell>
          <cell r="C729" t="str">
            <v>UN</v>
          </cell>
          <cell r="D729">
            <v>1183</v>
          </cell>
        </row>
        <row r="730">
          <cell r="A730">
            <v>729</v>
          </cell>
          <cell r="B730" t="str">
            <v>CAMPANA P/CANAL TRG</v>
          </cell>
          <cell r="C730" t="str">
            <v>UN</v>
          </cell>
          <cell r="D730">
            <v>1778</v>
          </cell>
        </row>
        <row r="731">
          <cell r="A731">
            <v>730</v>
          </cell>
          <cell r="B731" t="str">
            <v>CAMBIO         TR    90º</v>
          </cell>
          <cell r="C731" t="str">
            <v>UN</v>
          </cell>
          <cell r="D731">
            <v>1106</v>
          </cell>
        </row>
        <row r="732">
          <cell r="A732">
            <v>731</v>
          </cell>
          <cell r="B732" t="str">
            <v>CAMBIO P/CANAL TRG   90º</v>
          </cell>
          <cell r="C732" t="str">
            <v>UN</v>
          </cell>
          <cell r="D732">
            <v>1778</v>
          </cell>
        </row>
        <row r="733">
          <cell r="A733">
            <v>732</v>
          </cell>
          <cell r="B733" t="str">
            <v>CODO           TR    90º</v>
          </cell>
          <cell r="C733" t="str">
            <v>UN</v>
          </cell>
          <cell r="D733">
            <v>3524</v>
          </cell>
        </row>
        <row r="734">
          <cell r="A734">
            <v>733</v>
          </cell>
          <cell r="B734" t="str">
            <v>CODO           TRG   90º</v>
          </cell>
          <cell r="C734" t="str">
            <v>UN</v>
          </cell>
          <cell r="D734">
            <v>2753</v>
          </cell>
        </row>
        <row r="735">
          <cell r="A735">
            <v>734</v>
          </cell>
          <cell r="B735" t="str">
            <v>CODO TIPO C    TR    90º</v>
          </cell>
          <cell r="C735" t="str">
            <v>UN</v>
          </cell>
          <cell r="D735">
            <v>3084</v>
          </cell>
        </row>
        <row r="736">
          <cell r="A736">
            <v>735</v>
          </cell>
          <cell r="B736" t="str">
            <v>CODO TIPO C    TRG   90º</v>
          </cell>
          <cell r="C736" t="str">
            <v>UN</v>
          </cell>
          <cell r="D736">
            <v>2953</v>
          </cell>
        </row>
        <row r="737">
          <cell r="A737">
            <v>736</v>
          </cell>
          <cell r="B737" t="str">
            <v>CODO TIPO L    TR    90º</v>
          </cell>
          <cell r="C737" t="str">
            <v>UN</v>
          </cell>
          <cell r="D737">
            <v>5508</v>
          </cell>
        </row>
        <row r="738">
          <cell r="A738">
            <v>737</v>
          </cell>
          <cell r="B738" t="str">
            <v>CODO TIPO L    TRG   90º</v>
          </cell>
          <cell r="C738" t="str">
            <v>UN</v>
          </cell>
          <cell r="D738">
            <v>6161</v>
          </cell>
        </row>
        <row r="739">
          <cell r="A739">
            <v>738</v>
          </cell>
          <cell r="B739" t="str">
            <v>TANQUE CONICO     250 Lt.</v>
          </cell>
          <cell r="C739" t="str">
            <v>UN</v>
          </cell>
          <cell r="D739">
            <v>42355</v>
          </cell>
        </row>
        <row r="740">
          <cell r="A740">
            <v>739</v>
          </cell>
          <cell r="B740" t="str">
            <v>TANQUE CONICO     500 Lt.</v>
          </cell>
          <cell r="C740" t="str">
            <v>UN</v>
          </cell>
          <cell r="D740">
            <v>59811</v>
          </cell>
        </row>
        <row r="741">
          <cell r="A741">
            <v>740</v>
          </cell>
          <cell r="B741" t="str">
            <v>TANQUE RECTANG.   250 Lt.</v>
          </cell>
          <cell r="C741" t="str">
            <v>UN</v>
          </cell>
          <cell r="D741">
            <v>67710</v>
          </cell>
        </row>
        <row r="742">
          <cell r="A742">
            <v>741</v>
          </cell>
          <cell r="B742" t="str">
            <v>TANQUE RECTANG.   500 Lt.</v>
          </cell>
          <cell r="C742" t="str">
            <v>UN</v>
          </cell>
          <cell r="D742">
            <v>92489</v>
          </cell>
        </row>
        <row r="743">
          <cell r="A743">
            <v>742</v>
          </cell>
          <cell r="B743" t="str">
            <v>TANQUE CILINDRIC.1000 Lt.</v>
          </cell>
          <cell r="C743" t="str">
            <v>UN</v>
          </cell>
          <cell r="D743">
            <v>137663</v>
          </cell>
        </row>
        <row r="744">
          <cell r="A744">
            <v>743</v>
          </cell>
          <cell r="B744" t="str">
            <v>VALVULA</v>
          </cell>
          <cell r="C744" t="str">
            <v>UN</v>
          </cell>
          <cell r="D744">
            <v>6702</v>
          </cell>
        </row>
        <row r="745">
          <cell r="A745">
            <v>744</v>
          </cell>
          <cell r="B745" t="str">
            <v>FLOTADOR</v>
          </cell>
          <cell r="C745" t="str">
            <v>UN</v>
          </cell>
          <cell r="D745">
            <v>1099</v>
          </cell>
        </row>
        <row r="746">
          <cell r="A746">
            <v>745</v>
          </cell>
          <cell r="B746" t="str">
            <v>DUCTO CIRCULAR  0.4x2.0 m</v>
          </cell>
          <cell r="C746" t="str">
            <v>UN</v>
          </cell>
          <cell r="D746">
            <v>46790</v>
          </cell>
        </row>
        <row r="747">
          <cell r="A747">
            <v>746</v>
          </cell>
          <cell r="B747" t="str">
            <v>DUCTO CIRCULAR O.0X1.0 m</v>
          </cell>
          <cell r="C747" t="str">
            <v>UN</v>
          </cell>
          <cell r="D747">
            <v>23395</v>
          </cell>
        </row>
        <row r="748">
          <cell r="A748">
            <v>747</v>
          </cell>
          <cell r="B748" t="str">
            <v>DERIVACION CIRCULAR</v>
          </cell>
          <cell r="C748" t="str">
            <v>UN</v>
          </cell>
          <cell r="D748">
            <v>33572</v>
          </cell>
        </row>
        <row r="749">
          <cell r="A749">
            <v>748</v>
          </cell>
          <cell r="B749" t="str">
            <v>TAPA DUCTO CIRCULAR</v>
          </cell>
          <cell r="C749" t="str">
            <v>UN</v>
          </cell>
          <cell r="D749">
            <v>5715</v>
          </cell>
        </row>
        <row r="750">
          <cell r="A750">
            <v>749</v>
          </cell>
          <cell r="B750" t="str">
            <v>UNION CIRCULAR P/DUCTO</v>
          </cell>
          <cell r="C750" t="str">
            <v>UN</v>
          </cell>
          <cell r="D750">
            <v>3577</v>
          </cell>
        </row>
        <row r="751">
          <cell r="A751">
            <v>750</v>
          </cell>
          <cell r="B751" t="str">
            <v>DUCTO RECTANG.  0.4x2.0 m</v>
          </cell>
          <cell r="C751" t="str">
            <v>UN</v>
          </cell>
          <cell r="D751">
            <v>50900</v>
          </cell>
        </row>
        <row r="752">
          <cell r="A752">
            <v>751</v>
          </cell>
          <cell r="B752" t="str">
            <v>DUCTO RECTANG.  0.4x1.0 m</v>
          </cell>
          <cell r="C752" t="str">
            <v>UN</v>
          </cell>
          <cell r="D752">
            <v>29450</v>
          </cell>
        </row>
        <row r="753">
          <cell r="A753">
            <v>752</v>
          </cell>
          <cell r="B753" t="str">
            <v>DERIVACION RECTANGULAR</v>
          </cell>
          <cell r="C753" t="str">
            <v>UN</v>
          </cell>
          <cell r="D753">
            <v>37619</v>
          </cell>
        </row>
        <row r="754">
          <cell r="A754">
            <v>753</v>
          </cell>
          <cell r="B754" t="str">
            <v>TAPA DUCTO RECTANGULAR</v>
          </cell>
          <cell r="C754" t="str">
            <v>UN</v>
          </cell>
          <cell r="D754">
            <v>6125</v>
          </cell>
        </row>
        <row r="755">
          <cell r="A755">
            <v>754</v>
          </cell>
          <cell r="B755" t="str">
            <v>VENTILADOR DE TECHO 100 W</v>
          </cell>
          <cell r="C755" t="str">
            <v>UN</v>
          </cell>
          <cell r="D755">
            <v>52500</v>
          </cell>
        </row>
        <row r="756">
          <cell r="A756">
            <v>755</v>
          </cell>
          <cell r="B756" t="str">
            <v>TEJA ONDULADA No.2</v>
          </cell>
          <cell r="C756" t="str">
            <v>UN</v>
          </cell>
          <cell r="D756">
            <v>4369</v>
          </cell>
        </row>
        <row r="757">
          <cell r="A757">
            <v>756</v>
          </cell>
          <cell r="B757" t="str">
            <v>TEJA ONDULADA No.3</v>
          </cell>
          <cell r="C757" t="str">
            <v>UN</v>
          </cell>
          <cell r="D757">
            <v>6600</v>
          </cell>
        </row>
        <row r="758">
          <cell r="A758">
            <v>757</v>
          </cell>
          <cell r="B758" t="str">
            <v>TEJA ONDULADA No.4</v>
          </cell>
          <cell r="C758" t="str">
            <v>UN</v>
          </cell>
          <cell r="D758">
            <v>9387</v>
          </cell>
        </row>
        <row r="759">
          <cell r="A759">
            <v>758</v>
          </cell>
          <cell r="B759" t="str">
            <v>TEJA ONDULADA No.5</v>
          </cell>
          <cell r="C759" t="str">
            <v>UN</v>
          </cell>
          <cell r="D759">
            <v>11758</v>
          </cell>
        </row>
        <row r="760">
          <cell r="A760">
            <v>759</v>
          </cell>
          <cell r="B760" t="str">
            <v>TEJA ONDULADA No.6</v>
          </cell>
          <cell r="C760" t="str">
            <v>UN</v>
          </cell>
          <cell r="D760">
            <v>14563</v>
          </cell>
        </row>
        <row r="761">
          <cell r="A761">
            <v>760</v>
          </cell>
          <cell r="B761" t="str">
            <v>TEJA ONDULADA No.8</v>
          </cell>
          <cell r="C761" t="str">
            <v>UN</v>
          </cell>
          <cell r="D761">
            <v>19333</v>
          </cell>
        </row>
        <row r="762">
          <cell r="A762">
            <v>761</v>
          </cell>
          <cell r="B762" t="str">
            <v>TEJA ONDULADA No.10</v>
          </cell>
          <cell r="C762" t="str">
            <v>UN</v>
          </cell>
          <cell r="D762">
            <v>24300</v>
          </cell>
        </row>
        <row r="763">
          <cell r="A763">
            <v>762</v>
          </cell>
          <cell r="B763" t="str">
            <v>TEJA   ONDULIT      No.4</v>
          </cell>
          <cell r="C763" t="str">
            <v>UN</v>
          </cell>
          <cell r="D763">
            <v>8105</v>
          </cell>
        </row>
        <row r="764">
          <cell r="A764">
            <v>763</v>
          </cell>
          <cell r="B764" t="str">
            <v>TEJA   ONDULIT      No.5</v>
          </cell>
          <cell r="C764" t="str">
            <v>UN</v>
          </cell>
          <cell r="D764">
            <v>10705</v>
          </cell>
        </row>
        <row r="765">
          <cell r="A765">
            <v>764</v>
          </cell>
          <cell r="B765" t="str">
            <v>TEJA   ONDULIT      No.6</v>
          </cell>
          <cell r="C765" t="str">
            <v>UN</v>
          </cell>
          <cell r="D765">
            <v>13356</v>
          </cell>
        </row>
        <row r="766">
          <cell r="A766">
            <v>765</v>
          </cell>
          <cell r="B766" t="str">
            <v>TEJA   ONDULIT      No.8</v>
          </cell>
          <cell r="C766" t="str">
            <v>UN</v>
          </cell>
          <cell r="D766">
            <v>17731</v>
          </cell>
        </row>
        <row r="767">
          <cell r="A767">
            <v>766</v>
          </cell>
          <cell r="B767" t="str">
            <v>TEJA   ONDULIT      No.10</v>
          </cell>
          <cell r="C767" t="str">
            <v>UN</v>
          </cell>
          <cell r="D767">
            <v>22358</v>
          </cell>
        </row>
        <row r="768">
          <cell r="A768">
            <v>767</v>
          </cell>
          <cell r="B768" t="str">
            <v>TEJA   TEJALIT      No.4</v>
          </cell>
          <cell r="C768" t="str">
            <v>UN</v>
          </cell>
          <cell r="D768">
            <v>2828</v>
          </cell>
        </row>
        <row r="769">
          <cell r="A769">
            <v>768</v>
          </cell>
          <cell r="B769" t="str">
            <v>TEJA   TEJALIT      No.5</v>
          </cell>
          <cell r="C769" t="str">
            <v>UN</v>
          </cell>
          <cell r="D769">
            <v>3762</v>
          </cell>
        </row>
        <row r="770">
          <cell r="A770">
            <v>769</v>
          </cell>
          <cell r="B770" t="str">
            <v>TEJA   TEJALIT      No.6</v>
          </cell>
          <cell r="C770" t="str">
            <v>UN</v>
          </cell>
          <cell r="D770">
            <v>4661</v>
          </cell>
        </row>
        <row r="771">
          <cell r="A771">
            <v>770</v>
          </cell>
          <cell r="B771" t="str">
            <v>TEJA   TEJALIT      No.8</v>
          </cell>
          <cell r="C771" t="str">
            <v>UN</v>
          </cell>
          <cell r="D771">
            <v>6186</v>
          </cell>
        </row>
        <row r="772">
          <cell r="A772">
            <v>771</v>
          </cell>
          <cell r="B772" t="str">
            <v>TEJA  TEJALIT DOBLE No.4</v>
          </cell>
          <cell r="C772" t="str">
            <v>UN</v>
          </cell>
          <cell r="D772">
            <v>5653</v>
          </cell>
        </row>
        <row r="773">
          <cell r="A773">
            <v>772</v>
          </cell>
          <cell r="B773" t="str">
            <v>TEJA  TEJALIT DOBLE No.5</v>
          </cell>
          <cell r="C773" t="str">
            <v>UN</v>
          </cell>
          <cell r="D773">
            <v>7525</v>
          </cell>
        </row>
        <row r="774">
          <cell r="A774">
            <v>773</v>
          </cell>
          <cell r="B774" t="str">
            <v>TEJA  TEJALIT DOBLE No.6</v>
          </cell>
          <cell r="C774" t="str">
            <v>UN</v>
          </cell>
          <cell r="D774">
            <v>9322</v>
          </cell>
        </row>
        <row r="775">
          <cell r="A775">
            <v>774</v>
          </cell>
          <cell r="B775" t="str">
            <v>TEJA  TEJALIT DOBLE No.8</v>
          </cell>
          <cell r="C775" t="str">
            <v>UN</v>
          </cell>
          <cell r="D775">
            <v>12375</v>
          </cell>
        </row>
        <row r="776">
          <cell r="A776">
            <v>775</v>
          </cell>
          <cell r="B776" t="str">
            <v>TEJA ONDUL.GRIS 1000 No.2</v>
          </cell>
          <cell r="C776" t="str">
            <v>UN</v>
          </cell>
          <cell r="D776">
            <v>5024</v>
          </cell>
        </row>
        <row r="777">
          <cell r="A777">
            <v>776</v>
          </cell>
          <cell r="B777" t="str">
            <v>TEJA ONDUL.GRIS 1000 No.3</v>
          </cell>
          <cell r="C777" t="str">
            <v>UN</v>
          </cell>
          <cell r="D777">
            <v>7591</v>
          </cell>
        </row>
        <row r="778">
          <cell r="A778">
            <v>777</v>
          </cell>
          <cell r="B778" t="str">
            <v>CABALLETE G15 ONDUL. 1000</v>
          </cell>
          <cell r="C778" t="str">
            <v>UN</v>
          </cell>
          <cell r="D778">
            <v>6927</v>
          </cell>
        </row>
        <row r="779">
          <cell r="A779">
            <v>778</v>
          </cell>
          <cell r="B779" t="str">
            <v>CABALLETE G20 ONDUL. 1000</v>
          </cell>
          <cell r="C779" t="str">
            <v>UN</v>
          </cell>
          <cell r="D779">
            <v>8927</v>
          </cell>
        </row>
        <row r="780">
          <cell r="A780">
            <v>779</v>
          </cell>
          <cell r="B780" t="str">
            <v>CABALLETE G25 ONDUL. 1000</v>
          </cell>
          <cell r="C780" t="str">
            <v>UN</v>
          </cell>
          <cell r="D780">
            <v>8927</v>
          </cell>
        </row>
        <row r="781">
          <cell r="A781">
            <v>780</v>
          </cell>
          <cell r="B781" t="str">
            <v>PUERTA PRINCIPAL SEDRO</v>
          </cell>
          <cell r="C781" t="str">
            <v>UN</v>
          </cell>
          <cell r="D781">
            <v>240000</v>
          </cell>
        </row>
        <row r="782">
          <cell r="A782">
            <v>781</v>
          </cell>
          <cell r="B782" t="str">
            <v>BLOQUE MURO</v>
          </cell>
          <cell r="C782" t="str">
            <v>UN</v>
          </cell>
          <cell r="D782">
            <v>1500</v>
          </cell>
        </row>
        <row r="783">
          <cell r="A783">
            <v>782</v>
          </cell>
          <cell r="B783" t="str">
            <v>MANTO POPULAR 3MM</v>
          </cell>
          <cell r="C783" t="str">
            <v>M2</v>
          </cell>
          <cell r="D783">
            <v>30136</v>
          </cell>
        </row>
        <row r="784">
          <cell r="A784">
            <v>783</v>
          </cell>
          <cell r="B784" t="str">
            <v>MANTO CONSTRUCCION 3MM</v>
          </cell>
          <cell r="C784" t="str">
            <v>M2</v>
          </cell>
          <cell r="D784">
            <v>34997</v>
          </cell>
        </row>
        <row r="785">
          <cell r="A785">
            <v>784</v>
          </cell>
          <cell r="B785" t="str">
            <v>MALLA NYLON (Voleibol) 01</v>
          </cell>
          <cell r="C785" t="str">
            <v>UN</v>
          </cell>
          <cell r="D785">
            <v>27300</v>
          </cell>
        </row>
        <row r="786">
          <cell r="A786">
            <v>785</v>
          </cell>
          <cell r="B786" t="str">
            <v>POLISEC</v>
          </cell>
          <cell r="C786" t="str">
            <v>M2</v>
          </cell>
          <cell r="D786">
            <v>330</v>
          </cell>
        </row>
        <row r="787">
          <cell r="A787">
            <v>786</v>
          </cell>
          <cell r="B787" t="str">
            <v>MANTO CONSTRUCCION 3MM GR</v>
          </cell>
          <cell r="C787" t="str">
            <v>M2</v>
          </cell>
          <cell r="D787">
            <v>44824</v>
          </cell>
        </row>
        <row r="788">
          <cell r="A788">
            <v>787</v>
          </cell>
          <cell r="B788" t="str">
            <v>MANTO STANDARD 2MM</v>
          </cell>
          <cell r="C788" t="str">
            <v>M2</v>
          </cell>
          <cell r="D788">
            <v>34696</v>
          </cell>
        </row>
        <row r="789">
          <cell r="A789">
            <v>788</v>
          </cell>
          <cell r="B789" t="str">
            <v>BARRA 14 LB</v>
          </cell>
          <cell r="C789" t="str">
            <v>UN</v>
          </cell>
          <cell r="D789">
            <v>22597</v>
          </cell>
        </row>
        <row r="790">
          <cell r="A790">
            <v>789</v>
          </cell>
          <cell r="B790" t="str">
            <v>TAPA REGISTRO     R 17x17</v>
          </cell>
          <cell r="C790" t="str">
            <v>UN</v>
          </cell>
          <cell r="D790">
            <v>17451</v>
          </cell>
        </row>
        <row r="791">
          <cell r="A791">
            <v>790</v>
          </cell>
          <cell r="B791" t="str">
            <v>CLARABOYA ONDULIT   No.4</v>
          </cell>
          <cell r="C791" t="str">
            <v>UN</v>
          </cell>
          <cell r="D791">
            <v>11701</v>
          </cell>
        </row>
        <row r="792">
          <cell r="A792">
            <v>791</v>
          </cell>
          <cell r="B792" t="str">
            <v>CEMENTO BLANCO</v>
          </cell>
          <cell r="C792" t="str">
            <v>KG</v>
          </cell>
          <cell r="D792">
            <v>421</v>
          </cell>
        </row>
        <row r="793">
          <cell r="A793">
            <v>792</v>
          </cell>
          <cell r="B793" t="str">
            <v>CLARABOYA ONDULIT No.6</v>
          </cell>
          <cell r="C793" t="str">
            <v>UN</v>
          </cell>
          <cell r="D793">
            <v>17717</v>
          </cell>
        </row>
        <row r="794">
          <cell r="A794">
            <v>793</v>
          </cell>
          <cell r="B794" t="str">
            <v>MANTO STANDARD 3MM</v>
          </cell>
          <cell r="C794" t="str">
            <v>M2</v>
          </cell>
          <cell r="D794">
            <v>40655</v>
          </cell>
        </row>
        <row r="795">
          <cell r="A795">
            <v>794</v>
          </cell>
          <cell r="B795" t="str">
            <v>ALMADANA         6 LIBRAS</v>
          </cell>
          <cell r="C795" t="str">
            <v>UN</v>
          </cell>
          <cell r="D795">
            <v>11101</v>
          </cell>
        </row>
        <row r="796">
          <cell r="A796">
            <v>795</v>
          </cell>
          <cell r="B796" t="str">
            <v>MANTO STAND 3MM GRANILLA</v>
          </cell>
          <cell r="C796" t="str">
            <v>M2</v>
          </cell>
          <cell r="D796">
            <v>46715</v>
          </cell>
        </row>
        <row r="797">
          <cell r="A797">
            <v>796</v>
          </cell>
          <cell r="B797" t="str">
            <v>TAPA REGISTRO     R 24x24</v>
          </cell>
          <cell r="C797" t="str">
            <v>UN</v>
          </cell>
          <cell r="D797">
            <v>19132</v>
          </cell>
        </row>
        <row r="798">
          <cell r="A798">
            <v>797</v>
          </cell>
          <cell r="B798" t="str">
            <v>GRAPA PARA CAMA S/PONER</v>
          </cell>
          <cell r="C798" t="str">
            <v>UN</v>
          </cell>
          <cell r="D798">
            <v>2847</v>
          </cell>
        </row>
        <row r="799">
          <cell r="A799">
            <v>798</v>
          </cell>
          <cell r="B799" t="str">
            <v>CABALLETE FIJO 20</v>
          </cell>
          <cell r="C799" t="str">
            <v>UN</v>
          </cell>
          <cell r="D799">
            <v>9502</v>
          </cell>
        </row>
        <row r="800">
          <cell r="A800">
            <v>799</v>
          </cell>
          <cell r="B800" t="str">
            <v>CIERRE MAGNET. PERMANENTE</v>
          </cell>
          <cell r="C800" t="str">
            <v>UN</v>
          </cell>
          <cell r="D800">
            <v>313</v>
          </cell>
        </row>
        <row r="801">
          <cell r="A801">
            <v>800</v>
          </cell>
          <cell r="B801" t="str">
            <v>CIERRA VAIVEN PUERTA GAB.</v>
          </cell>
          <cell r="C801" t="str">
            <v>UN</v>
          </cell>
          <cell r="D801">
            <v>434</v>
          </cell>
        </row>
        <row r="802">
          <cell r="A802">
            <v>801</v>
          </cell>
          <cell r="B802" t="str">
            <v>CONCRETO CONSISTENC. 5001</v>
          </cell>
          <cell r="C802" t="str">
            <v>M3</v>
          </cell>
          <cell r="D802">
            <v>178060</v>
          </cell>
        </row>
        <row r="803">
          <cell r="A803">
            <v>802</v>
          </cell>
          <cell r="B803" t="str">
            <v>CORRUGAS PARA MADERA 1/2"</v>
          </cell>
          <cell r="C803" t="str">
            <v>UN</v>
          </cell>
          <cell r="D803">
            <v>9746</v>
          </cell>
        </row>
        <row r="804">
          <cell r="A804">
            <v>803</v>
          </cell>
          <cell r="B804" t="str">
            <v>EXTINTOR AGUA 2 1/2 METAL</v>
          </cell>
          <cell r="C804" t="str">
            <v>UN</v>
          </cell>
          <cell r="D804">
            <v>22620</v>
          </cell>
        </row>
        <row r="805">
          <cell r="A805">
            <v>804</v>
          </cell>
          <cell r="B805" t="str">
            <v>CABALLETE VENTILACION 20</v>
          </cell>
          <cell r="C805" t="str">
            <v>UN</v>
          </cell>
          <cell r="D805">
            <v>9859</v>
          </cell>
        </row>
        <row r="806">
          <cell r="A806">
            <v>805</v>
          </cell>
          <cell r="B806" t="str">
            <v>COSTO ADIC. ACELERADO 3D</v>
          </cell>
          <cell r="C806" t="str">
            <v>M3</v>
          </cell>
          <cell r="D806">
            <v>23200</v>
          </cell>
        </row>
        <row r="807">
          <cell r="A807">
            <v>806</v>
          </cell>
          <cell r="B807" t="str">
            <v>REGLETA TELEF. 10 PARES</v>
          </cell>
          <cell r="C807" t="str">
            <v>UN</v>
          </cell>
          <cell r="D807">
            <v>6010</v>
          </cell>
        </row>
        <row r="808">
          <cell r="A808">
            <v>807</v>
          </cell>
          <cell r="B808" t="str">
            <v>PLATINA COBRE  1 1/2 x1/8</v>
          </cell>
          <cell r="C808" t="str">
            <v>ML</v>
          </cell>
          <cell r="D808">
            <v>4700</v>
          </cell>
        </row>
        <row r="809">
          <cell r="A809">
            <v>808</v>
          </cell>
          <cell r="B809" t="str">
            <v>PLATINA COBRE    5/8 x1/8</v>
          </cell>
          <cell r="C809" t="str">
            <v>ML</v>
          </cell>
          <cell r="D809">
            <v>2000</v>
          </cell>
        </row>
        <row r="810">
          <cell r="A810">
            <v>809</v>
          </cell>
          <cell r="B810" t="str">
            <v>PORTERIA MULTIFUNCIONAL</v>
          </cell>
          <cell r="C810" t="str">
            <v>UN</v>
          </cell>
          <cell r="D810">
            <v>615000</v>
          </cell>
        </row>
        <row r="811">
          <cell r="A811">
            <v>810</v>
          </cell>
          <cell r="B811" t="str">
            <v>COSTO ADIC. ACELERADO 7D</v>
          </cell>
          <cell r="C811" t="str">
            <v>M3</v>
          </cell>
          <cell r="D811">
            <v>13920</v>
          </cell>
        </row>
        <row r="812">
          <cell r="A812">
            <v>811</v>
          </cell>
          <cell r="B812" t="str">
            <v>COSTO ADIC. IMP.3000 PS01</v>
          </cell>
          <cell r="C812" t="str">
            <v>M3</v>
          </cell>
          <cell r="D812">
            <v>6960</v>
          </cell>
        </row>
        <row r="813">
          <cell r="A813">
            <v>812</v>
          </cell>
          <cell r="B813" t="str">
            <v>COSTO ADIC. IMP.4000 PS01</v>
          </cell>
          <cell r="C813" t="str">
            <v>M3</v>
          </cell>
          <cell r="D813">
            <v>7192</v>
          </cell>
        </row>
        <row r="814">
          <cell r="A814">
            <v>813</v>
          </cell>
          <cell r="B814" t="str">
            <v>DILATACION EN BRONCE PC09</v>
          </cell>
          <cell r="C814" t="str">
            <v>ML</v>
          </cell>
          <cell r="D814">
            <v>4060</v>
          </cell>
        </row>
        <row r="815">
          <cell r="A815">
            <v>814</v>
          </cell>
          <cell r="B815" t="str">
            <v>ESCUDO DECO</v>
          </cell>
          <cell r="C815" t="str">
            <v>UN</v>
          </cell>
          <cell r="D815">
            <v>985</v>
          </cell>
        </row>
        <row r="816">
          <cell r="A816">
            <v>815</v>
          </cell>
          <cell r="B816" t="str">
            <v>MANIJA PARA VENTANA</v>
          </cell>
          <cell r="C816" t="str">
            <v>UN</v>
          </cell>
          <cell r="D816">
            <v>1190</v>
          </cell>
        </row>
        <row r="817">
          <cell r="A817">
            <v>816</v>
          </cell>
          <cell r="B817" t="str">
            <v>ALAMBRE COBRE THW  14 AWG</v>
          </cell>
          <cell r="C817" t="str">
            <v>ML</v>
          </cell>
          <cell r="D817">
            <v>292</v>
          </cell>
        </row>
        <row r="818">
          <cell r="A818">
            <v>817</v>
          </cell>
          <cell r="B818" t="str">
            <v>HILO ALUMINIO 0.7 x 0.9</v>
          </cell>
          <cell r="C818" t="str">
            <v>ML</v>
          </cell>
          <cell r="D818">
            <v>1322</v>
          </cell>
        </row>
        <row r="819">
          <cell r="A819">
            <v>818</v>
          </cell>
          <cell r="B819" t="str">
            <v>CAJA 4x4 MET. DEKO AK  2V</v>
          </cell>
          <cell r="C819" t="str">
            <v>UN</v>
          </cell>
          <cell r="D819">
            <v>1525</v>
          </cell>
        </row>
        <row r="820">
          <cell r="A820">
            <v>819</v>
          </cell>
          <cell r="B820" t="str">
            <v>CINTA BANDIT         1/2"</v>
          </cell>
          <cell r="C820" t="str">
            <v>RL</v>
          </cell>
          <cell r="D820">
            <v>36300</v>
          </cell>
        </row>
        <row r="821">
          <cell r="A821">
            <v>820</v>
          </cell>
          <cell r="B821" t="str">
            <v>HEBILLA              1/2"</v>
          </cell>
          <cell r="C821" t="str">
            <v>UN</v>
          </cell>
          <cell r="D821">
            <v>32500</v>
          </cell>
        </row>
        <row r="822">
          <cell r="A822">
            <v>821</v>
          </cell>
          <cell r="B822" t="str">
            <v>TINTILLA P/MADERA CAFE</v>
          </cell>
          <cell r="C822" t="str">
            <v>LT</v>
          </cell>
          <cell r="D822">
            <v>11700</v>
          </cell>
        </row>
        <row r="823">
          <cell r="A823">
            <v>822</v>
          </cell>
          <cell r="B823" t="str">
            <v>BALDOSA P5</v>
          </cell>
          <cell r="C823" t="str">
            <v>M2</v>
          </cell>
          <cell r="D823">
            <v>14836</v>
          </cell>
        </row>
        <row r="824">
          <cell r="A824">
            <v>823</v>
          </cell>
          <cell r="B824" t="str">
            <v>CABALLETE G 20</v>
          </cell>
          <cell r="C824" t="str">
            <v>UN</v>
          </cell>
          <cell r="D824">
            <v>7742</v>
          </cell>
        </row>
        <row r="825">
          <cell r="A825">
            <v>824</v>
          </cell>
          <cell r="B825" t="str">
            <v>TABLON ANTIDESLIZANTE 30 X 30</v>
          </cell>
          <cell r="C825" t="str">
            <v>M2</v>
          </cell>
          <cell r="D825">
            <v>9095</v>
          </cell>
        </row>
        <row r="826">
          <cell r="A826">
            <v>825</v>
          </cell>
          <cell r="B826" t="str">
            <v>BALA ALUMINIO No.10</v>
          </cell>
          <cell r="C826" t="str">
            <v>UN</v>
          </cell>
          <cell r="D826">
            <v>4300</v>
          </cell>
        </row>
        <row r="827">
          <cell r="A827">
            <v>826</v>
          </cell>
          <cell r="B827" t="str">
            <v>BALA ALUMINIO No.12</v>
          </cell>
          <cell r="C827" t="str">
            <v>UN</v>
          </cell>
          <cell r="D827">
            <v>3350</v>
          </cell>
        </row>
        <row r="828">
          <cell r="A828">
            <v>827</v>
          </cell>
          <cell r="B828" t="str">
            <v>CONECTOR CORAZA      1/2"</v>
          </cell>
          <cell r="C828" t="str">
            <v>UN</v>
          </cell>
          <cell r="D828">
            <v>2313</v>
          </cell>
        </row>
        <row r="829">
          <cell r="A829">
            <v>828</v>
          </cell>
          <cell r="B829" t="str">
            <v>MANTO STANDARD 4MM</v>
          </cell>
          <cell r="C829" t="str">
            <v>M2</v>
          </cell>
          <cell r="D829">
            <v>49006</v>
          </cell>
        </row>
        <row r="830">
          <cell r="A830">
            <v>829</v>
          </cell>
          <cell r="B830" t="str">
            <v>MANTO STANDARD 4MM G. NAT</v>
          </cell>
          <cell r="C830" t="str">
            <v>M2</v>
          </cell>
          <cell r="D830">
            <v>54049</v>
          </cell>
        </row>
        <row r="831">
          <cell r="A831">
            <v>830</v>
          </cell>
          <cell r="B831" t="str">
            <v>MANTO EDIL 3MM</v>
          </cell>
          <cell r="C831" t="str">
            <v>M2</v>
          </cell>
          <cell r="D831">
            <v>47815</v>
          </cell>
        </row>
        <row r="832">
          <cell r="A832">
            <v>831</v>
          </cell>
          <cell r="B832" t="str">
            <v>MANTO EDIL 4MM</v>
          </cell>
          <cell r="C832" t="str">
            <v>M2</v>
          </cell>
          <cell r="D832">
            <v>55436</v>
          </cell>
        </row>
        <row r="833">
          <cell r="A833">
            <v>832</v>
          </cell>
          <cell r="B833" t="str">
            <v>TEJA OND. GRIS 1000 No.2</v>
          </cell>
          <cell r="C833" t="str">
            <v>UN</v>
          </cell>
          <cell r="D833">
            <v>5824</v>
          </cell>
        </row>
        <row r="834">
          <cell r="A834">
            <v>833</v>
          </cell>
          <cell r="B834" t="str">
            <v>CORAZA METALICA        1"</v>
          </cell>
          <cell r="C834" t="str">
            <v>UN</v>
          </cell>
          <cell r="D834">
            <v>7688</v>
          </cell>
        </row>
        <row r="835">
          <cell r="A835">
            <v>834</v>
          </cell>
          <cell r="B835" t="str">
            <v>TEJA OND. GRIS 1000 No.3</v>
          </cell>
          <cell r="C835" t="str">
            <v>UN</v>
          </cell>
          <cell r="D835">
            <v>7591</v>
          </cell>
        </row>
        <row r="836">
          <cell r="A836">
            <v>835</v>
          </cell>
          <cell r="B836" t="str">
            <v>GANCHO TEJA ETERNIT  55mm</v>
          </cell>
          <cell r="C836" t="str">
            <v>UN</v>
          </cell>
          <cell r="D836">
            <v>325</v>
          </cell>
        </row>
        <row r="837">
          <cell r="A837">
            <v>836</v>
          </cell>
          <cell r="B837" t="str">
            <v>GANCHO TEJA ETERNIT 150mm</v>
          </cell>
          <cell r="C837" t="str">
            <v>UN</v>
          </cell>
          <cell r="D837">
            <v>234</v>
          </cell>
        </row>
        <row r="838">
          <cell r="A838">
            <v>837</v>
          </cell>
          <cell r="B838" t="str">
            <v>GANCHO TEJA ETERNIT 250mm</v>
          </cell>
          <cell r="C838" t="str">
            <v>UN</v>
          </cell>
          <cell r="D838">
            <v>309</v>
          </cell>
        </row>
        <row r="839">
          <cell r="A839">
            <v>838</v>
          </cell>
          <cell r="B839" t="str">
            <v>BALDOSA MARMOLIZADA</v>
          </cell>
          <cell r="C839" t="str">
            <v>M2</v>
          </cell>
          <cell r="D839">
            <v>12273</v>
          </cell>
        </row>
        <row r="840">
          <cell r="A840">
            <v>839</v>
          </cell>
          <cell r="B840" t="str">
            <v>TEJA ETERNIT 1000     # 3</v>
          </cell>
          <cell r="C840" t="str">
            <v>UN</v>
          </cell>
          <cell r="D840">
            <v>7030</v>
          </cell>
        </row>
        <row r="841">
          <cell r="A841">
            <v>840</v>
          </cell>
          <cell r="B841" t="str">
            <v>GANCHO TEJA ETERNIT ESPAÑ</v>
          </cell>
          <cell r="C841" t="str">
            <v>UN</v>
          </cell>
          <cell r="D841">
            <v>137</v>
          </cell>
        </row>
        <row r="842">
          <cell r="A842">
            <v>841</v>
          </cell>
          <cell r="B842" t="str">
            <v>TEJA ETERNIT PLANICEL</v>
          </cell>
          <cell r="C842" t="str">
            <v>UN</v>
          </cell>
          <cell r="D842">
            <v>9063</v>
          </cell>
        </row>
        <row r="843">
          <cell r="A843">
            <v>842</v>
          </cell>
          <cell r="B843" t="str">
            <v>TEJA ETERNIT PLANICEL INI</v>
          </cell>
          <cell r="C843" t="str">
            <v>UN</v>
          </cell>
          <cell r="D843">
            <v>10295</v>
          </cell>
        </row>
        <row r="844">
          <cell r="A844">
            <v>843</v>
          </cell>
          <cell r="B844" t="str">
            <v>CAB  ETERNIT PLANICEL</v>
          </cell>
          <cell r="C844" t="str">
            <v>UN</v>
          </cell>
          <cell r="D844">
            <v>7375</v>
          </cell>
        </row>
        <row r="845">
          <cell r="A845">
            <v>845</v>
          </cell>
          <cell r="B845" t="str">
            <v>CORAZA METALICA      1/2"</v>
          </cell>
          <cell r="C845" t="str">
            <v>UN</v>
          </cell>
          <cell r="D845">
            <v>4072</v>
          </cell>
        </row>
        <row r="846">
          <cell r="A846">
            <v>846</v>
          </cell>
          <cell r="B846" t="str">
            <v>CAPACETE             1/2"</v>
          </cell>
          <cell r="C846" t="str">
            <v>UN</v>
          </cell>
          <cell r="D846">
            <v>580</v>
          </cell>
        </row>
        <row r="847">
          <cell r="A847">
            <v>847</v>
          </cell>
          <cell r="B847" t="str">
            <v>TERM.LAT  PLANICEL   CM1</v>
          </cell>
          <cell r="C847" t="str">
            <v>UN</v>
          </cell>
          <cell r="D847">
            <v>13908</v>
          </cell>
        </row>
        <row r="848">
          <cell r="A848">
            <v>848</v>
          </cell>
          <cell r="B848" t="str">
            <v>TERM.LAT  PLANICEL   CM2</v>
          </cell>
          <cell r="C848" t="str">
            <v>UN</v>
          </cell>
          <cell r="D848">
            <v>7372</v>
          </cell>
        </row>
        <row r="849">
          <cell r="A849">
            <v>849</v>
          </cell>
          <cell r="B849" t="str">
            <v>TERM.LAT  PLANICEL   SM1</v>
          </cell>
          <cell r="C849" t="str">
            <v>UN</v>
          </cell>
          <cell r="D849">
            <v>13311</v>
          </cell>
        </row>
        <row r="850">
          <cell r="A850">
            <v>850</v>
          </cell>
          <cell r="B850" t="str">
            <v>TERM.LAT  PLANICEL   SM2</v>
          </cell>
          <cell r="C850" t="str">
            <v>UN</v>
          </cell>
          <cell r="D850">
            <v>5859</v>
          </cell>
        </row>
        <row r="851">
          <cell r="A851">
            <v>851</v>
          </cell>
          <cell r="B851" t="str">
            <v>UNION NEGRA          1/2"</v>
          </cell>
          <cell r="C851" t="str">
            <v>UN</v>
          </cell>
          <cell r="D851">
            <v>528</v>
          </cell>
        </row>
        <row r="852">
          <cell r="A852">
            <v>852</v>
          </cell>
          <cell r="B852" t="str">
            <v>GRANITO TRAV.PERUANO No.3</v>
          </cell>
          <cell r="C852" t="str">
            <v>BT</v>
          </cell>
          <cell r="D852">
            <v>8500</v>
          </cell>
        </row>
        <row r="853">
          <cell r="A853">
            <v>853</v>
          </cell>
          <cell r="B853" t="str">
            <v>CASCO Y VISOR ESMERILAR</v>
          </cell>
          <cell r="C853" t="str">
            <v>UN</v>
          </cell>
          <cell r="D853">
            <v>22520</v>
          </cell>
        </row>
        <row r="854">
          <cell r="A854">
            <v>854</v>
          </cell>
          <cell r="B854" t="str">
            <v>MARM. RENACIM. BEIGE 40X4</v>
          </cell>
          <cell r="C854" t="str">
            <v>M2</v>
          </cell>
          <cell r="D854">
            <v>14384</v>
          </cell>
        </row>
        <row r="855">
          <cell r="A855">
            <v>855</v>
          </cell>
          <cell r="B855" t="str">
            <v>GABINETE CONTRA INCENDIO</v>
          </cell>
          <cell r="C855" t="str">
            <v>UN</v>
          </cell>
          <cell r="D855">
            <v>69020</v>
          </cell>
        </row>
        <row r="856">
          <cell r="A856">
            <v>856</v>
          </cell>
          <cell r="B856" t="str">
            <v>PLACA ETERNIT PLANA x 4mm</v>
          </cell>
          <cell r="C856" t="str">
            <v>UN</v>
          </cell>
          <cell r="D856">
            <v>3584</v>
          </cell>
        </row>
        <row r="857">
          <cell r="A857">
            <v>857</v>
          </cell>
          <cell r="B857" t="str">
            <v>PLACA ETERNIT PLANA x 401</v>
          </cell>
          <cell r="C857" t="str">
            <v>UN</v>
          </cell>
          <cell r="D857">
            <v>7809</v>
          </cell>
        </row>
        <row r="858">
          <cell r="A858">
            <v>858</v>
          </cell>
          <cell r="B858" t="str">
            <v>PLACA ETERNIT PLANA x 6mm</v>
          </cell>
          <cell r="C858" t="str">
            <v>UN</v>
          </cell>
          <cell r="D858">
            <v>20842</v>
          </cell>
        </row>
        <row r="859">
          <cell r="A859">
            <v>859</v>
          </cell>
          <cell r="B859" t="str">
            <v>PLACA ETERNIT DOBLE x 6mm</v>
          </cell>
          <cell r="C859" t="str">
            <v>UN</v>
          </cell>
          <cell r="D859">
            <v>18207</v>
          </cell>
        </row>
        <row r="860">
          <cell r="A860">
            <v>860</v>
          </cell>
          <cell r="B860" t="str">
            <v>PLACA ACANALADA 0.60x1.20</v>
          </cell>
          <cell r="C860" t="str">
            <v>UN</v>
          </cell>
          <cell r="D860">
            <v>12012</v>
          </cell>
        </row>
        <row r="861">
          <cell r="A861">
            <v>861</v>
          </cell>
          <cell r="B861" t="str">
            <v>PLACA ACANALADA 0.60x1.70</v>
          </cell>
          <cell r="C861" t="str">
            <v>UN</v>
          </cell>
          <cell r="D861">
            <v>15974</v>
          </cell>
        </row>
        <row r="862">
          <cell r="A862">
            <v>862</v>
          </cell>
          <cell r="B862" t="str">
            <v>PLACA ACANALADA 0.60x2.40</v>
          </cell>
          <cell r="C862" t="str">
            <v>UN</v>
          </cell>
          <cell r="D862">
            <v>21136</v>
          </cell>
        </row>
        <row r="863">
          <cell r="A863">
            <v>863</v>
          </cell>
          <cell r="B863" t="str">
            <v>PLACA ACANALADA 0.60x3.40</v>
          </cell>
          <cell r="C863" t="str">
            <v>UN</v>
          </cell>
          <cell r="D863">
            <v>29512</v>
          </cell>
        </row>
        <row r="864">
          <cell r="A864">
            <v>864</v>
          </cell>
          <cell r="B864" t="str">
            <v>CANALETA ETERNIT   43X350</v>
          </cell>
          <cell r="C864" t="str">
            <v>UN</v>
          </cell>
          <cell r="D864">
            <v>35185</v>
          </cell>
        </row>
        <row r="865">
          <cell r="A865">
            <v>865</v>
          </cell>
          <cell r="B865" t="str">
            <v>CANALETA ETERNIT   43X400</v>
          </cell>
          <cell r="C865" t="str">
            <v>UN</v>
          </cell>
          <cell r="D865">
            <v>41554</v>
          </cell>
        </row>
        <row r="866">
          <cell r="A866">
            <v>866</v>
          </cell>
          <cell r="B866" t="str">
            <v>CANALETA ETERNIT   43x450</v>
          </cell>
          <cell r="C866" t="str">
            <v>UN</v>
          </cell>
          <cell r="D866">
            <v>43858</v>
          </cell>
        </row>
        <row r="867">
          <cell r="A867">
            <v>867</v>
          </cell>
          <cell r="B867" t="str">
            <v>CANALETA ETERNIT   43X500</v>
          </cell>
          <cell r="C867" t="str">
            <v>UN</v>
          </cell>
          <cell r="D867">
            <v>47067</v>
          </cell>
        </row>
        <row r="868">
          <cell r="A868">
            <v>868</v>
          </cell>
          <cell r="B868" t="str">
            <v>CANALETA ETERNIT   43X550</v>
          </cell>
          <cell r="C868" t="str">
            <v>UN</v>
          </cell>
          <cell r="D868">
            <v>51063</v>
          </cell>
        </row>
        <row r="869">
          <cell r="A869">
            <v>869</v>
          </cell>
          <cell r="B869" t="str">
            <v>CANALETA ETERNIT   43X600</v>
          </cell>
          <cell r="C869" t="str">
            <v>UN</v>
          </cell>
          <cell r="D869">
            <v>55579</v>
          </cell>
        </row>
        <row r="870">
          <cell r="A870">
            <v>870</v>
          </cell>
          <cell r="B870" t="str">
            <v>CANALETA ETERNIT   43X650</v>
          </cell>
          <cell r="C870" t="str">
            <v>UN</v>
          </cell>
          <cell r="D870">
            <v>58696</v>
          </cell>
        </row>
        <row r="871">
          <cell r="A871">
            <v>871</v>
          </cell>
          <cell r="B871" t="str">
            <v>CANALETA ETERNIT   43X700</v>
          </cell>
          <cell r="C871" t="str">
            <v>UN</v>
          </cell>
          <cell r="D871">
            <v>60871</v>
          </cell>
        </row>
        <row r="872">
          <cell r="A872">
            <v>872</v>
          </cell>
          <cell r="B872" t="str">
            <v>CANALETA ETERNIT   43X750</v>
          </cell>
          <cell r="C872" t="str">
            <v>UN</v>
          </cell>
          <cell r="D872">
            <v>63607</v>
          </cell>
        </row>
        <row r="873">
          <cell r="A873">
            <v>873</v>
          </cell>
          <cell r="B873" t="str">
            <v>TORNILLO P/CANALETA 43MAD</v>
          </cell>
          <cell r="C873" t="str">
            <v>UN</v>
          </cell>
          <cell r="D873">
            <v>346</v>
          </cell>
        </row>
        <row r="874">
          <cell r="A874">
            <v>874</v>
          </cell>
          <cell r="B874" t="str">
            <v>FIJADOR ALA COM C-90</v>
          </cell>
          <cell r="C874" t="str">
            <v>UN</v>
          </cell>
          <cell r="D874">
            <v>1054</v>
          </cell>
        </row>
        <row r="875">
          <cell r="A875">
            <v>875</v>
          </cell>
          <cell r="B875" t="str">
            <v>FIJADOR ALA   CANALETA 43</v>
          </cell>
          <cell r="C875" t="str">
            <v>UN</v>
          </cell>
          <cell r="D875">
            <v>632</v>
          </cell>
        </row>
        <row r="876">
          <cell r="A876">
            <v>876</v>
          </cell>
          <cell r="B876" t="str">
            <v>ESPACIADOR    CANALETA 43</v>
          </cell>
          <cell r="C876" t="str">
            <v>UN</v>
          </cell>
          <cell r="D876">
            <v>399</v>
          </cell>
        </row>
        <row r="877">
          <cell r="A877">
            <v>877</v>
          </cell>
          <cell r="B877" t="str">
            <v>CAJA CUADRADA    10x10x10</v>
          </cell>
          <cell r="C877" t="str">
            <v>UN</v>
          </cell>
          <cell r="D877">
            <v>1300</v>
          </cell>
        </row>
        <row r="878">
          <cell r="A878">
            <v>878</v>
          </cell>
          <cell r="B878" t="str">
            <v>CAJA PARA UN CONTADOR</v>
          </cell>
          <cell r="C878" t="str">
            <v>UN</v>
          </cell>
          <cell r="D878">
            <v>19100</v>
          </cell>
        </row>
        <row r="879">
          <cell r="A879">
            <v>879</v>
          </cell>
          <cell r="B879" t="str">
            <v>CABALLETE 4%   CANALETA43</v>
          </cell>
          <cell r="C879" t="str">
            <v>UN</v>
          </cell>
          <cell r="D879">
            <v>2876</v>
          </cell>
        </row>
        <row r="880">
          <cell r="A880">
            <v>880</v>
          </cell>
          <cell r="B880" t="str">
            <v>TAPA TERM C/MURO DER-IZQ</v>
          </cell>
          <cell r="C880" t="str">
            <v>UN</v>
          </cell>
          <cell r="D880">
            <v>1299</v>
          </cell>
        </row>
        <row r="881">
          <cell r="A881">
            <v>881</v>
          </cell>
          <cell r="B881" t="str">
            <v>CANALETA ETERNIT   90X375</v>
          </cell>
          <cell r="C881" t="str">
            <v>UN</v>
          </cell>
          <cell r="D881">
            <v>50894</v>
          </cell>
        </row>
        <row r="882">
          <cell r="A882">
            <v>882</v>
          </cell>
          <cell r="B882" t="str">
            <v>CANALETA ETERNIT  90X4.50</v>
          </cell>
          <cell r="C882" t="str">
            <v>UN</v>
          </cell>
          <cell r="D882">
            <v>54010</v>
          </cell>
        </row>
        <row r="883">
          <cell r="A883">
            <v>883</v>
          </cell>
          <cell r="B883" t="str">
            <v>CANALETA ETERNIT  90X5.25</v>
          </cell>
          <cell r="C883" t="str">
            <v>UN</v>
          </cell>
          <cell r="D883">
            <v>66927</v>
          </cell>
        </row>
        <row r="884">
          <cell r="A884">
            <v>884</v>
          </cell>
          <cell r="B884" t="str">
            <v>CANALETA ETERNIT  90X6.00</v>
          </cell>
          <cell r="C884" t="str">
            <v>UN</v>
          </cell>
          <cell r="D884">
            <v>71611</v>
          </cell>
        </row>
        <row r="885">
          <cell r="A885">
            <v>885</v>
          </cell>
          <cell r="B885" t="str">
            <v>CANALETA ETERNIT  90X6.50</v>
          </cell>
          <cell r="C885" t="str">
            <v>UN</v>
          </cell>
          <cell r="D885">
            <v>76018</v>
          </cell>
        </row>
        <row r="886">
          <cell r="A886">
            <v>886</v>
          </cell>
          <cell r="B886" t="str">
            <v>CANALETA ETERNIT  90X7.00</v>
          </cell>
          <cell r="C886" t="str">
            <v>UN</v>
          </cell>
          <cell r="D886">
            <v>81865</v>
          </cell>
        </row>
        <row r="887">
          <cell r="A887">
            <v>887</v>
          </cell>
          <cell r="B887" t="str">
            <v>CANALETA ETERNIT  90X7.50</v>
          </cell>
          <cell r="C887" t="str">
            <v>UN</v>
          </cell>
          <cell r="D887">
            <v>85914</v>
          </cell>
        </row>
        <row r="888">
          <cell r="A888">
            <v>888</v>
          </cell>
          <cell r="B888" t="str">
            <v>CANALETA ETERNIT  90X8.00</v>
          </cell>
          <cell r="C888" t="str">
            <v>UN</v>
          </cell>
          <cell r="D888">
            <v>104011</v>
          </cell>
        </row>
        <row r="889">
          <cell r="A889">
            <v>889</v>
          </cell>
          <cell r="B889" t="str">
            <v>CANALETA ETERNIT  90X8.50</v>
          </cell>
          <cell r="C889" t="str">
            <v>UN</v>
          </cell>
          <cell r="D889">
            <v>110511</v>
          </cell>
        </row>
        <row r="890">
          <cell r="A890">
            <v>890</v>
          </cell>
          <cell r="B890" t="str">
            <v>CANALETA ETERNIT  90X9.00</v>
          </cell>
          <cell r="C890" t="str">
            <v>UN</v>
          </cell>
          <cell r="D890">
            <v>117017</v>
          </cell>
        </row>
        <row r="891">
          <cell r="A891">
            <v>891</v>
          </cell>
          <cell r="B891" t="str">
            <v>TORNILLO P/CANALETA 90</v>
          </cell>
          <cell r="C891" t="str">
            <v>UN</v>
          </cell>
          <cell r="D891">
            <v>1683</v>
          </cell>
        </row>
        <row r="892">
          <cell r="A892">
            <v>892</v>
          </cell>
          <cell r="B892" t="str">
            <v>CANALETA ETERNI   90x3.00</v>
          </cell>
          <cell r="C892" t="str">
            <v>UN</v>
          </cell>
          <cell r="D892">
            <v>39709</v>
          </cell>
        </row>
        <row r="893">
          <cell r="A893">
            <v>893</v>
          </cell>
          <cell r="B893" t="str">
            <v>GANCHO P/CANALETA 90  MAD</v>
          </cell>
          <cell r="C893" t="str">
            <v>UN</v>
          </cell>
          <cell r="D893">
            <v>753</v>
          </cell>
        </row>
        <row r="894">
          <cell r="A894">
            <v>894</v>
          </cell>
          <cell r="B894" t="str">
            <v>TRABA COMPL P/CANALETA 90</v>
          </cell>
          <cell r="C894" t="str">
            <v>UN</v>
          </cell>
          <cell r="D894">
            <v>797</v>
          </cell>
        </row>
        <row r="895">
          <cell r="A895">
            <v>895</v>
          </cell>
          <cell r="B895" t="str">
            <v>CAJA PARA DOS MEDIDORES</v>
          </cell>
          <cell r="C895" t="str">
            <v>UN</v>
          </cell>
          <cell r="D895">
            <v>25377</v>
          </cell>
        </row>
        <row r="896">
          <cell r="A896">
            <v>896</v>
          </cell>
          <cell r="B896" t="str">
            <v>CAJA PARA TRES MEDIDORES</v>
          </cell>
          <cell r="C896" t="str">
            <v>UN</v>
          </cell>
          <cell r="D896">
            <v>109338</v>
          </cell>
        </row>
        <row r="897">
          <cell r="A897">
            <v>897</v>
          </cell>
          <cell r="B897" t="str">
            <v>ROSETA PORCELANA</v>
          </cell>
          <cell r="C897" t="str">
            <v>UN</v>
          </cell>
          <cell r="D897">
            <v>2568</v>
          </cell>
        </row>
        <row r="898">
          <cell r="A898">
            <v>898</v>
          </cell>
          <cell r="B898" t="str">
            <v>CABALLETE CANALETA 90  3%</v>
          </cell>
          <cell r="C898" t="str">
            <v>UN</v>
          </cell>
          <cell r="D898">
            <v>12307</v>
          </cell>
        </row>
        <row r="899">
          <cell r="A899">
            <v>899</v>
          </cell>
          <cell r="B899" t="str">
            <v>CABALLETE CANALETA 90  9%</v>
          </cell>
          <cell r="C899" t="str">
            <v>UN</v>
          </cell>
          <cell r="D899">
            <v>12327</v>
          </cell>
        </row>
        <row r="900">
          <cell r="A900">
            <v>900</v>
          </cell>
          <cell r="B900" t="str">
            <v>ROSETA BAKELITA      AVE</v>
          </cell>
          <cell r="C900" t="str">
            <v>UN</v>
          </cell>
          <cell r="D900">
            <v>685</v>
          </cell>
        </row>
        <row r="901">
          <cell r="A901">
            <v>901</v>
          </cell>
          <cell r="B901" t="str">
            <v>TAPA TERM CANALETA 90</v>
          </cell>
          <cell r="C901" t="str">
            <v>UN</v>
          </cell>
          <cell r="D901">
            <v>4437</v>
          </cell>
        </row>
        <row r="902">
          <cell r="A902">
            <v>902</v>
          </cell>
          <cell r="B902" t="str">
            <v>GOTERA P/CANALETA 90</v>
          </cell>
          <cell r="C902" t="str">
            <v>UN</v>
          </cell>
          <cell r="D902">
            <v>429</v>
          </cell>
        </row>
        <row r="903">
          <cell r="A903">
            <v>903</v>
          </cell>
          <cell r="B903" t="str">
            <v>PERMAFLEX-STANDARD 750</v>
          </cell>
          <cell r="C903" t="str">
            <v>MT2</v>
          </cell>
          <cell r="D903">
            <v>5182</v>
          </cell>
        </row>
        <row r="904">
          <cell r="A904">
            <v>904</v>
          </cell>
          <cell r="B904" t="str">
            <v>PERMAFLEX-STANDARD 500</v>
          </cell>
          <cell r="C904" t="str">
            <v>MT2</v>
          </cell>
          <cell r="D904">
            <v>3712</v>
          </cell>
        </row>
        <row r="905">
          <cell r="A905">
            <v>905</v>
          </cell>
          <cell r="B905" t="str">
            <v>MARMOL NAL. GRIS PAYANDE</v>
          </cell>
          <cell r="C905" t="str">
            <v>M2</v>
          </cell>
          <cell r="D905">
            <v>34568</v>
          </cell>
        </row>
        <row r="906">
          <cell r="A906">
            <v>906</v>
          </cell>
          <cell r="B906" t="str">
            <v>PERMAFLEX HR-600</v>
          </cell>
          <cell r="C906" t="str">
            <v>MT2</v>
          </cell>
          <cell r="D906">
            <v>4563</v>
          </cell>
        </row>
        <row r="907">
          <cell r="A907">
            <v>907</v>
          </cell>
          <cell r="B907" t="str">
            <v>PERMAFLEX HR-750</v>
          </cell>
          <cell r="C907" t="str">
            <v>MT2</v>
          </cell>
          <cell r="D907">
            <v>6342</v>
          </cell>
        </row>
        <row r="908">
          <cell r="A908">
            <v>908</v>
          </cell>
          <cell r="B908" t="str">
            <v>CABALLETE FIJO 15</v>
          </cell>
          <cell r="C908" t="str">
            <v>UN</v>
          </cell>
          <cell r="D908">
            <v>9582</v>
          </cell>
        </row>
        <row r="909">
          <cell r="A909">
            <v>909</v>
          </cell>
          <cell r="B909" t="str">
            <v>CABALLETE FIJO 15 ETERNIT</v>
          </cell>
          <cell r="C909" t="str">
            <v>UN</v>
          </cell>
          <cell r="D909">
            <v>23045</v>
          </cell>
        </row>
        <row r="910">
          <cell r="A910">
            <v>910</v>
          </cell>
          <cell r="B910" t="str">
            <v>CABALLETE FIJO 25 ETERNIT</v>
          </cell>
          <cell r="C910" t="str">
            <v>UN</v>
          </cell>
          <cell r="D910">
            <v>9582</v>
          </cell>
        </row>
        <row r="911">
          <cell r="A911">
            <v>911</v>
          </cell>
          <cell r="B911" t="str">
            <v>CABALLETE G15 ETERNIT</v>
          </cell>
          <cell r="C911" t="str">
            <v>UN</v>
          </cell>
          <cell r="D911">
            <v>7748</v>
          </cell>
        </row>
        <row r="912">
          <cell r="A912">
            <v>912</v>
          </cell>
          <cell r="B912" t="str">
            <v>CABALLETE G25 ETERNIT</v>
          </cell>
          <cell r="C912" t="str">
            <v>UN</v>
          </cell>
          <cell r="D912">
            <v>7749</v>
          </cell>
        </row>
        <row r="913">
          <cell r="A913">
            <v>913</v>
          </cell>
          <cell r="B913" t="str">
            <v>CABALLETE VENTILACION 15</v>
          </cell>
          <cell r="C913" t="str">
            <v>UN</v>
          </cell>
          <cell r="D913">
            <v>9859</v>
          </cell>
        </row>
        <row r="914">
          <cell r="A914">
            <v>914</v>
          </cell>
          <cell r="B914" t="str">
            <v>MARMOL NAL. ROYAL VERDE</v>
          </cell>
          <cell r="C914" t="str">
            <v>M2</v>
          </cell>
          <cell r="D914">
            <v>36192</v>
          </cell>
        </row>
        <row r="915">
          <cell r="A915">
            <v>915</v>
          </cell>
          <cell r="B915" t="str">
            <v>TABLON ANDINO</v>
          </cell>
          <cell r="C915" t="str">
            <v>M2</v>
          </cell>
          <cell r="D915">
            <v>8433</v>
          </cell>
        </row>
        <row r="916">
          <cell r="A916">
            <v>916</v>
          </cell>
          <cell r="B916" t="str">
            <v>TABLETA ROMANA</v>
          </cell>
          <cell r="C916" t="str">
            <v>M2</v>
          </cell>
          <cell r="D916">
            <v>5498</v>
          </cell>
        </row>
        <row r="917">
          <cell r="A917">
            <v>917</v>
          </cell>
          <cell r="B917" t="str">
            <v>PEGAPLUS</v>
          </cell>
          <cell r="C917" t="str">
            <v>KG</v>
          </cell>
          <cell r="D917">
            <v>420</v>
          </cell>
        </row>
        <row r="918">
          <cell r="A918">
            <v>918</v>
          </cell>
          <cell r="B918" t="str">
            <v>LADRILLO No.3 ESP.40x20X8</v>
          </cell>
          <cell r="C918" t="str">
            <v>UN</v>
          </cell>
          <cell r="D918">
            <v>345</v>
          </cell>
        </row>
        <row r="919">
          <cell r="A919">
            <v>919</v>
          </cell>
          <cell r="B919" t="str">
            <v>TABLETA 12 24x12X5</v>
          </cell>
          <cell r="C919" t="str">
            <v>UN</v>
          </cell>
          <cell r="D919">
            <v>281</v>
          </cell>
        </row>
        <row r="920">
          <cell r="A920">
            <v>920</v>
          </cell>
          <cell r="B920" t="str">
            <v>CABALLETE VENTILACION 25</v>
          </cell>
          <cell r="C920" t="str">
            <v>UN</v>
          </cell>
          <cell r="D920">
            <v>9927</v>
          </cell>
        </row>
        <row r="921">
          <cell r="A921">
            <v>921</v>
          </cell>
          <cell r="B921" t="str">
            <v>TEJA CABALL VENT 15 OND.</v>
          </cell>
          <cell r="C921" t="str">
            <v>UN</v>
          </cell>
          <cell r="D921">
            <v>11137</v>
          </cell>
        </row>
        <row r="922">
          <cell r="A922">
            <v>922</v>
          </cell>
          <cell r="B922" t="str">
            <v>TEJA CABALL VENT 20 OND.</v>
          </cell>
          <cell r="C922" t="str">
            <v>UN</v>
          </cell>
          <cell r="D922">
            <v>11315</v>
          </cell>
        </row>
        <row r="923">
          <cell r="A923">
            <v>923</v>
          </cell>
          <cell r="B923" t="str">
            <v>TEJA CABALL VENT 25 OND.</v>
          </cell>
          <cell r="C923" t="str">
            <v>UN</v>
          </cell>
          <cell r="D923">
            <v>11311</v>
          </cell>
        </row>
        <row r="924">
          <cell r="A924">
            <v>924</v>
          </cell>
          <cell r="B924" t="str">
            <v>ADOQUIN 6 21x12X6</v>
          </cell>
          <cell r="C924" t="str">
            <v>UN</v>
          </cell>
          <cell r="D924">
            <v>218</v>
          </cell>
        </row>
        <row r="925">
          <cell r="A925">
            <v>925</v>
          </cell>
          <cell r="B925" t="str">
            <v>TEJA CABALL ARTICUL. SUP.</v>
          </cell>
          <cell r="C925" t="str">
            <v>UN</v>
          </cell>
          <cell r="D925">
            <v>7757</v>
          </cell>
        </row>
        <row r="926">
          <cell r="A926">
            <v>926</v>
          </cell>
          <cell r="B926" t="str">
            <v>TEJA CABALL ARTICUL. INF.</v>
          </cell>
          <cell r="C926" t="str">
            <v>UN</v>
          </cell>
          <cell r="D926">
            <v>7755</v>
          </cell>
        </row>
        <row r="927">
          <cell r="A927">
            <v>927</v>
          </cell>
          <cell r="B927" t="str">
            <v>TEJA CABALLETE LIMAHOYA</v>
          </cell>
          <cell r="C927" t="str">
            <v>UN</v>
          </cell>
          <cell r="D927">
            <v>8832</v>
          </cell>
        </row>
        <row r="928">
          <cell r="A928">
            <v>928</v>
          </cell>
          <cell r="B928" t="str">
            <v>TEJA CAB LIMATESA LIMAHOY</v>
          </cell>
          <cell r="C928" t="str">
            <v>UN</v>
          </cell>
          <cell r="D928">
            <v>6266</v>
          </cell>
        </row>
        <row r="929">
          <cell r="A929">
            <v>929</v>
          </cell>
          <cell r="B929" t="str">
            <v>T. C. LIMAT LIMAHOYA TERM</v>
          </cell>
          <cell r="C929" t="str">
            <v>UN</v>
          </cell>
          <cell r="D929">
            <v>6542</v>
          </cell>
        </row>
        <row r="930">
          <cell r="A930">
            <v>930</v>
          </cell>
          <cell r="B930" t="str">
            <v>COSTO ADIC. IMP.5000 PS01</v>
          </cell>
          <cell r="C930" t="str">
            <v>M3</v>
          </cell>
          <cell r="D930">
            <v>7888</v>
          </cell>
        </row>
        <row r="931">
          <cell r="A931">
            <v>931</v>
          </cell>
          <cell r="B931" t="str">
            <v>TEJA CABALLETE FIJO 15</v>
          </cell>
          <cell r="C931" t="str">
            <v>UN</v>
          </cell>
          <cell r="D931">
            <v>9828</v>
          </cell>
        </row>
        <row r="932">
          <cell r="A932">
            <v>932</v>
          </cell>
          <cell r="B932" t="str">
            <v>CANCHA TENIS TENISSINCO</v>
          </cell>
          <cell r="C932" t="str">
            <v>M2</v>
          </cell>
          <cell r="D932">
            <v>38200</v>
          </cell>
        </row>
        <row r="933">
          <cell r="A933">
            <v>933</v>
          </cell>
          <cell r="B933" t="str">
            <v>TEJA CABALLETE FIJO 20</v>
          </cell>
          <cell r="C933" t="str">
            <v>UN</v>
          </cell>
          <cell r="D933">
            <v>9027</v>
          </cell>
        </row>
        <row r="934">
          <cell r="A934">
            <v>934</v>
          </cell>
          <cell r="B934" t="str">
            <v>TEJA CABALLETE ART SUP</v>
          </cell>
          <cell r="C934" t="str">
            <v>UN</v>
          </cell>
          <cell r="D934">
            <v>6908</v>
          </cell>
        </row>
        <row r="935">
          <cell r="A935">
            <v>935</v>
          </cell>
          <cell r="B935" t="str">
            <v>GRAVILLA FINA 1/2"</v>
          </cell>
          <cell r="C935" t="str">
            <v>M3</v>
          </cell>
          <cell r="D935">
            <v>37700</v>
          </cell>
        </row>
        <row r="936">
          <cell r="A936">
            <v>936</v>
          </cell>
          <cell r="B936" t="str">
            <v>TEJA CABALLETE ART INF</v>
          </cell>
          <cell r="C936" t="str">
            <v>UN</v>
          </cell>
          <cell r="D936">
            <v>6895</v>
          </cell>
        </row>
        <row r="937">
          <cell r="A937">
            <v>937</v>
          </cell>
          <cell r="B937" t="str">
            <v>TEJA CABALLETE VENTIL 15</v>
          </cell>
          <cell r="C937" t="str">
            <v>UN</v>
          </cell>
          <cell r="D937">
            <v>9341</v>
          </cell>
        </row>
        <row r="938">
          <cell r="A938">
            <v>938</v>
          </cell>
          <cell r="B938" t="str">
            <v>CERRADURA ORBIT ALCOBA</v>
          </cell>
          <cell r="C938" t="str">
            <v>UN</v>
          </cell>
          <cell r="D938">
            <v>28505</v>
          </cell>
        </row>
        <row r="939">
          <cell r="A939">
            <v>939</v>
          </cell>
          <cell r="B939" t="str">
            <v>TEJA CABALLETE UNIVERSAL</v>
          </cell>
          <cell r="C939" t="str">
            <v>UN</v>
          </cell>
          <cell r="D939">
            <v>9176</v>
          </cell>
        </row>
        <row r="940">
          <cell r="A940">
            <v>940</v>
          </cell>
          <cell r="B940" t="str">
            <v>CANCHA MULTIPL.TENISLEIBO</v>
          </cell>
          <cell r="C940" t="str">
            <v>M2</v>
          </cell>
          <cell r="D940">
            <v>39500</v>
          </cell>
        </row>
        <row r="941">
          <cell r="A941">
            <v>941</v>
          </cell>
          <cell r="B941" t="str">
            <v>TEJA CABALLETE VENTIL 20</v>
          </cell>
          <cell r="C941" t="str">
            <v>UN</v>
          </cell>
          <cell r="D941">
            <v>9347</v>
          </cell>
        </row>
        <row r="942">
          <cell r="A942">
            <v>942</v>
          </cell>
          <cell r="B942" t="str">
            <v>REJILLA SUMINISTRO  6"x6"</v>
          </cell>
          <cell r="C942" t="str">
            <v>UN</v>
          </cell>
          <cell r="D942">
            <v>6500</v>
          </cell>
        </row>
        <row r="943">
          <cell r="A943">
            <v>943</v>
          </cell>
          <cell r="B943" t="str">
            <v>TEJA UNION CABALL LIM 15</v>
          </cell>
          <cell r="C943" t="str">
            <v>UN</v>
          </cell>
          <cell r="D943">
            <v>7294</v>
          </cell>
        </row>
        <row r="944">
          <cell r="A944">
            <v>944</v>
          </cell>
          <cell r="B944" t="str">
            <v>TEJA UNION CABALL LIM 20</v>
          </cell>
          <cell r="C944" t="str">
            <v>UN</v>
          </cell>
          <cell r="D944">
            <v>7294</v>
          </cell>
        </row>
        <row r="945">
          <cell r="A945">
            <v>945</v>
          </cell>
          <cell r="B945" t="str">
            <v>CALENTADOR DE PASO</v>
          </cell>
          <cell r="C945" t="str">
            <v>UN</v>
          </cell>
          <cell r="D945">
            <v>325200</v>
          </cell>
        </row>
        <row r="946">
          <cell r="A946">
            <v>946</v>
          </cell>
          <cell r="B946" t="str">
            <v>TEJA VENTIL ONDULIT No.4</v>
          </cell>
          <cell r="C946" t="str">
            <v>UN</v>
          </cell>
          <cell r="D946">
            <v>17015</v>
          </cell>
        </row>
        <row r="947">
          <cell r="A947">
            <v>947</v>
          </cell>
          <cell r="B947" t="str">
            <v>EXTRACTOR REPISA Y FILTRO</v>
          </cell>
          <cell r="C947" t="str">
            <v>UN</v>
          </cell>
          <cell r="D947">
            <v>85840</v>
          </cell>
        </row>
        <row r="948">
          <cell r="A948">
            <v>948</v>
          </cell>
          <cell r="B948" t="str">
            <v>TEJA VENTIL ONDULIT No.6</v>
          </cell>
          <cell r="C948" t="str">
            <v>UN</v>
          </cell>
          <cell r="D948">
            <v>25503</v>
          </cell>
        </row>
        <row r="949">
          <cell r="A949">
            <v>949</v>
          </cell>
          <cell r="B949" t="str">
            <v>PLACA PLANA 61x122x4</v>
          </cell>
          <cell r="C949" t="str">
            <v>UN</v>
          </cell>
          <cell r="D949">
            <v>3584</v>
          </cell>
        </row>
        <row r="950">
          <cell r="A950">
            <v>950</v>
          </cell>
          <cell r="B950" t="str">
            <v>CONCRETO CORR 2000 PSI 01</v>
          </cell>
          <cell r="C950" t="str">
            <v>M3</v>
          </cell>
          <cell r="D950">
            <v>91292</v>
          </cell>
        </row>
        <row r="951">
          <cell r="A951">
            <v>951</v>
          </cell>
          <cell r="B951" t="str">
            <v>PLACA PLANA 122x122x4</v>
          </cell>
          <cell r="C951" t="str">
            <v>UN</v>
          </cell>
          <cell r="D951">
            <v>7809</v>
          </cell>
        </row>
        <row r="952">
          <cell r="A952">
            <v>952</v>
          </cell>
          <cell r="B952" t="str">
            <v>TANQUE ETERNIT CIL./1000</v>
          </cell>
          <cell r="C952" t="str">
            <v>UN</v>
          </cell>
          <cell r="D952">
            <v>131000</v>
          </cell>
        </row>
        <row r="953">
          <cell r="A953">
            <v>953</v>
          </cell>
          <cell r="B953" t="str">
            <v>TANQUE ETERNIT CONICO 250</v>
          </cell>
          <cell r="C953" t="str">
            <v>UN</v>
          </cell>
          <cell r="D953">
            <v>68307</v>
          </cell>
        </row>
        <row r="954">
          <cell r="A954">
            <v>954</v>
          </cell>
          <cell r="B954" t="str">
            <v>TANQUE ETERNIT CONICO 500</v>
          </cell>
          <cell r="C954" t="str">
            <v>UN</v>
          </cell>
          <cell r="D954">
            <v>95757</v>
          </cell>
        </row>
        <row r="955">
          <cell r="A955">
            <v>955</v>
          </cell>
          <cell r="B955" t="str">
            <v>TANQUE ETERNIT CONICO1000</v>
          </cell>
          <cell r="C955" t="str">
            <v>UN</v>
          </cell>
          <cell r="D955">
            <v>177066</v>
          </cell>
        </row>
        <row r="956">
          <cell r="A956">
            <v>956</v>
          </cell>
          <cell r="B956" t="str">
            <v>PLACA PLANA 120x240x6</v>
          </cell>
          <cell r="C956" t="str">
            <v>UN</v>
          </cell>
          <cell r="D956">
            <v>20642</v>
          </cell>
        </row>
        <row r="957">
          <cell r="A957">
            <v>957</v>
          </cell>
          <cell r="B957" t="str">
            <v>CANALETA ETERNIT 43x3.00</v>
          </cell>
          <cell r="C957" t="str">
            <v>UN</v>
          </cell>
          <cell r="D957">
            <v>30159</v>
          </cell>
        </row>
        <row r="958">
          <cell r="A958">
            <v>958</v>
          </cell>
          <cell r="B958" t="str">
            <v>ESPACIADOR C43</v>
          </cell>
          <cell r="C958" t="str">
            <v>UN</v>
          </cell>
          <cell r="D958">
            <v>399</v>
          </cell>
        </row>
        <row r="959">
          <cell r="A959">
            <v>959</v>
          </cell>
          <cell r="B959" t="str">
            <v>JUEGO CONX.TANQUE ETERNIT</v>
          </cell>
          <cell r="C959" t="str">
            <v>UN</v>
          </cell>
          <cell r="D959">
            <v>8539</v>
          </cell>
        </row>
        <row r="960">
          <cell r="A960">
            <v>960</v>
          </cell>
          <cell r="B960" t="str">
            <v>VALVULA C/BRAZO ETERNIT</v>
          </cell>
          <cell r="C960" t="str">
            <v>UN</v>
          </cell>
          <cell r="D960">
            <v>5390</v>
          </cell>
        </row>
        <row r="961">
          <cell r="A961">
            <v>961</v>
          </cell>
          <cell r="B961" t="str">
            <v>BOLA PLASTICA   EETRNIT</v>
          </cell>
          <cell r="C961" t="str">
            <v>UN</v>
          </cell>
          <cell r="D961">
            <v>1080</v>
          </cell>
        </row>
        <row r="962">
          <cell r="A962">
            <v>962</v>
          </cell>
          <cell r="B962" t="str">
            <v>CABALLETE ARTIC SUP. C43</v>
          </cell>
          <cell r="C962" t="str">
            <v>UN</v>
          </cell>
          <cell r="D962">
            <v>5041</v>
          </cell>
        </row>
        <row r="963">
          <cell r="A963">
            <v>963</v>
          </cell>
          <cell r="B963" t="str">
            <v>TEJA TRANSP.AJONIT  No.4</v>
          </cell>
          <cell r="C963" t="str">
            <v>UN</v>
          </cell>
          <cell r="D963">
            <v>11600</v>
          </cell>
        </row>
        <row r="964">
          <cell r="A964">
            <v>964</v>
          </cell>
          <cell r="B964" t="str">
            <v>EXTRACTOR REPISA  C/LUZ</v>
          </cell>
          <cell r="C964" t="str">
            <v>UN</v>
          </cell>
          <cell r="D964">
            <v>96280</v>
          </cell>
        </row>
        <row r="965">
          <cell r="A965">
            <v>965</v>
          </cell>
          <cell r="B965" t="str">
            <v>TEJA TRANSP.AJONIT  No.6</v>
          </cell>
          <cell r="C965" t="str">
            <v>UN</v>
          </cell>
          <cell r="D965">
            <v>17700</v>
          </cell>
        </row>
        <row r="966">
          <cell r="A966">
            <v>966</v>
          </cell>
          <cell r="B966" t="str">
            <v>CONEXION ENERGIA      E04</v>
          </cell>
          <cell r="C966" t="str">
            <v>UN</v>
          </cell>
          <cell r="D966">
            <v>64119</v>
          </cell>
        </row>
        <row r="967">
          <cell r="A967">
            <v>967</v>
          </cell>
          <cell r="B967" t="str">
            <v>TEJA TRANSP.AJONIT  No.10</v>
          </cell>
          <cell r="C967" t="str">
            <v>UN</v>
          </cell>
          <cell r="D967">
            <v>31320</v>
          </cell>
        </row>
        <row r="968">
          <cell r="A968">
            <v>968</v>
          </cell>
          <cell r="B968" t="str">
            <v>CONEXION ENERGIA      E05</v>
          </cell>
          <cell r="C968" t="str">
            <v>UN</v>
          </cell>
          <cell r="D968">
            <v>96175</v>
          </cell>
        </row>
        <row r="969">
          <cell r="A969">
            <v>969</v>
          </cell>
          <cell r="B969" t="str">
            <v>TEJA TRANSP.AJOZINC No.7</v>
          </cell>
          <cell r="C969" t="str">
            <v>UN</v>
          </cell>
          <cell r="D969">
            <v>17748</v>
          </cell>
        </row>
        <row r="970">
          <cell r="A970">
            <v>970</v>
          </cell>
          <cell r="B970" t="str">
            <v>TEJA TRANSP.AJOZINC No.8</v>
          </cell>
          <cell r="C970" t="str">
            <v>UN</v>
          </cell>
          <cell r="D970">
            <v>20068</v>
          </cell>
        </row>
        <row r="971">
          <cell r="A971">
            <v>971</v>
          </cell>
          <cell r="B971" t="str">
            <v>TEJA TRANSP.AJOZINC No.10</v>
          </cell>
          <cell r="C971" t="str">
            <v>UN</v>
          </cell>
          <cell r="D971">
            <v>25172</v>
          </cell>
        </row>
        <row r="972">
          <cell r="A972">
            <v>972</v>
          </cell>
          <cell r="B972" t="str">
            <v>TEJA TRANSP.AJOZINC No.12</v>
          </cell>
          <cell r="C972" t="str">
            <v>UN</v>
          </cell>
          <cell r="D972">
            <v>30160</v>
          </cell>
        </row>
        <row r="973">
          <cell r="A973">
            <v>973</v>
          </cell>
          <cell r="B973" t="str">
            <v>TEJA ROLL.AJOZINC CRISTAL</v>
          </cell>
          <cell r="C973" t="str">
            <v>UN</v>
          </cell>
          <cell r="D973">
            <v>621760</v>
          </cell>
        </row>
        <row r="974">
          <cell r="A974">
            <v>974</v>
          </cell>
          <cell r="B974" t="str">
            <v>CONEXION ENERGIA      E06</v>
          </cell>
          <cell r="C974" t="str">
            <v>UN</v>
          </cell>
          <cell r="D974">
            <v>192341</v>
          </cell>
        </row>
        <row r="975">
          <cell r="A975">
            <v>975</v>
          </cell>
          <cell r="B975" t="str">
            <v>CONEXION ENERGIA      E07</v>
          </cell>
          <cell r="C975" t="str">
            <v>UN</v>
          </cell>
          <cell r="D975">
            <v>320588</v>
          </cell>
        </row>
        <row r="976">
          <cell r="A976">
            <v>976</v>
          </cell>
          <cell r="B976" t="str">
            <v>CAJA MEDIDOR DE AGUA</v>
          </cell>
          <cell r="C976" t="str">
            <v>UN</v>
          </cell>
          <cell r="D976">
            <v>22000</v>
          </cell>
        </row>
        <row r="977">
          <cell r="A977">
            <v>977</v>
          </cell>
          <cell r="B977" t="str">
            <v>CONEXION ENERGIA      E08</v>
          </cell>
          <cell r="C977" t="str">
            <v>UN</v>
          </cell>
          <cell r="D977">
            <v>35798</v>
          </cell>
        </row>
        <row r="978">
          <cell r="A978">
            <v>978</v>
          </cell>
          <cell r="B978" t="str">
            <v>COSTO ADIC. IMP.6000 PS01</v>
          </cell>
          <cell r="C978" t="str">
            <v>M3</v>
          </cell>
          <cell r="D978">
            <v>8352</v>
          </cell>
        </row>
        <row r="979">
          <cell r="A979">
            <v>979</v>
          </cell>
          <cell r="B979" t="str">
            <v>CAJA MEDIDOR DE AGUA   01</v>
          </cell>
          <cell r="C979" t="str">
            <v>UN</v>
          </cell>
          <cell r="D979">
            <v>34000</v>
          </cell>
        </row>
        <row r="980">
          <cell r="A980">
            <v>980</v>
          </cell>
          <cell r="B980" t="str">
            <v>CAJA MEDIDOR DE AGUA   02</v>
          </cell>
          <cell r="C980" t="str">
            <v>UN</v>
          </cell>
          <cell r="D980">
            <v>45000</v>
          </cell>
        </row>
        <row r="981">
          <cell r="A981">
            <v>981</v>
          </cell>
          <cell r="B981" t="str">
            <v>TANQUE CON TAPA    500 Lt</v>
          </cell>
          <cell r="C981" t="str">
            <v>UN</v>
          </cell>
          <cell r="D981">
            <v>72036</v>
          </cell>
        </row>
        <row r="982">
          <cell r="A982">
            <v>982</v>
          </cell>
          <cell r="B982" t="str">
            <v>TANQUE CON TAPA    1000Lt</v>
          </cell>
          <cell r="C982" t="str">
            <v>UN</v>
          </cell>
          <cell r="D982">
            <v>129920</v>
          </cell>
        </row>
        <row r="983">
          <cell r="A983">
            <v>983</v>
          </cell>
          <cell r="B983" t="str">
            <v>TANQUE CON TAPA    1500Lt</v>
          </cell>
          <cell r="C983" t="str">
            <v>UN</v>
          </cell>
          <cell r="D983">
            <v>176900</v>
          </cell>
        </row>
        <row r="984">
          <cell r="A984">
            <v>984</v>
          </cell>
          <cell r="B984" t="str">
            <v>TANQUE CON TAPA    255 Lt</v>
          </cell>
          <cell r="C984" t="str">
            <v>UN</v>
          </cell>
          <cell r="D984">
            <v>52548</v>
          </cell>
        </row>
        <row r="985">
          <cell r="A985">
            <v>985</v>
          </cell>
          <cell r="B985" t="str">
            <v>CONEXION ENERGIA      E09</v>
          </cell>
          <cell r="C985" t="str">
            <v>UN</v>
          </cell>
          <cell r="D985">
            <v>71209</v>
          </cell>
        </row>
        <row r="986">
          <cell r="A986">
            <v>986</v>
          </cell>
          <cell r="B986" t="str">
            <v>CONEXION ENERGIA      E10</v>
          </cell>
          <cell r="C986" t="str">
            <v>UN</v>
          </cell>
          <cell r="D986">
            <v>107408</v>
          </cell>
        </row>
        <row r="987">
          <cell r="A987">
            <v>987</v>
          </cell>
          <cell r="B987" t="str">
            <v>CONEXION ENERGIA      E11</v>
          </cell>
          <cell r="C987" t="str">
            <v>UN</v>
          </cell>
          <cell r="D987">
            <v>214820</v>
          </cell>
        </row>
        <row r="988">
          <cell r="A988">
            <v>988</v>
          </cell>
          <cell r="B988" t="str">
            <v>TEJA TIPO ACESCO    No.6</v>
          </cell>
          <cell r="C988" t="str">
            <v>UN</v>
          </cell>
          <cell r="D988">
            <v>73660</v>
          </cell>
        </row>
        <row r="989">
          <cell r="A989">
            <v>989</v>
          </cell>
          <cell r="B989" t="str">
            <v>TEJA TIPO ACESCO    No.8</v>
          </cell>
          <cell r="C989" t="str">
            <v>UN</v>
          </cell>
          <cell r="D989">
            <v>131892</v>
          </cell>
        </row>
        <row r="990">
          <cell r="A990">
            <v>990</v>
          </cell>
          <cell r="B990" t="str">
            <v>REJILLA SUMINISTRO  8"x8"</v>
          </cell>
          <cell r="C990" t="str">
            <v>UN</v>
          </cell>
          <cell r="D990">
            <v>9500</v>
          </cell>
        </row>
        <row r="991">
          <cell r="A991">
            <v>991</v>
          </cell>
          <cell r="B991" t="str">
            <v>TEJA T.ESPAÑOLA 0.70x1.08</v>
          </cell>
          <cell r="C991" t="str">
            <v>UN</v>
          </cell>
          <cell r="D991">
            <v>46363</v>
          </cell>
        </row>
        <row r="992">
          <cell r="A992">
            <v>992</v>
          </cell>
          <cell r="B992" t="str">
            <v>VIDRIO EN LAMINA      3mm</v>
          </cell>
          <cell r="C992" t="str">
            <v>UN</v>
          </cell>
          <cell r="D992">
            <v>23400</v>
          </cell>
        </row>
        <row r="993">
          <cell r="A993">
            <v>993</v>
          </cell>
          <cell r="B993" t="str">
            <v>TEJA T.ESPAÑOLA 1.60x1.08</v>
          </cell>
          <cell r="C993" t="str">
            <v>UN</v>
          </cell>
          <cell r="D993">
            <v>93032</v>
          </cell>
        </row>
        <row r="994">
          <cell r="A994">
            <v>994</v>
          </cell>
          <cell r="B994" t="str">
            <v>SUELO CEMENTO 1:10     01</v>
          </cell>
          <cell r="C994" t="str">
            <v>M3</v>
          </cell>
          <cell r="D994">
            <v>40020</v>
          </cell>
        </row>
        <row r="995">
          <cell r="A995">
            <v>995</v>
          </cell>
          <cell r="B995" t="str">
            <v>TEJA ONDULADA       No.4</v>
          </cell>
          <cell r="C995" t="str">
            <v>UN</v>
          </cell>
          <cell r="D995">
            <v>66004</v>
          </cell>
        </row>
        <row r="996">
          <cell r="A996">
            <v>996</v>
          </cell>
          <cell r="B996" t="str">
            <v>PLANTA ELECTRICA 93.8 KVA</v>
          </cell>
          <cell r="C996" t="str">
            <v>DD</v>
          </cell>
          <cell r="D996">
            <v>34800</v>
          </cell>
        </row>
        <row r="997">
          <cell r="A997">
            <v>997</v>
          </cell>
          <cell r="B997" t="str">
            <v>TEJA ONDULADA       No.5</v>
          </cell>
          <cell r="C997" t="str">
            <v>UN</v>
          </cell>
          <cell r="D997">
            <v>79112</v>
          </cell>
        </row>
        <row r="998">
          <cell r="A998">
            <v>998</v>
          </cell>
          <cell r="B998" t="str">
            <v>CAJA MEDIDOR DE AGUA   03</v>
          </cell>
          <cell r="C998" t="str">
            <v>UN</v>
          </cell>
          <cell r="D998">
            <v>50000</v>
          </cell>
        </row>
        <row r="999">
          <cell r="A999">
            <v>999</v>
          </cell>
          <cell r="B999" t="str">
            <v>TEJA ONDULADA       No.6</v>
          </cell>
          <cell r="C999" t="str">
            <v>UN</v>
          </cell>
          <cell r="D999">
            <v>35693</v>
          </cell>
        </row>
        <row r="1000">
          <cell r="A1000">
            <v>1000</v>
          </cell>
          <cell r="B1000" t="str">
            <v>GASOLINA CORR.  ARMENIA</v>
          </cell>
          <cell r="C1000" t="str">
            <v>GL</v>
          </cell>
          <cell r="D1000">
            <v>1198</v>
          </cell>
        </row>
        <row r="1001">
          <cell r="A1001">
            <v>1001</v>
          </cell>
          <cell r="B1001" t="str">
            <v>TEJA ONDULADA       No.8</v>
          </cell>
          <cell r="C1001" t="str">
            <v>UN</v>
          </cell>
          <cell r="D1001">
            <v>131892</v>
          </cell>
        </row>
        <row r="1002">
          <cell r="A1002">
            <v>1002</v>
          </cell>
          <cell r="B1002" t="str">
            <v>TEJA ONDULADA       No.10</v>
          </cell>
          <cell r="C1002" t="str">
            <v>UN</v>
          </cell>
          <cell r="D1002">
            <v>167620</v>
          </cell>
        </row>
        <row r="1003">
          <cell r="A1003">
            <v>1003</v>
          </cell>
          <cell r="B1003" t="str">
            <v>CONCRETO CORR 1500 PSI 01</v>
          </cell>
          <cell r="C1003" t="str">
            <v>M3</v>
          </cell>
          <cell r="D1003">
            <v>112172</v>
          </cell>
        </row>
        <row r="1004">
          <cell r="A1004">
            <v>1004</v>
          </cell>
          <cell r="B1004" t="str">
            <v>TEJA TRIPLANA       No.5</v>
          </cell>
          <cell r="C1004" t="str">
            <v>UN</v>
          </cell>
          <cell r="D1004">
            <v>79112</v>
          </cell>
        </row>
        <row r="1005">
          <cell r="A1005">
            <v>1005</v>
          </cell>
          <cell r="B1005" t="str">
            <v>CONCRETO CORR 2000 PSI 02</v>
          </cell>
          <cell r="C1005" t="str">
            <v>M3</v>
          </cell>
          <cell r="D1005">
            <v>117276</v>
          </cell>
        </row>
        <row r="1006">
          <cell r="A1006">
            <v>1006</v>
          </cell>
          <cell r="B1006" t="str">
            <v>TEJA TRIPLANA       No.1</v>
          </cell>
          <cell r="C1006" t="str">
            <v>UN</v>
          </cell>
          <cell r="D1006">
            <v>100224</v>
          </cell>
        </row>
        <row r="1007">
          <cell r="A1007">
            <v>1007</v>
          </cell>
          <cell r="B1007" t="str">
            <v>CONCRETO CORR 2500 PSI 01</v>
          </cell>
          <cell r="C1007" t="str">
            <v>M3</v>
          </cell>
          <cell r="D1007">
            <v>124584</v>
          </cell>
        </row>
        <row r="1008">
          <cell r="A1008">
            <v>1008</v>
          </cell>
          <cell r="B1008" t="str">
            <v>TEJA TRIPLANA       No.2</v>
          </cell>
          <cell r="C1008" t="str">
            <v>UN</v>
          </cell>
          <cell r="D1008">
            <v>131892</v>
          </cell>
        </row>
        <row r="1009">
          <cell r="A1009">
            <v>1009</v>
          </cell>
          <cell r="B1009" t="str">
            <v>POSTE CONC.     8m-1050Kg</v>
          </cell>
          <cell r="C1009" t="str">
            <v>UN</v>
          </cell>
          <cell r="D1009">
            <v>172000</v>
          </cell>
        </row>
        <row r="1010">
          <cell r="A1010">
            <v>1010</v>
          </cell>
          <cell r="B1010" t="str">
            <v>CABALLETE ARTIC INF. C43</v>
          </cell>
          <cell r="C1010" t="str">
            <v>UN</v>
          </cell>
          <cell r="D1010">
            <v>5033</v>
          </cell>
        </row>
        <row r="1011">
          <cell r="A1011">
            <v>1011</v>
          </cell>
          <cell r="B1011" t="str">
            <v>LAM.ICOPOR 1.20x2.40 10mm</v>
          </cell>
          <cell r="C1011" t="str">
            <v>UN</v>
          </cell>
          <cell r="D1011">
            <v>2506</v>
          </cell>
        </row>
        <row r="1012">
          <cell r="A1012">
            <v>1012</v>
          </cell>
          <cell r="B1012" t="str">
            <v>CAB. ONDULADO   0.93x0.50</v>
          </cell>
          <cell r="C1012" t="str">
            <v>UN</v>
          </cell>
          <cell r="D1012">
            <v>26680</v>
          </cell>
        </row>
        <row r="1013">
          <cell r="A1013">
            <v>1013</v>
          </cell>
          <cell r="B1013" t="str">
            <v>CONEXION ENERGIA      E12</v>
          </cell>
          <cell r="C1013" t="str">
            <v>UN</v>
          </cell>
          <cell r="D1013">
            <v>358033</v>
          </cell>
        </row>
        <row r="1014">
          <cell r="A1014">
            <v>1014</v>
          </cell>
          <cell r="B1014" t="str">
            <v>TEJA TRIPLANA XL    No.1</v>
          </cell>
          <cell r="C1014" t="str">
            <v>UN</v>
          </cell>
          <cell r="D1014">
            <v>99760</v>
          </cell>
        </row>
        <row r="1015">
          <cell r="A1015">
            <v>1015</v>
          </cell>
          <cell r="B1015" t="str">
            <v>POSTE CONC.      9m-510Kg</v>
          </cell>
          <cell r="C1015" t="str">
            <v>UN</v>
          </cell>
          <cell r="D1015">
            <v>130000</v>
          </cell>
        </row>
        <row r="1016">
          <cell r="A1016">
            <v>1016</v>
          </cell>
          <cell r="B1016" t="str">
            <v>TEJA TRIPLANA XL    No.3</v>
          </cell>
          <cell r="C1016" t="str">
            <v>UN</v>
          </cell>
          <cell r="D1016">
            <v>232580</v>
          </cell>
        </row>
        <row r="1017">
          <cell r="A1017">
            <v>1017</v>
          </cell>
          <cell r="B1017" t="str">
            <v>CONCRETO CORR 3000 PSI 01</v>
          </cell>
          <cell r="C1017" t="str">
            <v>M3</v>
          </cell>
          <cell r="D1017">
            <v>132008</v>
          </cell>
        </row>
        <row r="1018">
          <cell r="A1018">
            <v>1018</v>
          </cell>
          <cell r="B1018" t="str">
            <v>CANALETA 90   3.15 x 1.00</v>
          </cell>
          <cell r="C1018" t="str">
            <v>UN</v>
          </cell>
          <cell r="D1018">
            <v>78184</v>
          </cell>
        </row>
        <row r="1019">
          <cell r="A1019">
            <v>1019</v>
          </cell>
          <cell r="B1019" t="str">
            <v>CANALETA 90-2   2.40x1.00</v>
          </cell>
          <cell r="C1019" t="str">
            <v>UN</v>
          </cell>
          <cell r="D1019">
            <v>131892</v>
          </cell>
        </row>
        <row r="1020">
          <cell r="A1020">
            <v>1020</v>
          </cell>
          <cell r="B1020" t="str">
            <v>CANALETA 90-3   2.92x1.00</v>
          </cell>
          <cell r="C1020" t="str">
            <v>UN</v>
          </cell>
          <cell r="D1020">
            <v>188964</v>
          </cell>
        </row>
        <row r="1021">
          <cell r="A1021">
            <v>1021</v>
          </cell>
          <cell r="B1021" t="str">
            <v>CANALETA ACESCO 2.92x0.94</v>
          </cell>
          <cell r="C1021" t="str">
            <v>UN</v>
          </cell>
          <cell r="D1021">
            <v>188964</v>
          </cell>
        </row>
        <row r="1022">
          <cell r="A1022">
            <v>1022</v>
          </cell>
          <cell r="B1022" t="str">
            <v>SUPERCANALETA      COL.90</v>
          </cell>
          <cell r="C1022" t="str">
            <v>UN</v>
          </cell>
          <cell r="D1022">
            <v>131892</v>
          </cell>
        </row>
        <row r="1023">
          <cell r="A1023">
            <v>1023</v>
          </cell>
          <cell r="B1023" t="str">
            <v>HIERRO 1/4</v>
          </cell>
          <cell r="C1023" t="str">
            <v>KG</v>
          </cell>
          <cell r="D1023">
            <v>600</v>
          </cell>
        </row>
        <row r="1024">
          <cell r="A1024">
            <v>1024</v>
          </cell>
          <cell r="B1024" t="str">
            <v>DOMO CIRCULAR   Diam.1.10</v>
          </cell>
          <cell r="C1024" t="str">
            <v>UN</v>
          </cell>
          <cell r="D1024">
            <v>66004</v>
          </cell>
        </row>
        <row r="1025">
          <cell r="A1025">
            <v>1025</v>
          </cell>
          <cell r="B1025" t="str">
            <v>DOMO CIRCULAR   Diam.1.40</v>
          </cell>
          <cell r="C1025" t="str">
            <v>UN</v>
          </cell>
          <cell r="D1025">
            <v>116232</v>
          </cell>
        </row>
        <row r="1026">
          <cell r="A1026">
            <v>1026</v>
          </cell>
          <cell r="B1026" t="str">
            <v>DOMO CUAD.BURB.  0.5 x0.5</v>
          </cell>
          <cell r="C1026" t="str">
            <v>UN</v>
          </cell>
          <cell r="D1026">
            <v>18792</v>
          </cell>
        </row>
        <row r="1027">
          <cell r="A1027">
            <v>1027</v>
          </cell>
          <cell r="B1027" t="str">
            <v>DOMO CUAD.BURB. 0.65x0.65</v>
          </cell>
          <cell r="C1027" t="str">
            <v>UN</v>
          </cell>
          <cell r="D1027">
            <v>29116</v>
          </cell>
        </row>
        <row r="1028">
          <cell r="A1028">
            <v>1028</v>
          </cell>
          <cell r="B1028" t="str">
            <v>DOMO CUAD.BURBUJA 0.8x0.8</v>
          </cell>
          <cell r="C1028" t="str">
            <v>UN</v>
          </cell>
          <cell r="D1028">
            <v>36540</v>
          </cell>
        </row>
        <row r="1029">
          <cell r="A1029">
            <v>1029</v>
          </cell>
          <cell r="B1029" t="str">
            <v>LACA AEROSOL x 160Z</v>
          </cell>
          <cell r="C1029" t="str">
            <v>UN</v>
          </cell>
          <cell r="D1029">
            <v>3870</v>
          </cell>
        </row>
        <row r="1030">
          <cell r="A1030">
            <v>1030</v>
          </cell>
          <cell r="B1030" t="str">
            <v>VARILLA 10.5 m.m LISO</v>
          </cell>
          <cell r="C1030" t="str">
            <v>KG</v>
          </cell>
          <cell r="D1030">
            <v>567</v>
          </cell>
        </row>
        <row r="1031">
          <cell r="A1031">
            <v>1031</v>
          </cell>
          <cell r="B1031" t="str">
            <v>BOVEDA CRISTACRYL   No.1</v>
          </cell>
          <cell r="C1031" t="str">
            <v>UN</v>
          </cell>
          <cell r="D1031">
            <v>118088</v>
          </cell>
        </row>
        <row r="1032">
          <cell r="A1032">
            <v>1032</v>
          </cell>
          <cell r="B1032" t="str">
            <v>TABLONES P/ANDAMIO</v>
          </cell>
          <cell r="C1032" t="str">
            <v>DD</v>
          </cell>
          <cell r="D1032">
            <v>819</v>
          </cell>
        </row>
        <row r="1033">
          <cell r="A1033">
            <v>1033</v>
          </cell>
          <cell r="B1033" t="str">
            <v>BOVEDA CRISTACRYL   No.3</v>
          </cell>
          <cell r="C1033" t="str">
            <v>UN</v>
          </cell>
          <cell r="D1033">
            <v>201492</v>
          </cell>
        </row>
        <row r="1034">
          <cell r="A1034">
            <v>1034</v>
          </cell>
          <cell r="B1034" t="str">
            <v>BOVEDA CRISTACRYL   No.4</v>
          </cell>
          <cell r="C1034" t="str">
            <v>UN</v>
          </cell>
          <cell r="D1034">
            <v>305312</v>
          </cell>
        </row>
        <row r="1035">
          <cell r="A1035">
            <v>1035</v>
          </cell>
          <cell r="B1035" t="str">
            <v>REVISION ENERGIA      E-1</v>
          </cell>
          <cell r="C1035" t="str">
            <v>UN</v>
          </cell>
          <cell r="D1035">
            <v>4285</v>
          </cell>
        </row>
        <row r="1036">
          <cell r="A1036">
            <v>1036</v>
          </cell>
          <cell r="B1036" t="str">
            <v>POSTE CONC.     10m-510Kg</v>
          </cell>
          <cell r="C1036" t="str">
            <v>UN</v>
          </cell>
          <cell r="D1036">
            <v>152000</v>
          </cell>
        </row>
        <row r="1037">
          <cell r="A1037">
            <v>1037</v>
          </cell>
          <cell r="B1037" t="str">
            <v>TIMPANO CRISTACRYL  No.3</v>
          </cell>
          <cell r="C1037" t="str">
            <v>UN</v>
          </cell>
          <cell r="D1037">
            <v>150800</v>
          </cell>
        </row>
        <row r="1038">
          <cell r="A1038">
            <v>1038</v>
          </cell>
          <cell r="B1038" t="str">
            <v>TIMPANO CRISTACRYL  No.4</v>
          </cell>
          <cell r="C1038" t="str">
            <v>UN</v>
          </cell>
          <cell r="D1038">
            <v>244064</v>
          </cell>
        </row>
        <row r="1039">
          <cell r="A1039">
            <v>1039</v>
          </cell>
          <cell r="B1039" t="str">
            <v>CUPULA CRISTACRYL   No.1</v>
          </cell>
          <cell r="C1039" t="str">
            <v>UN</v>
          </cell>
          <cell r="D1039">
            <v>116232</v>
          </cell>
        </row>
        <row r="1040">
          <cell r="A1040">
            <v>1040</v>
          </cell>
          <cell r="B1040" t="str">
            <v>POSTE CONC.     10m-750Kg</v>
          </cell>
          <cell r="C1040" t="str">
            <v>UN</v>
          </cell>
          <cell r="D1040">
            <v>165000</v>
          </cell>
        </row>
        <row r="1041">
          <cell r="A1041">
            <v>1041</v>
          </cell>
          <cell r="B1041" t="str">
            <v>CUPULA CRISTACRYL   No.3</v>
          </cell>
          <cell r="C1041" t="str">
            <v>UN</v>
          </cell>
          <cell r="D1041">
            <v>209380</v>
          </cell>
        </row>
        <row r="1042">
          <cell r="A1042">
            <v>1042</v>
          </cell>
          <cell r="B1042" t="str">
            <v>CUPULA CRISTACRYL   No.4</v>
          </cell>
          <cell r="C1042" t="str">
            <v>UN</v>
          </cell>
          <cell r="D1042">
            <v>244064</v>
          </cell>
        </row>
        <row r="1043">
          <cell r="A1043">
            <v>1043</v>
          </cell>
          <cell r="B1043" t="str">
            <v>VARILLA 12 m.m   LISO</v>
          </cell>
          <cell r="C1043" t="str">
            <v>KG</v>
          </cell>
          <cell r="D1043">
            <v>567</v>
          </cell>
        </row>
        <row r="1044">
          <cell r="A1044">
            <v>1044</v>
          </cell>
          <cell r="B1044" t="str">
            <v>CONCRETO CORR 3500 PSI 01</v>
          </cell>
          <cell r="C1044" t="str">
            <v>M3</v>
          </cell>
          <cell r="D1044">
            <v>141868</v>
          </cell>
        </row>
        <row r="1045">
          <cell r="A1045">
            <v>1045</v>
          </cell>
          <cell r="B1045" t="str">
            <v>TIMPANO CUPULA      No.2</v>
          </cell>
          <cell r="C1045" t="str">
            <v>UN</v>
          </cell>
          <cell r="D1045">
            <v>88740</v>
          </cell>
        </row>
        <row r="1046">
          <cell r="A1046">
            <v>1046</v>
          </cell>
          <cell r="B1046" t="str">
            <v>TIMPANO CUPULA      No.3</v>
          </cell>
          <cell r="C1046" t="str">
            <v>UN</v>
          </cell>
          <cell r="D1046">
            <v>150800</v>
          </cell>
        </row>
        <row r="1047">
          <cell r="A1047">
            <v>1047</v>
          </cell>
          <cell r="B1047" t="str">
            <v>LAMINA LISA  Esp.   2 mm</v>
          </cell>
          <cell r="C1047" t="str">
            <v>UN</v>
          </cell>
          <cell r="D1047">
            <v>57072</v>
          </cell>
        </row>
        <row r="1048">
          <cell r="A1048">
            <v>1048</v>
          </cell>
          <cell r="B1048" t="str">
            <v>LAMINA LISA  Esp.   3 mm</v>
          </cell>
          <cell r="C1048" t="str">
            <v>UN</v>
          </cell>
          <cell r="D1048">
            <v>74356</v>
          </cell>
        </row>
        <row r="1049">
          <cell r="A1049">
            <v>1049</v>
          </cell>
          <cell r="B1049" t="str">
            <v>LAMINA LISA  Esp.   4 mm</v>
          </cell>
          <cell r="C1049" t="str">
            <v>UN</v>
          </cell>
          <cell r="D1049">
            <v>98484</v>
          </cell>
        </row>
        <row r="1050">
          <cell r="A1050">
            <v>1050</v>
          </cell>
          <cell r="B1050" t="str">
            <v>LAMINA LISA  Esp.   5 mm</v>
          </cell>
          <cell r="C1050" t="str">
            <v>UN</v>
          </cell>
          <cell r="D1050">
            <v>117392</v>
          </cell>
        </row>
        <row r="1051">
          <cell r="A1051">
            <v>1051</v>
          </cell>
          <cell r="B1051" t="str">
            <v>LAMINA LISA  Esp.   8 mm</v>
          </cell>
          <cell r="C1051" t="str">
            <v>UN</v>
          </cell>
          <cell r="D1051">
            <v>186876</v>
          </cell>
        </row>
        <row r="1052">
          <cell r="A1052">
            <v>1052</v>
          </cell>
          <cell r="B1052" t="str">
            <v>LAMINA LISA  Esp.  10 mm</v>
          </cell>
          <cell r="C1052" t="str">
            <v>UN</v>
          </cell>
          <cell r="D1052">
            <v>259840</v>
          </cell>
        </row>
        <row r="1053">
          <cell r="A1053">
            <v>1053</v>
          </cell>
          <cell r="B1053" t="str">
            <v>CONCRETO CORR 4000 PSI 01</v>
          </cell>
          <cell r="C1053" t="str">
            <v>M3</v>
          </cell>
          <cell r="D1053">
            <v>156020</v>
          </cell>
        </row>
        <row r="1054">
          <cell r="A1054">
            <v>1054</v>
          </cell>
          <cell r="B1054" t="str">
            <v>POSTE CONC.     12m-510Kg</v>
          </cell>
          <cell r="C1054" t="str">
            <v>UN</v>
          </cell>
          <cell r="D1054">
            <v>241000</v>
          </cell>
        </row>
        <row r="1055">
          <cell r="A1055">
            <v>1055</v>
          </cell>
          <cell r="B1055" t="str">
            <v>POSTE CONC.     12m-750Kg</v>
          </cell>
          <cell r="C1055" t="str">
            <v>UN</v>
          </cell>
          <cell r="D1055">
            <v>264000</v>
          </cell>
        </row>
        <row r="1056">
          <cell r="A1056">
            <v>1056</v>
          </cell>
          <cell r="B1056" t="str">
            <v>POSTE CONC.    12m-1050Kg</v>
          </cell>
          <cell r="C1056" t="str">
            <v>UN</v>
          </cell>
          <cell r="D1056">
            <v>241000</v>
          </cell>
        </row>
        <row r="1057">
          <cell r="A1057">
            <v>1057</v>
          </cell>
          <cell r="B1057" t="str">
            <v>POSTE CONC.    14m- 750Kg</v>
          </cell>
          <cell r="C1057" t="str">
            <v>UN</v>
          </cell>
          <cell r="D1057">
            <v>390000</v>
          </cell>
        </row>
        <row r="1058">
          <cell r="A1058">
            <v>1058</v>
          </cell>
          <cell r="B1058" t="str">
            <v>POSTE CONC.    14m-1050Kg</v>
          </cell>
          <cell r="C1058" t="str">
            <v>UN</v>
          </cell>
          <cell r="D1058">
            <v>445000</v>
          </cell>
        </row>
        <row r="1059">
          <cell r="A1059">
            <v>1059</v>
          </cell>
          <cell r="B1059" t="str">
            <v>LAMINA LISA  Esp. 2.4 mm</v>
          </cell>
          <cell r="C1059" t="str">
            <v>UN</v>
          </cell>
          <cell r="D1059">
            <v>90248</v>
          </cell>
        </row>
        <row r="1060">
          <cell r="A1060">
            <v>1060</v>
          </cell>
          <cell r="B1060" t="str">
            <v>LAMINA LISA  Esp.   3 m01</v>
          </cell>
          <cell r="C1060" t="str">
            <v>UN</v>
          </cell>
          <cell r="D1060">
            <v>104748</v>
          </cell>
        </row>
        <row r="1061">
          <cell r="A1061">
            <v>1061</v>
          </cell>
          <cell r="B1061" t="str">
            <v>LAMINA LISA  Esp.   4 m01</v>
          </cell>
          <cell r="C1061" t="str">
            <v>UN</v>
          </cell>
          <cell r="D1061">
            <v>138736</v>
          </cell>
        </row>
        <row r="1062">
          <cell r="A1062">
            <v>1062</v>
          </cell>
          <cell r="B1062" t="str">
            <v>LAMINA LISA  Esp.   5 m01</v>
          </cell>
          <cell r="C1062" t="str">
            <v>UN</v>
          </cell>
          <cell r="D1062">
            <v>165880</v>
          </cell>
        </row>
        <row r="1063">
          <cell r="A1063">
            <v>1063</v>
          </cell>
          <cell r="B1063" t="str">
            <v>LAMINA LISA  Esp.  20 mm</v>
          </cell>
          <cell r="C1063" t="str">
            <v>UN</v>
          </cell>
          <cell r="D1063">
            <v>916516</v>
          </cell>
        </row>
        <row r="1064">
          <cell r="A1064">
            <v>1064</v>
          </cell>
          <cell r="B1064" t="str">
            <v>GASOLINA EXTRA  ARMENIA</v>
          </cell>
          <cell r="C1064" t="str">
            <v>GL</v>
          </cell>
          <cell r="D1064">
            <v>1860</v>
          </cell>
        </row>
        <row r="1065">
          <cell r="A1065">
            <v>1065</v>
          </cell>
          <cell r="B1065" t="str">
            <v>POSTE CONC.     8m-510 Kg</v>
          </cell>
          <cell r="C1065" t="str">
            <v>UN</v>
          </cell>
          <cell r="D1065">
            <v>105000</v>
          </cell>
        </row>
        <row r="1066">
          <cell r="A1066">
            <v>1066</v>
          </cell>
          <cell r="B1066" t="str">
            <v>CONCRETO CORR 4500 PSI 01</v>
          </cell>
          <cell r="C1066" t="str">
            <v>M3</v>
          </cell>
          <cell r="D1066">
            <v>168664</v>
          </cell>
        </row>
        <row r="1067">
          <cell r="A1067">
            <v>1067</v>
          </cell>
          <cell r="B1067" t="str">
            <v>POSTE CONC.    12m-510 Kg</v>
          </cell>
          <cell r="C1067" t="str">
            <v>UN</v>
          </cell>
          <cell r="D1067">
            <v>324500</v>
          </cell>
        </row>
        <row r="1068">
          <cell r="A1068">
            <v>1068</v>
          </cell>
          <cell r="B1068" t="str">
            <v>POSTE CONC.    14m-750 Kg</v>
          </cell>
          <cell r="C1068" t="str">
            <v>UN</v>
          </cell>
          <cell r="D1068">
            <v>390000</v>
          </cell>
        </row>
        <row r="1069">
          <cell r="A1069">
            <v>1069</v>
          </cell>
          <cell r="B1069" t="str">
            <v>VIDRIO ESMERILADO     3mm</v>
          </cell>
          <cell r="C1069" t="str">
            <v>M2</v>
          </cell>
          <cell r="D1069">
            <v>31000</v>
          </cell>
        </row>
        <row r="1070">
          <cell r="A1070">
            <v>1070</v>
          </cell>
          <cell r="B1070" t="str">
            <v>VIDRIO ESMERILADO     4mm</v>
          </cell>
          <cell r="C1070" t="str">
            <v>M2</v>
          </cell>
          <cell r="D1070">
            <v>33000</v>
          </cell>
        </row>
        <row r="1071">
          <cell r="A1071">
            <v>1071</v>
          </cell>
          <cell r="B1071" t="str">
            <v>VIDRIO ESMERILADO     5mm</v>
          </cell>
          <cell r="C1071" t="str">
            <v>M2</v>
          </cell>
          <cell r="D1071">
            <v>35500</v>
          </cell>
        </row>
        <row r="1072">
          <cell r="A1072">
            <v>1072</v>
          </cell>
          <cell r="B1072" t="str">
            <v>VIDRIO ESMERILADO     6mm</v>
          </cell>
          <cell r="C1072" t="str">
            <v>M2</v>
          </cell>
          <cell r="D1072">
            <v>39000</v>
          </cell>
        </row>
        <row r="1073">
          <cell r="A1073">
            <v>1073</v>
          </cell>
          <cell r="B1073" t="str">
            <v>CONCRETO CORR 5000 PSI 01</v>
          </cell>
          <cell r="C1073" t="str">
            <v>M3</v>
          </cell>
          <cell r="D1073">
            <v>178060</v>
          </cell>
        </row>
        <row r="1074">
          <cell r="A1074">
            <v>1074</v>
          </cell>
          <cell r="B1074" t="str">
            <v>ESTUCO VENECIANO</v>
          </cell>
          <cell r="C1074" t="str">
            <v>M2</v>
          </cell>
          <cell r="D1074">
            <v>13500</v>
          </cell>
        </row>
        <row r="1075">
          <cell r="A1075">
            <v>1075</v>
          </cell>
          <cell r="B1075" t="str">
            <v>LAMINA ANTIBALA Esp.20mm</v>
          </cell>
          <cell r="C1075" t="str">
            <v>UN</v>
          </cell>
          <cell r="D1075">
            <v>516896</v>
          </cell>
        </row>
        <row r="1076">
          <cell r="A1076">
            <v>1076</v>
          </cell>
          <cell r="B1076" t="str">
            <v>LAMINA ANTIBALA Esp.30mm</v>
          </cell>
          <cell r="C1076" t="str">
            <v>UN</v>
          </cell>
          <cell r="D1076">
            <v>860836</v>
          </cell>
        </row>
        <row r="1077">
          <cell r="A1077">
            <v>1077</v>
          </cell>
          <cell r="B1077" t="str">
            <v>LAMINA ANTIBALA Esp.40mm</v>
          </cell>
          <cell r="C1077" t="str">
            <v>UN</v>
          </cell>
          <cell r="D1077">
            <v>1224728</v>
          </cell>
        </row>
        <row r="1078">
          <cell r="A1078">
            <v>1078</v>
          </cell>
          <cell r="B1078" t="str">
            <v>REFLECTOR SODIO 250 W</v>
          </cell>
          <cell r="C1078" t="str">
            <v>UN</v>
          </cell>
          <cell r="D1078">
            <v>230000</v>
          </cell>
        </row>
        <row r="1079">
          <cell r="A1079">
            <v>1079</v>
          </cell>
          <cell r="B1079" t="str">
            <v>REFLECTOR SODIO 400 W</v>
          </cell>
          <cell r="C1079" t="str">
            <v>UN</v>
          </cell>
          <cell r="D1079">
            <v>245000</v>
          </cell>
        </row>
        <row r="1080">
          <cell r="A1080">
            <v>1080</v>
          </cell>
          <cell r="B1080" t="str">
            <v>LAMINA CORRUG.  Esp. 3mm</v>
          </cell>
          <cell r="C1080" t="str">
            <v>UN</v>
          </cell>
          <cell r="D1080">
            <v>74356</v>
          </cell>
        </row>
        <row r="1081">
          <cell r="A1081">
            <v>1081</v>
          </cell>
          <cell r="B1081" t="str">
            <v>LAMINA CORRUG.  Esp. 5mm</v>
          </cell>
          <cell r="C1081" t="str">
            <v>UN</v>
          </cell>
          <cell r="D1081">
            <v>117276</v>
          </cell>
        </row>
        <row r="1082">
          <cell r="A1082">
            <v>1082</v>
          </cell>
          <cell r="B1082" t="str">
            <v>C.RASO DRY-WALL PLANO</v>
          </cell>
          <cell r="C1082" t="str">
            <v>M2</v>
          </cell>
          <cell r="D1082">
            <v>7785</v>
          </cell>
        </row>
        <row r="1083">
          <cell r="A1083">
            <v>1083</v>
          </cell>
          <cell r="B1083" t="str">
            <v>LAMINA ESPEJO   Esp. 7mm</v>
          </cell>
          <cell r="C1083" t="str">
            <v>UN</v>
          </cell>
          <cell r="D1083">
            <v>228520</v>
          </cell>
        </row>
        <row r="1084">
          <cell r="A1084">
            <v>1084</v>
          </cell>
          <cell r="B1084" t="str">
            <v>C.RASO DRY-WALL BOVEDA</v>
          </cell>
          <cell r="C1084" t="str">
            <v>M2</v>
          </cell>
          <cell r="D1084">
            <v>9701</v>
          </cell>
        </row>
        <row r="1085">
          <cell r="A1085">
            <v>1085</v>
          </cell>
          <cell r="B1085" t="str">
            <v>PARED EN DRY-WALL E=10 CM</v>
          </cell>
          <cell r="C1085" t="str">
            <v>M2</v>
          </cell>
          <cell r="D1085">
            <v>16734</v>
          </cell>
        </row>
        <row r="1086">
          <cell r="A1086">
            <v>1086</v>
          </cell>
          <cell r="B1086" t="str">
            <v>PARED EN DRY-WALL E=12 CM</v>
          </cell>
          <cell r="C1086" t="str">
            <v>M2</v>
          </cell>
          <cell r="D1086">
            <v>17343</v>
          </cell>
        </row>
        <row r="1087">
          <cell r="A1087">
            <v>1087</v>
          </cell>
          <cell r="B1087" t="str">
            <v>BLOQUE CONCRETO No.4</v>
          </cell>
          <cell r="C1087" t="str">
            <v>UN</v>
          </cell>
          <cell r="D1087">
            <v>592</v>
          </cell>
        </row>
        <row r="1088">
          <cell r="A1088">
            <v>1088</v>
          </cell>
          <cell r="B1088" t="str">
            <v>BLOQUE CONCRETO No.6</v>
          </cell>
          <cell r="C1088" t="str">
            <v>UN</v>
          </cell>
          <cell r="D1088">
            <v>901</v>
          </cell>
        </row>
        <row r="1089">
          <cell r="A1089">
            <v>1089</v>
          </cell>
          <cell r="B1089" t="str">
            <v>TEJA ONDULADA   No.4  2mm</v>
          </cell>
          <cell r="C1089" t="str">
            <v>UN</v>
          </cell>
          <cell r="D1089">
            <v>48836</v>
          </cell>
        </row>
        <row r="1090">
          <cell r="A1090">
            <v>1090</v>
          </cell>
          <cell r="B1090" t="str">
            <v>TEJA ONDULADA   No.4  3mm</v>
          </cell>
          <cell r="C1090" t="str">
            <v>UN</v>
          </cell>
          <cell r="D1090">
            <v>67280</v>
          </cell>
        </row>
        <row r="1091">
          <cell r="A1091">
            <v>1091</v>
          </cell>
          <cell r="B1091" t="str">
            <v>TEJA ONDULADA   No.5  2mm</v>
          </cell>
          <cell r="C1091" t="str">
            <v>UN</v>
          </cell>
          <cell r="D1091">
            <v>60436</v>
          </cell>
        </row>
        <row r="1092">
          <cell r="A1092">
            <v>1092</v>
          </cell>
          <cell r="B1092" t="str">
            <v>TEJA ONDULADA   No.5  3mm</v>
          </cell>
          <cell r="C1092" t="str">
            <v>UN</v>
          </cell>
          <cell r="D1092">
            <v>79808</v>
          </cell>
        </row>
        <row r="1093">
          <cell r="A1093">
            <v>1093</v>
          </cell>
          <cell r="B1093" t="str">
            <v>TEJA ONDULADA   No.6  2mm</v>
          </cell>
          <cell r="C1093" t="str">
            <v>UN</v>
          </cell>
          <cell r="D1093">
            <v>71920</v>
          </cell>
        </row>
        <row r="1094">
          <cell r="A1094">
            <v>1094</v>
          </cell>
          <cell r="B1094" t="str">
            <v>TEJA ONDULADA   No.6  3mm</v>
          </cell>
          <cell r="C1094" t="str">
            <v>UN</v>
          </cell>
          <cell r="D1094">
            <v>94192</v>
          </cell>
        </row>
        <row r="1095">
          <cell r="A1095">
            <v>1095</v>
          </cell>
          <cell r="B1095" t="str">
            <v>TEJA ONDULADA   No.8  2mm</v>
          </cell>
          <cell r="C1095" t="str">
            <v>UN</v>
          </cell>
          <cell r="D1095">
            <v>97440</v>
          </cell>
        </row>
        <row r="1096">
          <cell r="A1096">
            <v>1096</v>
          </cell>
          <cell r="B1096" t="str">
            <v>TEJA ONDULADA   No.8  3mm</v>
          </cell>
          <cell r="C1096" t="str">
            <v>UN</v>
          </cell>
          <cell r="D1096">
            <v>132588</v>
          </cell>
        </row>
        <row r="1097">
          <cell r="A1097">
            <v>1097</v>
          </cell>
          <cell r="B1097" t="str">
            <v>TEJA T.ESPAÑOLA No.2  3mm</v>
          </cell>
          <cell r="C1097" t="str">
            <v>UN</v>
          </cell>
          <cell r="D1097">
            <v>94192</v>
          </cell>
        </row>
        <row r="1098">
          <cell r="A1098">
            <v>1098</v>
          </cell>
          <cell r="B1098" t="str">
            <v>CAB.ONDULADO  PLAST   2MM</v>
          </cell>
          <cell r="C1098" t="str">
            <v>UN</v>
          </cell>
          <cell r="D1098">
            <v>26680</v>
          </cell>
        </row>
        <row r="1099">
          <cell r="A1099">
            <v>1099</v>
          </cell>
          <cell r="B1099" t="str">
            <v>TEJA TRAPEZOIDAL No.1 2mm</v>
          </cell>
          <cell r="C1099" t="str">
            <v>UN</v>
          </cell>
          <cell r="D1099">
            <v>71920</v>
          </cell>
        </row>
        <row r="1100">
          <cell r="A1100">
            <v>1100</v>
          </cell>
          <cell r="B1100" t="str">
            <v>TEJA TRAPEZOIDAL No.2 2mm</v>
          </cell>
          <cell r="C1100" t="str">
            <v>UN</v>
          </cell>
          <cell r="D1100">
            <v>97440</v>
          </cell>
        </row>
        <row r="1101">
          <cell r="A1101">
            <v>1101</v>
          </cell>
          <cell r="B1101" t="str">
            <v>TEJA TRAPEZOIDAL No.3 3mm</v>
          </cell>
          <cell r="C1101" t="str">
            <v>UN</v>
          </cell>
          <cell r="D1101">
            <v>191284</v>
          </cell>
        </row>
        <row r="1102">
          <cell r="A1102">
            <v>1102</v>
          </cell>
          <cell r="B1102" t="str">
            <v>TEJA TRAPEZOIDAL XL   3mm</v>
          </cell>
          <cell r="C1102" t="str">
            <v>UN</v>
          </cell>
          <cell r="D1102">
            <v>234552</v>
          </cell>
        </row>
        <row r="1103">
          <cell r="A1103">
            <v>1103</v>
          </cell>
          <cell r="B1103" t="str">
            <v>CAB. TRAPEZOIDAL      2MM</v>
          </cell>
          <cell r="C1103" t="str">
            <v>UN</v>
          </cell>
          <cell r="D1103">
            <v>26680</v>
          </cell>
        </row>
        <row r="1104">
          <cell r="A1104">
            <v>1104</v>
          </cell>
          <cell r="B1104" t="str">
            <v>CANALETA 90   l=2.40  3mm</v>
          </cell>
          <cell r="C1104" t="str">
            <v>UN</v>
          </cell>
          <cell r="D1104">
            <v>113680</v>
          </cell>
        </row>
        <row r="1105">
          <cell r="A1105">
            <v>1105</v>
          </cell>
          <cell r="B1105" t="str">
            <v>CANALETA 43   l=2.40  3mm</v>
          </cell>
          <cell r="C1105" t="str">
            <v>UN</v>
          </cell>
          <cell r="D1105">
            <v>78184</v>
          </cell>
        </row>
        <row r="1106">
          <cell r="A1106">
            <v>1106</v>
          </cell>
          <cell r="B1106" t="str">
            <v>DOMO BURBUJA    0.65x0.65</v>
          </cell>
          <cell r="C1106" t="str">
            <v>UN</v>
          </cell>
          <cell r="D1106">
            <v>29116</v>
          </cell>
        </row>
        <row r="1107">
          <cell r="A1107">
            <v>1107</v>
          </cell>
          <cell r="B1107" t="str">
            <v>DOMO BURBUJA    0.80x0.80</v>
          </cell>
          <cell r="C1107" t="str">
            <v>UN</v>
          </cell>
          <cell r="D1107">
            <v>36540</v>
          </cell>
        </row>
        <row r="1108">
          <cell r="A1108">
            <v>1108</v>
          </cell>
          <cell r="B1108" t="str">
            <v>DOMO BURBUJA    1.10x1.10</v>
          </cell>
          <cell r="C1108" t="str">
            <v>UN</v>
          </cell>
          <cell r="D1108">
            <v>66004</v>
          </cell>
        </row>
        <row r="1109">
          <cell r="A1109">
            <v>1109</v>
          </cell>
          <cell r="B1109" t="str">
            <v>CONCRETO CORR 6000 PSI 01</v>
          </cell>
          <cell r="C1109" t="str">
            <v>M3</v>
          </cell>
          <cell r="D1109">
            <v>220400</v>
          </cell>
        </row>
        <row r="1110">
          <cell r="A1110">
            <v>1110</v>
          </cell>
          <cell r="B1110" t="str">
            <v>DOMO CIRCULAR   Diam.0.80</v>
          </cell>
          <cell r="C1110" t="str">
            <v>UN</v>
          </cell>
          <cell r="D1110">
            <v>36540</v>
          </cell>
        </row>
        <row r="1111">
          <cell r="A1111">
            <v>1111</v>
          </cell>
          <cell r="B1111" t="str">
            <v>DOMO CIRCULAR   Diam.1.80</v>
          </cell>
          <cell r="C1111" t="str">
            <v>UN</v>
          </cell>
          <cell r="D1111">
            <v>66004</v>
          </cell>
        </row>
        <row r="1112">
          <cell r="A1112">
            <v>1112</v>
          </cell>
          <cell r="B1112" t="str">
            <v>DOMO P.DIAMANTE 0.90x0.90</v>
          </cell>
          <cell r="C1112" t="str">
            <v>UN</v>
          </cell>
          <cell r="D1112">
            <v>58464</v>
          </cell>
        </row>
        <row r="1113">
          <cell r="A1113">
            <v>1113</v>
          </cell>
          <cell r="B1113" t="str">
            <v>DOMO P.DIAMANTE 1.40x1.40</v>
          </cell>
          <cell r="C1113" t="str">
            <v>UN</v>
          </cell>
          <cell r="D1113">
            <v>116232</v>
          </cell>
        </row>
        <row r="1114">
          <cell r="A1114">
            <v>1114</v>
          </cell>
          <cell r="B1114" t="str">
            <v>LAMINA ACRILICA LISA 2 mm</v>
          </cell>
          <cell r="C1114" t="str">
            <v>UN</v>
          </cell>
          <cell r="D1114">
            <v>64496</v>
          </cell>
        </row>
        <row r="1115">
          <cell r="A1115">
            <v>1115</v>
          </cell>
          <cell r="B1115" t="str">
            <v>LAMINA ACRILICA LISA 3 mm</v>
          </cell>
          <cell r="C1115" t="str">
            <v>UN</v>
          </cell>
          <cell r="D1115">
            <v>85840</v>
          </cell>
        </row>
        <row r="1116">
          <cell r="A1116">
            <v>1116</v>
          </cell>
          <cell r="B1116" t="str">
            <v>LAMINA ACRILICA LISA 4 mm</v>
          </cell>
          <cell r="C1116" t="str">
            <v>UN</v>
          </cell>
          <cell r="D1116">
            <v>113680</v>
          </cell>
        </row>
        <row r="1117">
          <cell r="A1117">
            <v>1117</v>
          </cell>
          <cell r="B1117" t="str">
            <v>LAMINA ACRILICA LISA 5.5m</v>
          </cell>
          <cell r="C1117" t="str">
            <v>UN</v>
          </cell>
          <cell r="D1117">
            <v>152888</v>
          </cell>
        </row>
        <row r="1118">
          <cell r="A1118">
            <v>1118</v>
          </cell>
          <cell r="B1118" t="str">
            <v>AISLADOR DE PIN     23 KV</v>
          </cell>
          <cell r="C1118" t="str">
            <v>UN</v>
          </cell>
          <cell r="D1118">
            <v>13300</v>
          </cell>
        </row>
        <row r="1119">
          <cell r="A1119">
            <v>1119</v>
          </cell>
          <cell r="B1119" t="str">
            <v>VIGUETA PRET. ALTA RESIST</v>
          </cell>
          <cell r="C1119" t="str">
            <v>ML</v>
          </cell>
          <cell r="D1119">
            <v>8807</v>
          </cell>
        </row>
        <row r="1120">
          <cell r="A1120">
            <v>1120</v>
          </cell>
          <cell r="B1120" t="str">
            <v>BORDILLO PARA ACERA</v>
          </cell>
          <cell r="C1120" t="str">
            <v>ML</v>
          </cell>
          <cell r="D1120">
            <v>9897</v>
          </cell>
        </row>
        <row r="1121">
          <cell r="A1121">
            <v>1121</v>
          </cell>
          <cell r="B1121" t="str">
            <v>BALDOSA CONCRETO</v>
          </cell>
          <cell r="C1121" t="str">
            <v>M2</v>
          </cell>
          <cell r="D1121">
            <v>12034</v>
          </cell>
        </row>
        <row r="1122">
          <cell r="A1122">
            <v>1122</v>
          </cell>
          <cell r="B1122" t="str">
            <v>LISTON CATIVO 2"x4"x15'01</v>
          </cell>
          <cell r="C1122" t="str">
            <v>UN</v>
          </cell>
          <cell r="D1122">
            <v>5500</v>
          </cell>
        </row>
        <row r="1123">
          <cell r="A1123">
            <v>1123</v>
          </cell>
          <cell r="B1123" t="str">
            <v>REJILLA SUMINISTRO 10x10</v>
          </cell>
          <cell r="C1123" t="str">
            <v>UN</v>
          </cell>
          <cell r="D1123">
            <v>13500</v>
          </cell>
        </row>
        <row r="1124">
          <cell r="A1124">
            <v>1124</v>
          </cell>
          <cell r="B1124" t="str">
            <v>BULLDOZER D-6</v>
          </cell>
          <cell r="C1124" t="str">
            <v>HR</v>
          </cell>
          <cell r="D1124">
            <v>65000</v>
          </cell>
        </row>
        <row r="1125">
          <cell r="A1125">
            <v>1125</v>
          </cell>
          <cell r="B1125" t="str">
            <v>TUBO SANITARIO         3"</v>
          </cell>
          <cell r="C1125" t="str">
            <v>ML</v>
          </cell>
          <cell r="D1125">
            <v>6290</v>
          </cell>
        </row>
        <row r="1126">
          <cell r="A1126">
            <v>1126</v>
          </cell>
          <cell r="B1126" t="str">
            <v>TUBO SANITARIO         4"</v>
          </cell>
          <cell r="C1126" t="str">
            <v>ML</v>
          </cell>
          <cell r="D1126">
            <v>19631</v>
          </cell>
        </row>
        <row r="1127">
          <cell r="A1127">
            <v>1127</v>
          </cell>
          <cell r="B1127" t="str">
            <v>TUBO SANITARIO         6"</v>
          </cell>
          <cell r="C1127" t="str">
            <v>ML</v>
          </cell>
          <cell r="D1127">
            <v>38477</v>
          </cell>
        </row>
        <row r="1128">
          <cell r="A1128">
            <v>1128</v>
          </cell>
          <cell r="B1128" t="str">
            <v>CANECA 55 GL</v>
          </cell>
          <cell r="C1128" t="str">
            <v>UN</v>
          </cell>
          <cell r="D1128">
            <v>12000</v>
          </cell>
        </row>
        <row r="1129">
          <cell r="A1129">
            <v>1129</v>
          </cell>
          <cell r="B1129" t="str">
            <v>LAMINA ACRILICA LISA 2 01</v>
          </cell>
          <cell r="C1129" t="str">
            <v>UN</v>
          </cell>
          <cell r="D1129">
            <v>70258</v>
          </cell>
        </row>
        <row r="1130">
          <cell r="A1130">
            <v>1130</v>
          </cell>
          <cell r="B1130" t="str">
            <v>LAMINA ACRILICA LISA 3 01</v>
          </cell>
          <cell r="C1130" t="str">
            <v>UN</v>
          </cell>
          <cell r="D1130">
            <v>96280</v>
          </cell>
        </row>
        <row r="1131">
          <cell r="A1131">
            <v>1131</v>
          </cell>
          <cell r="B1131" t="str">
            <v>LAMINA ACRILICA LISA 4 01</v>
          </cell>
          <cell r="C1131" t="str">
            <v>UN</v>
          </cell>
          <cell r="D1131">
            <v>128769</v>
          </cell>
        </row>
        <row r="1132">
          <cell r="A1132">
            <v>1132</v>
          </cell>
          <cell r="B1132" t="str">
            <v>LAMINA ACRILICA LISA 5.01</v>
          </cell>
          <cell r="C1132" t="str">
            <v>UN</v>
          </cell>
          <cell r="D1132">
            <v>177480</v>
          </cell>
        </row>
        <row r="1133">
          <cell r="A1133">
            <v>1133</v>
          </cell>
          <cell r="B1133" t="str">
            <v>SUELO CEMENTO 1:13     01</v>
          </cell>
          <cell r="C1133" t="str">
            <v>M3</v>
          </cell>
          <cell r="D1133">
            <v>34568</v>
          </cell>
        </row>
        <row r="1134">
          <cell r="A1134">
            <v>1134</v>
          </cell>
          <cell r="B1134" t="str">
            <v>YESO CORRIENTE VENCEDOR</v>
          </cell>
          <cell r="C1134" t="str">
            <v>BT</v>
          </cell>
          <cell r="D1134">
            <v>14445</v>
          </cell>
        </row>
        <row r="1135">
          <cell r="A1135">
            <v>1135</v>
          </cell>
          <cell r="B1135" t="str">
            <v>ADOQUIN VEHICULAR</v>
          </cell>
          <cell r="C1135" t="str">
            <v>M2</v>
          </cell>
          <cell r="D1135">
            <v>10759</v>
          </cell>
        </row>
        <row r="1136">
          <cell r="A1136">
            <v>1136</v>
          </cell>
          <cell r="B1136" t="str">
            <v>CAOLIN</v>
          </cell>
          <cell r="C1136" t="str">
            <v>BT</v>
          </cell>
          <cell r="D1136">
            <v>7883</v>
          </cell>
        </row>
        <row r="1137">
          <cell r="A1137">
            <v>1137</v>
          </cell>
          <cell r="B1137" t="str">
            <v>MARMOLINA</v>
          </cell>
          <cell r="C1137" t="str">
            <v>BT</v>
          </cell>
          <cell r="D1137">
            <v>5700</v>
          </cell>
        </row>
        <row r="1138">
          <cell r="A1138">
            <v>1138</v>
          </cell>
          <cell r="B1138" t="str">
            <v>CARBURO</v>
          </cell>
          <cell r="C1138" t="str">
            <v>KG</v>
          </cell>
          <cell r="D1138">
            <v>73</v>
          </cell>
        </row>
        <row r="1139">
          <cell r="A1139">
            <v>1139</v>
          </cell>
          <cell r="B1139" t="str">
            <v>COSTO ADIC. RET.2500 PS01</v>
          </cell>
          <cell r="C1139" t="str">
            <v>M3</v>
          </cell>
          <cell r="D1139">
            <v>6960</v>
          </cell>
        </row>
        <row r="1140">
          <cell r="A1140">
            <v>1140</v>
          </cell>
          <cell r="B1140" t="str">
            <v>GRANIPLAST</v>
          </cell>
          <cell r="C1140" t="str">
            <v>M2</v>
          </cell>
          <cell r="D1140">
            <v>3000</v>
          </cell>
        </row>
        <row r="1141">
          <cell r="A1141">
            <v>1141</v>
          </cell>
          <cell r="B1141" t="str">
            <v>MARMOLPLAST</v>
          </cell>
          <cell r="C1141" t="str">
            <v>M2</v>
          </cell>
          <cell r="D1141">
            <v>5500</v>
          </cell>
        </row>
        <row r="1142">
          <cell r="A1142">
            <v>1142</v>
          </cell>
          <cell r="B1142" t="str">
            <v>COLORPLAST</v>
          </cell>
          <cell r="C1142" t="str">
            <v>M2</v>
          </cell>
          <cell r="D1142">
            <v>3000</v>
          </cell>
        </row>
        <row r="1143">
          <cell r="A1143">
            <v>1143</v>
          </cell>
          <cell r="B1143" t="str">
            <v>SILCOPLAST</v>
          </cell>
          <cell r="C1143" t="str">
            <v>M2</v>
          </cell>
          <cell r="D1143">
            <v>3000</v>
          </cell>
        </row>
        <row r="1144">
          <cell r="A1144">
            <v>1144</v>
          </cell>
          <cell r="B1144" t="str">
            <v>BLOQUE ENTREPISO E-30</v>
          </cell>
          <cell r="C1144" t="str">
            <v>UN</v>
          </cell>
          <cell r="D1144">
            <v>1392</v>
          </cell>
        </row>
        <row r="1145">
          <cell r="A1145">
            <v>1145</v>
          </cell>
          <cell r="B1145" t="str">
            <v>BLOQUE ENTREPISO E-35</v>
          </cell>
          <cell r="C1145" t="str">
            <v>UN</v>
          </cell>
          <cell r="D1145">
            <v>1566</v>
          </cell>
        </row>
        <row r="1146">
          <cell r="A1146">
            <v>1146</v>
          </cell>
          <cell r="B1146" t="str">
            <v>BLOQUE ENTREPISO E-40</v>
          </cell>
          <cell r="C1146" t="str">
            <v>UN</v>
          </cell>
          <cell r="D1146">
            <v>1682</v>
          </cell>
        </row>
        <row r="1147">
          <cell r="A1147">
            <v>1147</v>
          </cell>
          <cell r="B1147" t="str">
            <v>COSTO ADIC. RET.3000 PS01</v>
          </cell>
          <cell r="C1147" t="str">
            <v>M3</v>
          </cell>
          <cell r="D1147">
            <v>6960</v>
          </cell>
        </row>
        <row r="1148">
          <cell r="A1148">
            <v>1148</v>
          </cell>
          <cell r="B1148" t="str">
            <v>SUPERCANALETA l=1.57  3mm</v>
          </cell>
          <cell r="C1148" t="str">
            <v>UN</v>
          </cell>
          <cell r="D1148">
            <v>131892</v>
          </cell>
        </row>
        <row r="1149">
          <cell r="A1149">
            <v>1149</v>
          </cell>
          <cell r="B1149" t="str">
            <v>VIDRIO TEMPLADO       5mm</v>
          </cell>
          <cell r="C1149" t="str">
            <v>M2</v>
          </cell>
          <cell r="D1149">
            <v>79170</v>
          </cell>
        </row>
        <row r="1150">
          <cell r="A1150">
            <v>1150</v>
          </cell>
          <cell r="B1150" t="str">
            <v>PARED EN DRY-WALL E=15 CM</v>
          </cell>
          <cell r="C1150" t="str">
            <v>M2</v>
          </cell>
          <cell r="D1150">
            <v>17955</v>
          </cell>
        </row>
        <row r="1151">
          <cell r="A1151">
            <v>1151</v>
          </cell>
          <cell r="B1151" t="str">
            <v>VIDRIO TEMPLADO       6mm</v>
          </cell>
          <cell r="C1151" t="str">
            <v>M2</v>
          </cell>
          <cell r="D1151">
            <v>84270</v>
          </cell>
        </row>
        <row r="1152">
          <cell r="A1152">
            <v>1152</v>
          </cell>
          <cell r="B1152" t="str">
            <v>LAM.ICOPOR 1.20x3.60  8mm</v>
          </cell>
          <cell r="C1152" t="str">
            <v>UN</v>
          </cell>
          <cell r="D1152">
            <v>3007</v>
          </cell>
        </row>
        <row r="1153">
          <cell r="A1153">
            <v>1153</v>
          </cell>
          <cell r="B1153" t="str">
            <v>VIDRIO TEMPLADO       8mm</v>
          </cell>
          <cell r="C1153" t="str">
            <v>M2</v>
          </cell>
          <cell r="D1153">
            <v>120000</v>
          </cell>
        </row>
        <row r="1154">
          <cell r="A1154">
            <v>1154</v>
          </cell>
          <cell r="B1154" t="str">
            <v>CABLE ACERO GALV.    1/2"</v>
          </cell>
          <cell r="C1154" t="str">
            <v>ML</v>
          </cell>
          <cell r="D1154">
            <v>2000</v>
          </cell>
        </row>
        <row r="1155">
          <cell r="A1155">
            <v>1155</v>
          </cell>
          <cell r="B1155" t="str">
            <v>CONCRETO CORR 2500 PSI 02</v>
          </cell>
          <cell r="C1155" t="str">
            <v>M3</v>
          </cell>
          <cell r="D1155">
            <v>100688</v>
          </cell>
        </row>
        <row r="1156">
          <cell r="A1156">
            <v>1156</v>
          </cell>
          <cell r="B1156" t="str">
            <v>CABLE ACERO GALV.    1/4"</v>
          </cell>
          <cell r="C1156" t="str">
            <v>ML</v>
          </cell>
          <cell r="D1156">
            <v>550</v>
          </cell>
        </row>
        <row r="1157">
          <cell r="A1157">
            <v>1157</v>
          </cell>
          <cell r="B1157" t="str">
            <v>CONCRETO CORR 3000 PSI 02</v>
          </cell>
          <cell r="C1157" t="str">
            <v>M3</v>
          </cell>
          <cell r="D1157">
            <v>122032</v>
          </cell>
        </row>
        <row r="1158">
          <cell r="A1158">
            <v>1158</v>
          </cell>
          <cell r="B1158" t="str">
            <v>ENTREPISO PAL.   45x60x20</v>
          </cell>
          <cell r="C1158" t="str">
            <v>UN</v>
          </cell>
          <cell r="D1158">
            <v>1400</v>
          </cell>
        </row>
        <row r="1159">
          <cell r="A1159">
            <v>1159</v>
          </cell>
          <cell r="B1159" t="str">
            <v>ENTREPISO PAL.   50x60x20</v>
          </cell>
          <cell r="C1159" t="str">
            <v>UN</v>
          </cell>
          <cell r="D1159">
            <v>1410</v>
          </cell>
        </row>
        <row r="1160">
          <cell r="A1160">
            <v>1160</v>
          </cell>
          <cell r="B1160" t="str">
            <v>CONCRETO CORR 3500 PSI 02</v>
          </cell>
          <cell r="C1160" t="str">
            <v>M}</v>
          </cell>
          <cell r="D1160">
            <v>114956</v>
          </cell>
        </row>
        <row r="1161">
          <cell r="A1161">
            <v>1161</v>
          </cell>
          <cell r="B1161" t="str">
            <v>CONCRETO CORR 4000 PSI 02</v>
          </cell>
          <cell r="C1161" t="str">
            <v>M3</v>
          </cell>
          <cell r="D1161">
            <v>126092</v>
          </cell>
        </row>
        <row r="1162">
          <cell r="A1162">
            <v>1162</v>
          </cell>
          <cell r="B1162" t="str">
            <v>A.C.P.M         ARMENIA</v>
          </cell>
          <cell r="C1162" t="str">
            <v>GL</v>
          </cell>
          <cell r="D1162">
            <v>1197</v>
          </cell>
        </row>
        <row r="1163">
          <cell r="A1163">
            <v>1163</v>
          </cell>
          <cell r="B1163" t="str">
            <v>GASOLINA CORR.  B/QUILLA</v>
          </cell>
          <cell r="C1163" t="str">
            <v>GL</v>
          </cell>
          <cell r="D1163">
            <v>1185</v>
          </cell>
        </row>
        <row r="1164">
          <cell r="A1164">
            <v>1164</v>
          </cell>
          <cell r="B1164" t="str">
            <v>TOMA DE NUCLEO DE 4"</v>
          </cell>
          <cell r="C1164" t="str">
            <v>UN</v>
          </cell>
          <cell r="D1164">
            <v>100000</v>
          </cell>
        </row>
        <row r="1165">
          <cell r="A1165">
            <v>1165</v>
          </cell>
          <cell r="B1165" t="str">
            <v>ENSAYO DE HUMEDAD NATURAL</v>
          </cell>
          <cell r="C1165" t="str">
            <v>UN</v>
          </cell>
          <cell r="D1165">
            <v>12000</v>
          </cell>
        </row>
        <row r="1166">
          <cell r="A1166">
            <v>1166</v>
          </cell>
          <cell r="B1166" t="str">
            <v>ENSAYO DE GRANULOMETRIA</v>
          </cell>
          <cell r="C1166" t="str">
            <v>UN</v>
          </cell>
          <cell r="D1166">
            <v>30000</v>
          </cell>
        </row>
        <row r="1167">
          <cell r="A1167">
            <v>1167</v>
          </cell>
          <cell r="B1167" t="str">
            <v>YALE PASILLO       HIERRO</v>
          </cell>
          <cell r="C1167" t="str">
            <v>UN</v>
          </cell>
          <cell r="D1167">
            <v>10440</v>
          </cell>
        </row>
        <row r="1168">
          <cell r="A1168">
            <v>1168</v>
          </cell>
          <cell r="B1168" t="str">
            <v>VIDRIO EN LAMINA      4mm</v>
          </cell>
          <cell r="C1168" t="str">
            <v>UN</v>
          </cell>
          <cell r="D1168">
            <v>31400</v>
          </cell>
        </row>
        <row r="1169">
          <cell r="A1169">
            <v>1169</v>
          </cell>
          <cell r="B1169" t="str">
            <v>CALENTADOR A GAS    20 Gl</v>
          </cell>
          <cell r="C1169" t="str">
            <v>UN</v>
          </cell>
          <cell r="D1169">
            <v>452000</v>
          </cell>
        </row>
        <row r="1170">
          <cell r="A1170">
            <v>1170</v>
          </cell>
          <cell r="B1170" t="str">
            <v>YALE PASILLO       MADERA</v>
          </cell>
          <cell r="C1170" t="str">
            <v>UN</v>
          </cell>
          <cell r="D1170">
            <v>14384</v>
          </cell>
        </row>
        <row r="1171">
          <cell r="A1171">
            <v>1171</v>
          </cell>
          <cell r="B1171" t="str">
            <v>YALE BAÑO          HIERRO</v>
          </cell>
          <cell r="C1171" t="str">
            <v>UN</v>
          </cell>
          <cell r="D1171">
            <v>10440</v>
          </cell>
        </row>
        <row r="1172">
          <cell r="A1172">
            <v>1172</v>
          </cell>
          <cell r="B1172" t="str">
            <v>VIDRIO EN LAMINA      5mm</v>
          </cell>
          <cell r="C1172" t="str">
            <v>UN</v>
          </cell>
          <cell r="D1172">
            <v>42500</v>
          </cell>
        </row>
        <row r="1173">
          <cell r="A1173">
            <v>1173</v>
          </cell>
          <cell r="B1173" t="str">
            <v>CALENTADOR ELECTRIC.20 Gl</v>
          </cell>
          <cell r="C1173" t="str">
            <v>UN</v>
          </cell>
          <cell r="D1173">
            <v>213000</v>
          </cell>
        </row>
        <row r="1174">
          <cell r="A1174">
            <v>1174</v>
          </cell>
          <cell r="B1174" t="str">
            <v>YALE BAÑO          MADERA</v>
          </cell>
          <cell r="C1174" t="str">
            <v>UN</v>
          </cell>
          <cell r="D1174">
            <v>14384</v>
          </cell>
        </row>
        <row r="1175">
          <cell r="A1175">
            <v>1175</v>
          </cell>
          <cell r="B1175" t="str">
            <v>YALE PATIO-PRIVADA HIERRO</v>
          </cell>
          <cell r="C1175" t="str">
            <v>UN</v>
          </cell>
          <cell r="D1175">
            <v>10440</v>
          </cell>
        </row>
        <row r="1176">
          <cell r="A1176">
            <v>1176</v>
          </cell>
          <cell r="B1176" t="str">
            <v>CONCRETO CORR 4500 PSI 02</v>
          </cell>
          <cell r="C1176" t="str">
            <v>M3</v>
          </cell>
          <cell r="D1176">
            <v>137692</v>
          </cell>
        </row>
        <row r="1177">
          <cell r="A1177">
            <v>1177</v>
          </cell>
          <cell r="B1177" t="str">
            <v>CALENTADOR ELECTRIC.30 Gl</v>
          </cell>
          <cell r="C1177" t="str">
            <v>UN</v>
          </cell>
          <cell r="D1177">
            <v>270000</v>
          </cell>
        </row>
        <row r="1178">
          <cell r="A1178">
            <v>1178</v>
          </cell>
          <cell r="B1178" t="str">
            <v>YALE PATIO-PRIVADA MADERA</v>
          </cell>
          <cell r="C1178" t="str">
            <v>UN</v>
          </cell>
          <cell r="D1178">
            <v>14384</v>
          </cell>
        </row>
        <row r="1179">
          <cell r="A1179">
            <v>1179</v>
          </cell>
          <cell r="B1179" t="str">
            <v>YALE ALCOBA-OFIC.  HIERRO</v>
          </cell>
          <cell r="C1179" t="str">
            <v>UN</v>
          </cell>
          <cell r="D1179">
            <v>12760</v>
          </cell>
        </row>
        <row r="1180">
          <cell r="A1180">
            <v>1180</v>
          </cell>
          <cell r="B1180" t="str">
            <v>ENSAYO COMPACTACION STAND</v>
          </cell>
          <cell r="C1180" t="str">
            <v>UN</v>
          </cell>
          <cell r="D1180">
            <v>13920</v>
          </cell>
        </row>
        <row r="1181">
          <cell r="A1181">
            <v>1181</v>
          </cell>
          <cell r="B1181" t="str">
            <v>CALENTADOR INDUSTR. 80 Gl</v>
          </cell>
          <cell r="C1181" t="str">
            <v>UN</v>
          </cell>
          <cell r="D1181">
            <v>1104940</v>
          </cell>
        </row>
        <row r="1182">
          <cell r="A1182">
            <v>1182</v>
          </cell>
          <cell r="B1182" t="str">
            <v>YALE ALCOBA-OFIC.  MADERA</v>
          </cell>
          <cell r="C1182" t="str">
            <v>UN</v>
          </cell>
          <cell r="D1182">
            <v>17400</v>
          </cell>
        </row>
        <row r="1183">
          <cell r="A1183">
            <v>1183</v>
          </cell>
          <cell r="B1183" t="str">
            <v>YALE BODEGA-CLOSET HIERRO</v>
          </cell>
          <cell r="C1183" t="str">
            <v>UN</v>
          </cell>
          <cell r="D1183">
            <v>17052</v>
          </cell>
        </row>
        <row r="1184">
          <cell r="A1184">
            <v>1184</v>
          </cell>
          <cell r="B1184" t="str">
            <v>ENSAYO DE PERMEABILIDAD</v>
          </cell>
          <cell r="C1184" t="str">
            <v>UN</v>
          </cell>
          <cell r="D1184">
            <v>50000</v>
          </cell>
        </row>
        <row r="1185">
          <cell r="A1185">
            <v>1185</v>
          </cell>
          <cell r="B1185" t="str">
            <v>CALENTADOR INDUSTR.120 Gl</v>
          </cell>
          <cell r="C1185" t="str">
            <v>UN</v>
          </cell>
          <cell r="D1185">
            <v>1745000</v>
          </cell>
        </row>
        <row r="1186">
          <cell r="A1186">
            <v>1186</v>
          </cell>
          <cell r="B1186" t="str">
            <v>YALE BODEGA-CLOSET MADERA</v>
          </cell>
          <cell r="C1186" t="str">
            <v>UN</v>
          </cell>
          <cell r="D1186">
            <v>21692</v>
          </cell>
        </row>
        <row r="1187">
          <cell r="A1187">
            <v>1187</v>
          </cell>
          <cell r="B1187" t="str">
            <v>YALE SERV.PUBLICOS HIERRO</v>
          </cell>
          <cell r="C1187" t="str">
            <v>UN</v>
          </cell>
          <cell r="D1187">
            <v>14732</v>
          </cell>
        </row>
        <row r="1188">
          <cell r="A1188">
            <v>1188</v>
          </cell>
          <cell r="B1188" t="str">
            <v>BINDA BOQUILLA</v>
          </cell>
          <cell r="C1188" t="str">
            <v>KG</v>
          </cell>
          <cell r="D1188">
            <v>1682</v>
          </cell>
        </row>
        <row r="1189">
          <cell r="A1189">
            <v>1189</v>
          </cell>
          <cell r="B1189" t="str">
            <v>CALENTADOR PASO-GAS 10 Lt</v>
          </cell>
          <cell r="C1189" t="str">
            <v>UN</v>
          </cell>
          <cell r="D1189">
            <v>285000</v>
          </cell>
        </row>
        <row r="1190">
          <cell r="A1190">
            <v>1190</v>
          </cell>
          <cell r="B1190" t="str">
            <v>YALE SERV.PUBLICOS MADERA</v>
          </cell>
          <cell r="C1190" t="str">
            <v>UN</v>
          </cell>
          <cell r="D1190">
            <v>19256</v>
          </cell>
        </row>
        <row r="1191">
          <cell r="A1191">
            <v>1191</v>
          </cell>
          <cell r="B1191" t="str">
            <v>YALE ENTRADA-OFIC. HIERRO</v>
          </cell>
          <cell r="C1191" t="str">
            <v>UN</v>
          </cell>
          <cell r="D1191">
            <v>14732</v>
          </cell>
        </row>
        <row r="1192">
          <cell r="A1192">
            <v>1192</v>
          </cell>
          <cell r="B1192" t="str">
            <v>BINDA EXTRA BLANCO</v>
          </cell>
          <cell r="C1192" t="str">
            <v>KG</v>
          </cell>
          <cell r="D1192">
            <v>626</v>
          </cell>
        </row>
        <row r="1193">
          <cell r="A1193">
            <v>1193</v>
          </cell>
          <cell r="B1193" t="str">
            <v>VALVULA SEGURIDAD     H20</v>
          </cell>
          <cell r="C1193" t="str">
            <v>UN</v>
          </cell>
          <cell r="D1193">
            <v>7000</v>
          </cell>
        </row>
        <row r="1194">
          <cell r="A1194">
            <v>1194</v>
          </cell>
          <cell r="B1194" t="str">
            <v>YALE ENTRADA-OFIC. MADERA</v>
          </cell>
          <cell r="C1194" t="str">
            <v>UN</v>
          </cell>
          <cell r="D1194">
            <v>19256</v>
          </cell>
        </row>
        <row r="1195">
          <cell r="A1195">
            <v>1195</v>
          </cell>
          <cell r="B1195" t="str">
            <v>YALE AULAS         HIERRO</v>
          </cell>
          <cell r="C1195" t="str">
            <v>UN</v>
          </cell>
          <cell r="D1195">
            <v>17052</v>
          </cell>
        </row>
        <row r="1196">
          <cell r="A1196">
            <v>1196</v>
          </cell>
          <cell r="B1196" t="str">
            <v>COSTO ADIC. RET.3500 PS01</v>
          </cell>
          <cell r="C1196" t="str">
            <v>M3</v>
          </cell>
          <cell r="D1196">
            <v>6960</v>
          </cell>
        </row>
        <row r="1197">
          <cell r="A1197">
            <v>1197</v>
          </cell>
          <cell r="B1197" t="str">
            <v>CAMPANA EXTRACTORA  CH-60</v>
          </cell>
          <cell r="C1197" t="str">
            <v>UN</v>
          </cell>
          <cell r="D1197">
            <v>58000</v>
          </cell>
        </row>
        <row r="1198">
          <cell r="A1198">
            <v>1198</v>
          </cell>
          <cell r="B1198" t="str">
            <v>YALE AULAS         MADERA</v>
          </cell>
          <cell r="C1198" t="str">
            <v>UN</v>
          </cell>
          <cell r="D1198">
            <v>21692</v>
          </cell>
        </row>
        <row r="1199">
          <cell r="A1199">
            <v>1199</v>
          </cell>
          <cell r="B1199" t="str">
            <v>CCLE SALIDA        HIERRO</v>
          </cell>
          <cell r="C1199" t="str">
            <v>UN</v>
          </cell>
          <cell r="D1199">
            <v>10440</v>
          </cell>
        </row>
        <row r="1200">
          <cell r="A1200">
            <v>1200</v>
          </cell>
          <cell r="B1200" t="str">
            <v>VICENZA            25X35</v>
          </cell>
          <cell r="C1200" t="str">
            <v>M2</v>
          </cell>
          <cell r="D1200">
            <v>19047</v>
          </cell>
        </row>
        <row r="1201">
          <cell r="A1201">
            <v>1201</v>
          </cell>
          <cell r="B1201" t="str">
            <v>CAMPANA EXTRACTORA  CA-60</v>
          </cell>
          <cell r="C1201" t="str">
            <v>UN</v>
          </cell>
          <cell r="D1201">
            <v>72000</v>
          </cell>
        </row>
        <row r="1202">
          <cell r="A1202">
            <v>1202</v>
          </cell>
          <cell r="B1202" t="str">
            <v>YALE SALIDA        MADERA</v>
          </cell>
          <cell r="C1202" t="str">
            <v>UN</v>
          </cell>
          <cell r="D1202">
            <v>14384</v>
          </cell>
        </row>
        <row r="1203">
          <cell r="A1203">
            <v>1203</v>
          </cell>
          <cell r="B1203" t="str">
            <v>YALE COMUNICACION  HIERRO</v>
          </cell>
          <cell r="C1203" t="str">
            <v>UN</v>
          </cell>
          <cell r="D1203">
            <v>10440</v>
          </cell>
        </row>
        <row r="1204">
          <cell r="A1204">
            <v>1204</v>
          </cell>
          <cell r="B1204" t="str">
            <v>TUBERIA EN GRES        4"</v>
          </cell>
          <cell r="C1204" t="str">
            <v>UN</v>
          </cell>
          <cell r="D1204">
            <v>4620</v>
          </cell>
        </row>
        <row r="1205">
          <cell r="A1205">
            <v>1205</v>
          </cell>
          <cell r="B1205" t="str">
            <v>ESTUFA ELECTRICA   PS-664</v>
          </cell>
          <cell r="C1205" t="str">
            <v>UN</v>
          </cell>
          <cell r="D1205">
            <v>120000</v>
          </cell>
        </row>
        <row r="1206">
          <cell r="A1206">
            <v>1206</v>
          </cell>
          <cell r="B1206" t="str">
            <v>YALE COMUNICACION  MADERA</v>
          </cell>
          <cell r="C1206" t="str">
            <v>UN</v>
          </cell>
          <cell r="D1206">
            <v>14384</v>
          </cell>
        </row>
        <row r="1207">
          <cell r="A1207">
            <v>1207</v>
          </cell>
          <cell r="B1207" t="str">
            <v>YALE CORR.-PASILLO HIERRO</v>
          </cell>
          <cell r="C1207" t="str">
            <v>UN</v>
          </cell>
          <cell r="D1207">
            <v>14732</v>
          </cell>
        </row>
        <row r="1208">
          <cell r="A1208">
            <v>1208</v>
          </cell>
          <cell r="B1208" t="str">
            <v>VENTILADOR DE TECHO 200 W</v>
          </cell>
          <cell r="C1208" t="str">
            <v>UN</v>
          </cell>
          <cell r="D1208">
            <v>165850</v>
          </cell>
        </row>
        <row r="1209">
          <cell r="A1209">
            <v>1209</v>
          </cell>
          <cell r="B1209" t="str">
            <v>ESTUFA ELECTRICA  PMS-664</v>
          </cell>
          <cell r="C1209" t="str">
            <v>UN</v>
          </cell>
          <cell r="D1209">
            <v>134000</v>
          </cell>
        </row>
        <row r="1210">
          <cell r="A1210">
            <v>1210</v>
          </cell>
          <cell r="B1210" t="str">
            <v>YALE CORR.-PASILLO MADERA</v>
          </cell>
          <cell r="C1210" t="str">
            <v>UN</v>
          </cell>
          <cell r="D1210">
            <v>19256</v>
          </cell>
        </row>
        <row r="1211">
          <cell r="A1211">
            <v>1211</v>
          </cell>
          <cell r="B1211" t="str">
            <v>YALE CLOSET        HIERRO</v>
          </cell>
          <cell r="C1211" t="str">
            <v>UN</v>
          </cell>
          <cell r="D1211">
            <v>9280</v>
          </cell>
        </row>
        <row r="1212">
          <cell r="A1212">
            <v>1212</v>
          </cell>
          <cell r="B1212" t="str">
            <v>COSTO ADIC. RET.5000 PS01</v>
          </cell>
          <cell r="C1212" t="str">
            <v>M3</v>
          </cell>
          <cell r="D1212">
            <v>6960</v>
          </cell>
        </row>
        <row r="1213">
          <cell r="A1213">
            <v>1213</v>
          </cell>
          <cell r="B1213" t="str">
            <v>HORNO ELECTRICO</v>
          </cell>
          <cell r="C1213" t="str">
            <v>UN</v>
          </cell>
          <cell r="D1213">
            <v>205608</v>
          </cell>
        </row>
        <row r="1214">
          <cell r="A1214">
            <v>1214</v>
          </cell>
          <cell r="B1214" t="str">
            <v>YALE CLOSET        MADERA</v>
          </cell>
          <cell r="C1214" t="str">
            <v>UN</v>
          </cell>
          <cell r="D1214">
            <v>11600</v>
          </cell>
        </row>
        <row r="1215">
          <cell r="A1215">
            <v>1215</v>
          </cell>
          <cell r="B1215" t="str">
            <v>YALE ENTRADA       HIERRO</v>
          </cell>
          <cell r="C1215" t="str">
            <v>UN</v>
          </cell>
          <cell r="D1215">
            <v>22504</v>
          </cell>
        </row>
        <row r="1216">
          <cell r="A1216">
            <v>1216</v>
          </cell>
          <cell r="B1216" t="str">
            <v>COSTO ADIC. RET.6000 PS01</v>
          </cell>
          <cell r="C1216" t="str">
            <v>M3</v>
          </cell>
          <cell r="D1216">
            <v>6960</v>
          </cell>
        </row>
        <row r="1217">
          <cell r="A1217">
            <v>1217</v>
          </cell>
          <cell r="B1217" t="str">
            <v>HORNO A GAS</v>
          </cell>
          <cell r="C1217" t="str">
            <v>UN</v>
          </cell>
          <cell r="D1217">
            <v>190000</v>
          </cell>
        </row>
        <row r="1218">
          <cell r="A1218">
            <v>1218</v>
          </cell>
          <cell r="B1218" t="str">
            <v>YALE ENTRADA       MADERA</v>
          </cell>
          <cell r="C1218" t="str">
            <v>UN</v>
          </cell>
          <cell r="D1218">
            <v>27260</v>
          </cell>
        </row>
        <row r="1219">
          <cell r="A1219">
            <v>1219</v>
          </cell>
          <cell r="B1219" t="str">
            <v>YALE ALC.-H.HOTEL  HIERRO</v>
          </cell>
          <cell r="C1219" t="str">
            <v>UN</v>
          </cell>
          <cell r="D1219">
            <v>17052</v>
          </cell>
        </row>
        <row r="1220">
          <cell r="A1220">
            <v>1220</v>
          </cell>
          <cell r="B1220" t="str">
            <v>FORLI BASE OSCURA  25X25</v>
          </cell>
          <cell r="C1220" t="str">
            <v>M2</v>
          </cell>
          <cell r="D1220">
            <v>19047</v>
          </cell>
        </row>
        <row r="1221">
          <cell r="A1221">
            <v>1221</v>
          </cell>
          <cell r="B1221" t="str">
            <v>PLATINA       1 1/4 x 1/4</v>
          </cell>
          <cell r="C1221" t="str">
            <v>KG</v>
          </cell>
          <cell r="D1221">
            <v>1242</v>
          </cell>
        </row>
        <row r="1222">
          <cell r="A1222">
            <v>1222</v>
          </cell>
          <cell r="B1222" t="str">
            <v>YALE ALC.-H.HOTEL  MADERA</v>
          </cell>
          <cell r="C1222" t="str">
            <v>UN</v>
          </cell>
          <cell r="D1222">
            <v>21692</v>
          </cell>
        </row>
        <row r="1223">
          <cell r="A1223">
            <v>1223</v>
          </cell>
          <cell r="B1223" t="str">
            <v>YALE SALIDA        HIERRO</v>
          </cell>
          <cell r="C1223" t="str">
            <v>UN</v>
          </cell>
          <cell r="D1223">
            <v>9976</v>
          </cell>
        </row>
        <row r="1224">
          <cell r="A1224">
            <v>1224</v>
          </cell>
          <cell r="B1224" t="str">
            <v>MARCO DE ANDAMIO TUB1.5M</v>
          </cell>
          <cell r="C1224" t="str">
            <v>DD</v>
          </cell>
          <cell r="D1224">
            <v>202</v>
          </cell>
        </row>
        <row r="1225">
          <cell r="A1225">
            <v>1225</v>
          </cell>
          <cell r="B1225" t="str">
            <v>AISLADOR ESPIGO     2.5 m</v>
          </cell>
          <cell r="C1225" t="str">
            <v>UN</v>
          </cell>
          <cell r="D1225">
            <v>7850</v>
          </cell>
        </row>
        <row r="1226">
          <cell r="A1226">
            <v>1226</v>
          </cell>
          <cell r="B1226" t="str">
            <v>YALE SALIDA        MADE01</v>
          </cell>
          <cell r="C1226" t="str">
            <v>UN</v>
          </cell>
          <cell r="D1226">
            <v>12296</v>
          </cell>
        </row>
        <row r="1227">
          <cell r="A1227">
            <v>1227</v>
          </cell>
          <cell r="B1227" t="str">
            <v>YALE S/PONER   1/4</v>
          </cell>
          <cell r="C1227" t="str">
            <v>UN</v>
          </cell>
          <cell r="D1227">
            <v>30392</v>
          </cell>
        </row>
        <row r="1228">
          <cell r="A1228">
            <v>1228</v>
          </cell>
          <cell r="B1228" t="str">
            <v>TUBERIA EN GRES        6"</v>
          </cell>
          <cell r="C1228" t="str">
            <v>UN</v>
          </cell>
          <cell r="D1228">
            <v>6860</v>
          </cell>
        </row>
        <row r="1229">
          <cell r="A1229">
            <v>1229</v>
          </cell>
          <cell r="B1229" t="str">
            <v>YALE S/PONER   1/4 ROSETA</v>
          </cell>
          <cell r="C1229" t="str">
            <v>UN</v>
          </cell>
          <cell r="D1229">
            <v>27028</v>
          </cell>
        </row>
        <row r="1230">
          <cell r="A1230">
            <v>1230</v>
          </cell>
          <cell r="B1230" t="str">
            <v>VERONA CLARA       25X35</v>
          </cell>
          <cell r="C1230" t="str">
            <v>M2</v>
          </cell>
          <cell r="D1230">
            <v>19047</v>
          </cell>
        </row>
        <row r="1231">
          <cell r="A1231">
            <v>1231</v>
          </cell>
          <cell r="B1231" t="str">
            <v>YALE S/PONER</v>
          </cell>
          <cell r="C1231" t="str">
            <v>UN</v>
          </cell>
          <cell r="D1231">
            <v>9976</v>
          </cell>
        </row>
        <row r="1232">
          <cell r="A1232">
            <v>1232</v>
          </cell>
          <cell r="B1232" t="str">
            <v>YALE EMBUTIR</v>
          </cell>
          <cell r="C1232" t="str">
            <v>UN</v>
          </cell>
          <cell r="D1232">
            <v>30972</v>
          </cell>
        </row>
        <row r="1233">
          <cell r="A1233">
            <v>1233</v>
          </cell>
          <cell r="B1233" t="str">
            <v>TOMA MUESTRA TUBO SHELBY</v>
          </cell>
          <cell r="C1233" t="str">
            <v>UN</v>
          </cell>
          <cell r="D1233">
            <v>40000</v>
          </cell>
        </row>
        <row r="1234">
          <cell r="A1234">
            <v>1234</v>
          </cell>
          <cell r="B1234" t="str">
            <v>YALE EMBUTIR           01</v>
          </cell>
          <cell r="C1234" t="str">
            <v>UN</v>
          </cell>
          <cell r="D1234">
            <v>12760</v>
          </cell>
        </row>
        <row r="1235">
          <cell r="A1235">
            <v>1235</v>
          </cell>
          <cell r="B1235" t="str">
            <v>YALE EMBUTIR PICO DE LORO</v>
          </cell>
          <cell r="C1235" t="str">
            <v>UN</v>
          </cell>
          <cell r="D1235">
            <v>15080</v>
          </cell>
        </row>
        <row r="1236">
          <cell r="A1236">
            <v>1236</v>
          </cell>
          <cell r="B1236" t="str">
            <v>YALE EMBUTIR PICO DE LO01</v>
          </cell>
          <cell r="C1236" t="str">
            <v>UN</v>
          </cell>
          <cell r="D1236">
            <v>13688</v>
          </cell>
        </row>
        <row r="1237">
          <cell r="A1237">
            <v>1237</v>
          </cell>
          <cell r="B1237" t="str">
            <v>YALE MUEBLES</v>
          </cell>
          <cell r="C1237" t="str">
            <v>UN</v>
          </cell>
          <cell r="D1237">
            <v>8120</v>
          </cell>
        </row>
        <row r="1238">
          <cell r="A1238">
            <v>1238</v>
          </cell>
          <cell r="B1238" t="str">
            <v>YALE MUEBLES           01</v>
          </cell>
          <cell r="C1238" t="str">
            <v>UN</v>
          </cell>
          <cell r="D1238">
            <v>6148</v>
          </cell>
        </row>
        <row r="1239">
          <cell r="A1239">
            <v>1239</v>
          </cell>
          <cell r="B1239" t="str">
            <v>CIERRAPUERTAS        YALE</v>
          </cell>
          <cell r="C1239" t="str">
            <v>UN</v>
          </cell>
          <cell r="D1239">
            <v>52432</v>
          </cell>
        </row>
        <row r="1240">
          <cell r="A1240">
            <v>1240</v>
          </cell>
          <cell r="B1240" t="str">
            <v>TOMA MUESTRA MOLDE C.B.R</v>
          </cell>
          <cell r="C1240" t="str">
            <v>UN</v>
          </cell>
          <cell r="D1240">
            <v>200000</v>
          </cell>
        </row>
        <row r="1241">
          <cell r="A1241">
            <v>1241</v>
          </cell>
          <cell r="B1241" t="str">
            <v>CIERRAPUERTAS        YA01</v>
          </cell>
          <cell r="C1241" t="str">
            <v>UN</v>
          </cell>
          <cell r="D1241">
            <v>66584</v>
          </cell>
        </row>
        <row r="1242">
          <cell r="A1242">
            <v>1242</v>
          </cell>
          <cell r="B1242" t="str">
            <v>SCHLAGE T.A-PASO     A10S</v>
          </cell>
          <cell r="C1242" t="str">
            <v>UN</v>
          </cell>
          <cell r="D1242">
            <v>9048</v>
          </cell>
        </row>
        <row r="1243">
          <cell r="A1243">
            <v>1243</v>
          </cell>
          <cell r="B1243" t="str">
            <v>SCHLAGE T.A-PASO     A101</v>
          </cell>
          <cell r="C1243" t="str">
            <v>UN</v>
          </cell>
          <cell r="D1243">
            <v>12180</v>
          </cell>
        </row>
        <row r="1244">
          <cell r="A1244">
            <v>1244</v>
          </cell>
          <cell r="B1244" t="str">
            <v>CEDRO CAQUETA       PIEZA</v>
          </cell>
          <cell r="C1244" t="str">
            <v>UN</v>
          </cell>
          <cell r="D1244">
            <v>9700</v>
          </cell>
        </row>
        <row r="1245">
          <cell r="A1245">
            <v>1245</v>
          </cell>
          <cell r="B1245" t="str">
            <v>FLOTADOR METALICO 2"</v>
          </cell>
          <cell r="C1245" t="str">
            <v>UN</v>
          </cell>
          <cell r="D1245">
            <v>40307</v>
          </cell>
        </row>
        <row r="1246">
          <cell r="A1246">
            <v>1246</v>
          </cell>
          <cell r="B1246" t="str">
            <v>SCHLAGE T.A-PASO     A102</v>
          </cell>
          <cell r="C1246" t="str">
            <v>UN</v>
          </cell>
          <cell r="D1246">
            <v>14500</v>
          </cell>
        </row>
        <row r="1247">
          <cell r="A1247">
            <v>1247</v>
          </cell>
          <cell r="B1247" t="str">
            <v>GRANITO TRV.PERUANO  No.2</v>
          </cell>
          <cell r="C1247" t="str">
            <v>BT</v>
          </cell>
          <cell r="D1247">
            <v>12876</v>
          </cell>
        </row>
        <row r="1248">
          <cell r="A1248">
            <v>1248</v>
          </cell>
          <cell r="B1248" t="str">
            <v>GRANITO NEGRO        No.2</v>
          </cell>
          <cell r="C1248" t="str">
            <v>BT</v>
          </cell>
          <cell r="D1248">
            <v>12876</v>
          </cell>
        </row>
        <row r="1249">
          <cell r="A1249">
            <v>1249</v>
          </cell>
          <cell r="B1249" t="str">
            <v>SCHLAGE T.A-TERRAZA  A30S</v>
          </cell>
          <cell r="C1249" t="str">
            <v>UN</v>
          </cell>
          <cell r="D1249">
            <v>9396</v>
          </cell>
        </row>
        <row r="1250">
          <cell r="A1250">
            <v>1250</v>
          </cell>
          <cell r="B1250" t="str">
            <v>SCHLAGE T.A-TERRAZA  A30D</v>
          </cell>
          <cell r="C1250" t="str">
            <v>UN</v>
          </cell>
          <cell r="D1250">
            <v>12528</v>
          </cell>
        </row>
        <row r="1251">
          <cell r="A1251">
            <v>1251</v>
          </cell>
          <cell r="B1251" t="str">
            <v>FLORMORADO          PIEZA</v>
          </cell>
          <cell r="C1251" t="str">
            <v>UN</v>
          </cell>
          <cell r="D1251">
            <v>14000</v>
          </cell>
        </row>
        <row r="1252">
          <cell r="A1252">
            <v>1252</v>
          </cell>
          <cell r="B1252" t="str">
            <v>VERONA OSCURO      25X35</v>
          </cell>
          <cell r="C1252" t="str">
            <v>M2</v>
          </cell>
          <cell r="D1252">
            <v>19047</v>
          </cell>
        </row>
        <row r="1253">
          <cell r="A1253">
            <v>1253</v>
          </cell>
          <cell r="B1253" t="str">
            <v>SCHLAGE T.A-TERRAZA  A301</v>
          </cell>
          <cell r="C1253" t="str">
            <v>UN</v>
          </cell>
          <cell r="D1253">
            <v>14848</v>
          </cell>
        </row>
        <row r="1254">
          <cell r="A1254">
            <v>1254</v>
          </cell>
          <cell r="B1254" t="str">
            <v>ANDAMIO COLGANTE (100M)</v>
          </cell>
          <cell r="C1254" t="str">
            <v>DD</v>
          </cell>
          <cell r="D1254">
            <v>2320</v>
          </cell>
        </row>
        <row r="1255">
          <cell r="A1255">
            <v>1255</v>
          </cell>
          <cell r="B1255" t="str">
            <v>ANDAMIO COLGANTE  (30M)</v>
          </cell>
          <cell r="C1255" t="str">
            <v>DD</v>
          </cell>
          <cell r="D1255">
            <v>1740</v>
          </cell>
        </row>
        <row r="1256">
          <cell r="A1256">
            <v>1256</v>
          </cell>
          <cell r="B1256" t="str">
            <v>SCHLAGE T.A-TERRAZA  A302</v>
          </cell>
          <cell r="C1256" t="str">
            <v>UN</v>
          </cell>
          <cell r="D1256">
            <v>9744</v>
          </cell>
        </row>
        <row r="1257">
          <cell r="A1257">
            <v>1257</v>
          </cell>
          <cell r="B1257" t="str">
            <v>SCHLAGE T.A-TERRAZA  A303</v>
          </cell>
          <cell r="C1257" t="str">
            <v>UN</v>
          </cell>
          <cell r="D1257">
            <v>12876</v>
          </cell>
        </row>
        <row r="1258">
          <cell r="A1258">
            <v>1258</v>
          </cell>
          <cell r="B1258" t="str">
            <v>CALENTADOR ELECTRIC.11 GL</v>
          </cell>
          <cell r="C1258" t="str">
            <v>UN</v>
          </cell>
          <cell r="D1258">
            <v>140000</v>
          </cell>
        </row>
        <row r="1259">
          <cell r="A1259">
            <v>1259</v>
          </cell>
          <cell r="B1259" t="str">
            <v>TUBO SANITARIO         6"</v>
          </cell>
          <cell r="C1259" t="str">
            <v>ML</v>
          </cell>
          <cell r="D1259">
            <v>18045</v>
          </cell>
        </row>
        <row r="1260">
          <cell r="A1260">
            <v>1260</v>
          </cell>
          <cell r="B1260" t="str">
            <v>SCHLAGE T.A-TERRAZA  A304</v>
          </cell>
          <cell r="C1260" t="str">
            <v>UN</v>
          </cell>
          <cell r="D1260">
            <v>15196</v>
          </cell>
        </row>
        <row r="1261">
          <cell r="A1261">
            <v>1261</v>
          </cell>
          <cell r="B1261" t="str">
            <v>C.RASO GYPSTORM    T-206</v>
          </cell>
          <cell r="C1261" t="str">
            <v>UN</v>
          </cell>
          <cell r="D1261">
            <v>6810</v>
          </cell>
        </row>
        <row r="1262">
          <cell r="A1262">
            <v>1262</v>
          </cell>
          <cell r="B1262" t="str">
            <v>C.RASO GYPDREAMS  CT-336</v>
          </cell>
          <cell r="C1262" t="str">
            <v>UN</v>
          </cell>
          <cell r="D1262">
            <v>10170</v>
          </cell>
        </row>
        <row r="1263">
          <cell r="A1263">
            <v>1263</v>
          </cell>
          <cell r="B1263" t="str">
            <v>SCHLAGE T.A-BAÑO     A40S</v>
          </cell>
          <cell r="C1263" t="str">
            <v>UN</v>
          </cell>
          <cell r="D1263">
            <v>9744</v>
          </cell>
        </row>
        <row r="1264">
          <cell r="A1264">
            <v>1264</v>
          </cell>
          <cell r="B1264" t="str">
            <v>SCHLAGE T.A-BAÑO     A401</v>
          </cell>
          <cell r="C1264" t="str">
            <v>UN</v>
          </cell>
          <cell r="D1264">
            <v>12876</v>
          </cell>
        </row>
        <row r="1265">
          <cell r="A1265">
            <v>1265</v>
          </cell>
          <cell r="B1265" t="str">
            <v>ASCENSOR TL8  5 PARADAS</v>
          </cell>
          <cell r="C1265" t="str">
            <v>UN</v>
          </cell>
          <cell r="D1265">
            <v>29864200</v>
          </cell>
        </row>
        <row r="1266">
          <cell r="A1266">
            <v>1266</v>
          </cell>
          <cell r="B1266" t="str">
            <v>CODO PRES. PVC 90 2 1/2"</v>
          </cell>
          <cell r="C1266" t="str">
            <v>UN</v>
          </cell>
          <cell r="D1266">
            <v>5647</v>
          </cell>
        </row>
        <row r="1267">
          <cell r="A1267">
            <v>1267</v>
          </cell>
          <cell r="B1267" t="str">
            <v>SCHLAGE T.A-BAÑO     A402</v>
          </cell>
          <cell r="C1267" t="str">
            <v>UN</v>
          </cell>
          <cell r="D1267">
            <v>15196</v>
          </cell>
        </row>
        <row r="1268">
          <cell r="A1268">
            <v>1268</v>
          </cell>
          <cell r="B1268" t="str">
            <v>C.RASO GYPDREAMS  CT-206</v>
          </cell>
          <cell r="C1268" t="str">
            <v>UN</v>
          </cell>
          <cell r="D1268">
            <v>7080</v>
          </cell>
        </row>
        <row r="1269">
          <cell r="A1269">
            <v>1269</v>
          </cell>
          <cell r="B1269" t="str">
            <v>C.RASO GYPCELL     T-906</v>
          </cell>
          <cell r="C1269" t="str">
            <v>UN</v>
          </cell>
          <cell r="D1269">
            <v>11010</v>
          </cell>
        </row>
        <row r="1270">
          <cell r="A1270">
            <v>1270</v>
          </cell>
          <cell r="B1270" t="str">
            <v>SCHLAGE T.A-ENT.OF. A50PD</v>
          </cell>
          <cell r="C1270" t="str">
            <v>UN</v>
          </cell>
          <cell r="D1270">
            <v>13920</v>
          </cell>
        </row>
        <row r="1271">
          <cell r="A1271">
            <v>1271</v>
          </cell>
          <cell r="B1271" t="str">
            <v>SCHLAGE T.A-ENT.OF. A5001</v>
          </cell>
          <cell r="C1271" t="str">
            <v>UN</v>
          </cell>
          <cell r="D1271">
            <v>17052</v>
          </cell>
        </row>
        <row r="1272">
          <cell r="A1272">
            <v>1272</v>
          </cell>
          <cell r="B1272" t="str">
            <v>CALENTADOR ELECTRIC.15 GL</v>
          </cell>
          <cell r="C1272" t="str">
            <v>UN</v>
          </cell>
          <cell r="D1272">
            <v>161000</v>
          </cell>
        </row>
        <row r="1273">
          <cell r="A1273">
            <v>1273</v>
          </cell>
          <cell r="B1273" t="str">
            <v>SUELO CEMENTO 1:20</v>
          </cell>
          <cell r="C1273" t="str">
            <v>M3</v>
          </cell>
          <cell r="D1273">
            <v>29928</v>
          </cell>
        </row>
        <row r="1274">
          <cell r="A1274">
            <v>1274</v>
          </cell>
          <cell r="B1274" t="str">
            <v>SCHLAGE T.A-ENT.OF. A5002</v>
          </cell>
          <cell r="C1274" t="str">
            <v>UN</v>
          </cell>
          <cell r="D1274">
            <v>19372</v>
          </cell>
        </row>
        <row r="1275">
          <cell r="A1275">
            <v>1275</v>
          </cell>
          <cell r="B1275" t="str">
            <v>C.RASO GYPCELL    T-906C</v>
          </cell>
          <cell r="C1275" t="str">
            <v>UN</v>
          </cell>
          <cell r="D1275">
            <v>11430</v>
          </cell>
        </row>
        <row r="1276">
          <cell r="A1276">
            <v>1276</v>
          </cell>
          <cell r="B1276" t="str">
            <v>SCHLAGE T.A-OF.INT. A50WD</v>
          </cell>
          <cell r="C1276" t="str">
            <v>UN</v>
          </cell>
          <cell r="D1276">
            <v>11716</v>
          </cell>
        </row>
        <row r="1277">
          <cell r="A1277">
            <v>1277</v>
          </cell>
          <cell r="B1277" t="str">
            <v>SCHLAGE T.A-OF.INT. A5001</v>
          </cell>
          <cell r="C1277" t="str">
            <v>UN</v>
          </cell>
          <cell r="D1277">
            <v>14268</v>
          </cell>
        </row>
        <row r="1278">
          <cell r="A1278">
            <v>1278</v>
          </cell>
          <cell r="B1278" t="str">
            <v>ASCENSOR TL8  8 PARADAS</v>
          </cell>
          <cell r="C1278" t="str">
            <v>UN</v>
          </cell>
          <cell r="D1278">
            <v>36110800</v>
          </cell>
        </row>
        <row r="1279">
          <cell r="A1279">
            <v>1279</v>
          </cell>
          <cell r="B1279" t="str">
            <v>TUBERIA H.G   4"</v>
          </cell>
          <cell r="C1279" t="str">
            <v>ML</v>
          </cell>
          <cell r="D1279">
            <v>18822</v>
          </cell>
        </row>
        <row r="1280">
          <cell r="A1280">
            <v>1280</v>
          </cell>
          <cell r="B1280" t="str">
            <v>SCHLAGE T.A-OF.INT. A50WS</v>
          </cell>
          <cell r="C1280" t="str">
            <v>UN</v>
          </cell>
          <cell r="D1280">
            <v>17168</v>
          </cell>
        </row>
        <row r="1281">
          <cell r="A1281">
            <v>1281</v>
          </cell>
          <cell r="B1281" t="str">
            <v>CALENTADOR A GAS    15 GL</v>
          </cell>
          <cell r="C1281" t="str">
            <v>UN</v>
          </cell>
          <cell r="D1281">
            <v>360000</v>
          </cell>
        </row>
        <row r="1282">
          <cell r="A1282">
            <v>1282</v>
          </cell>
          <cell r="B1282" t="str">
            <v xml:space="preserve"> CERRADURA SCHLAGE T.A-ALCOBAS A50WS</v>
          </cell>
          <cell r="C1282" t="str">
            <v>UN</v>
          </cell>
          <cell r="D1282">
            <v>30289</v>
          </cell>
        </row>
        <row r="1283">
          <cell r="A1283">
            <v>1283</v>
          </cell>
          <cell r="B1283" t="str">
            <v>SCHLAGE T.A-ALCOBAS A5001</v>
          </cell>
          <cell r="C1283" t="str">
            <v>UN</v>
          </cell>
          <cell r="D1283">
            <v>13920</v>
          </cell>
        </row>
        <row r="1284">
          <cell r="A1284">
            <v>1284</v>
          </cell>
          <cell r="B1284" t="str">
            <v>CALENTADOR DE PASO 10 LTS</v>
          </cell>
          <cell r="C1284" t="str">
            <v>UN</v>
          </cell>
          <cell r="D1284">
            <v>279300</v>
          </cell>
        </row>
        <row r="1285">
          <cell r="A1285">
            <v>1285</v>
          </cell>
          <cell r="B1285" t="str">
            <v>CODO GALVANIZADO       4"</v>
          </cell>
          <cell r="C1285" t="str">
            <v>ML</v>
          </cell>
          <cell r="D1285">
            <v>18700</v>
          </cell>
        </row>
        <row r="1286">
          <cell r="A1286">
            <v>1286</v>
          </cell>
          <cell r="B1286" t="str">
            <v>SCHLAGE T.A-ALCOBAS A50WD</v>
          </cell>
          <cell r="C1286" t="str">
            <v>UN</v>
          </cell>
          <cell r="D1286">
            <v>16820</v>
          </cell>
        </row>
        <row r="1287">
          <cell r="A1287">
            <v>1287</v>
          </cell>
          <cell r="B1287" t="str">
            <v>REJILLA SUMINISTRO 12x12</v>
          </cell>
          <cell r="C1287" t="str">
            <v>UN</v>
          </cell>
          <cell r="D1287">
            <v>18000</v>
          </cell>
        </row>
        <row r="1288">
          <cell r="A1288">
            <v>1288</v>
          </cell>
          <cell r="B1288" t="str">
            <v>SCHLAGE T.A-CLOSET  A71WD</v>
          </cell>
          <cell r="C1288" t="str">
            <v>UN</v>
          </cell>
          <cell r="D1288">
            <v>11020</v>
          </cell>
        </row>
        <row r="1289">
          <cell r="A1289">
            <v>1289</v>
          </cell>
          <cell r="B1289" t="str">
            <v>SCHLAGE T.A-CLOSET  A7101</v>
          </cell>
          <cell r="C1289" t="str">
            <v>UN</v>
          </cell>
          <cell r="D1289">
            <v>13572</v>
          </cell>
        </row>
        <row r="1290">
          <cell r="A1290">
            <v>1290</v>
          </cell>
          <cell r="B1290" t="str">
            <v>CEMENTO GRIS</v>
          </cell>
          <cell r="C1290" t="str">
            <v>KG</v>
          </cell>
          <cell r="D1290">
            <v>385.2</v>
          </cell>
        </row>
        <row r="1291">
          <cell r="A1291">
            <v>1291</v>
          </cell>
          <cell r="B1291" t="str">
            <v>TUBERIA H.G   3"</v>
          </cell>
          <cell r="C1291" t="str">
            <v>ML</v>
          </cell>
          <cell r="D1291">
            <v>14614</v>
          </cell>
        </row>
        <row r="1292">
          <cell r="A1292">
            <v>1292</v>
          </cell>
          <cell r="B1292" t="str">
            <v>SCHLAGE T.A-CLOSET  A7102</v>
          </cell>
          <cell r="C1292" t="str">
            <v>UN</v>
          </cell>
          <cell r="D1292">
            <v>16472</v>
          </cell>
        </row>
        <row r="1293">
          <cell r="A1293">
            <v>1293</v>
          </cell>
          <cell r="B1293" t="str">
            <v>LONA PLASTICA P/CASETON</v>
          </cell>
          <cell r="C1293" t="str">
            <v>M2</v>
          </cell>
          <cell r="D1293">
            <v>531</v>
          </cell>
        </row>
        <row r="1294">
          <cell r="A1294">
            <v>1294</v>
          </cell>
          <cell r="B1294" t="str">
            <v>SCHLAGE T.A-E.APTO. A80PD</v>
          </cell>
          <cell r="C1294" t="str">
            <v>UN</v>
          </cell>
          <cell r="D1294">
            <v>12876</v>
          </cell>
        </row>
        <row r="1295">
          <cell r="A1295">
            <v>1295</v>
          </cell>
          <cell r="B1295" t="str">
            <v>SCHLAGE T.A-E.APTO. A8001</v>
          </cell>
          <cell r="C1295" t="str">
            <v>UN</v>
          </cell>
          <cell r="D1295">
            <v>15428</v>
          </cell>
        </row>
        <row r="1296">
          <cell r="A1296">
            <v>1296</v>
          </cell>
          <cell r="B1296" t="str">
            <v>TRANSP. BARRANQ-CARTAGENA</v>
          </cell>
          <cell r="C1296" t="str">
            <v>TN</v>
          </cell>
          <cell r="D1296">
            <v>25870</v>
          </cell>
        </row>
        <row r="1297">
          <cell r="A1297">
            <v>1297</v>
          </cell>
          <cell r="B1297" t="str">
            <v>CODO GALVANIZADO  3"</v>
          </cell>
          <cell r="C1297" t="str">
            <v>UN</v>
          </cell>
          <cell r="D1297">
            <v>12860</v>
          </cell>
        </row>
        <row r="1298">
          <cell r="A1298">
            <v>1298</v>
          </cell>
          <cell r="B1298" t="str">
            <v>SCHLAGE T.A-E.APTO. A8002</v>
          </cell>
          <cell r="C1298" t="str">
            <v>UN</v>
          </cell>
          <cell r="D1298">
            <v>18328</v>
          </cell>
        </row>
        <row r="1299">
          <cell r="A1299">
            <v>1299</v>
          </cell>
          <cell r="B1299" t="str">
            <v>GRAPA INDUSTRIAL     30mm</v>
          </cell>
          <cell r="C1299" t="str">
            <v>LB</v>
          </cell>
          <cell r="D1299">
            <v>2138</v>
          </cell>
        </row>
        <row r="1300">
          <cell r="A1300">
            <v>1300</v>
          </cell>
          <cell r="B1300" t="str">
            <v>SCHLAGE T.A-E.ECON. A80WD</v>
          </cell>
          <cell r="C1300" t="str">
            <v>UN</v>
          </cell>
          <cell r="D1300">
            <v>11252</v>
          </cell>
        </row>
        <row r="1301">
          <cell r="A1301">
            <v>1301</v>
          </cell>
          <cell r="B1301" t="str">
            <v>SCHLAGE T.A-E.ECON. A8001</v>
          </cell>
          <cell r="C1301" t="str">
            <v>UN</v>
          </cell>
          <cell r="D1301">
            <v>13804</v>
          </cell>
        </row>
        <row r="1302">
          <cell r="A1302">
            <v>1302</v>
          </cell>
          <cell r="B1302" t="str">
            <v>TRANSP. BARRANQ-STA.MARTA</v>
          </cell>
          <cell r="C1302" t="str">
            <v>TN</v>
          </cell>
          <cell r="D1302">
            <v>25870</v>
          </cell>
        </row>
        <row r="1303">
          <cell r="A1303">
            <v>1303</v>
          </cell>
          <cell r="B1303" t="str">
            <v>TUBERIA H.G  2 1/2"</v>
          </cell>
          <cell r="C1303" t="str">
            <v>ML</v>
          </cell>
          <cell r="D1303">
            <v>11919</v>
          </cell>
        </row>
        <row r="1304">
          <cell r="A1304">
            <v>1304</v>
          </cell>
          <cell r="B1304" t="str">
            <v>SCHLAGE T.A-E.ECON.  A10S</v>
          </cell>
          <cell r="C1304" t="str">
            <v>UN</v>
          </cell>
          <cell r="D1304">
            <v>17895</v>
          </cell>
        </row>
        <row r="1305">
          <cell r="A1305">
            <v>1305</v>
          </cell>
          <cell r="B1305" t="str">
            <v>CONCRETO CORR 5000 PSI 02</v>
          </cell>
          <cell r="C1305" t="str">
            <v>M3</v>
          </cell>
          <cell r="D1305">
            <v>146740</v>
          </cell>
        </row>
        <row r="1306">
          <cell r="A1306">
            <v>1306</v>
          </cell>
          <cell r="B1306" t="str">
            <v>SCHLAGE T.A-DEPOSIT.A80WS</v>
          </cell>
          <cell r="C1306" t="str">
            <v>UN</v>
          </cell>
          <cell r="D1306">
            <v>10904</v>
          </cell>
        </row>
        <row r="1307">
          <cell r="A1307">
            <v>1307</v>
          </cell>
          <cell r="B1307" t="str">
            <v>SCHLAGE T.A-DEPOSIT.A8001</v>
          </cell>
          <cell r="C1307" t="str">
            <v>UN</v>
          </cell>
          <cell r="D1307">
            <v>13456</v>
          </cell>
        </row>
        <row r="1308">
          <cell r="A1308">
            <v>1308</v>
          </cell>
          <cell r="B1308" t="str">
            <v>TRANSP. BARRANQ-BOGOTA</v>
          </cell>
          <cell r="C1308" t="str">
            <v>TN</v>
          </cell>
          <cell r="D1308">
            <v>81703</v>
          </cell>
        </row>
        <row r="1309">
          <cell r="A1309">
            <v>1309</v>
          </cell>
          <cell r="B1309" t="str">
            <v>CODO GALVANIZADO  2 1/2"</v>
          </cell>
          <cell r="C1309" t="str">
            <v>UN</v>
          </cell>
          <cell r="D1309">
            <v>8165</v>
          </cell>
        </row>
        <row r="1310">
          <cell r="A1310">
            <v>1310</v>
          </cell>
          <cell r="B1310" t="str">
            <v>SCHLAGE T.A-DEPOSIT.A8002</v>
          </cell>
          <cell r="C1310" t="str">
            <v>UN</v>
          </cell>
          <cell r="D1310">
            <v>16356</v>
          </cell>
        </row>
        <row r="1311">
          <cell r="A1311">
            <v>1311</v>
          </cell>
          <cell r="B1311" t="str">
            <v>INCREMENTO BOMBEO</v>
          </cell>
          <cell r="C1311" t="str">
            <v>M3</v>
          </cell>
          <cell r="D1311">
            <v>9280</v>
          </cell>
        </row>
        <row r="1312">
          <cell r="A1312">
            <v>1312</v>
          </cell>
          <cell r="B1312" t="str">
            <v>SCHLAGE T.A-H.HOTEL A85PD</v>
          </cell>
          <cell r="C1312" t="str">
            <v>UN</v>
          </cell>
          <cell r="D1312">
            <v>19952</v>
          </cell>
        </row>
        <row r="1313">
          <cell r="A1313">
            <v>1313</v>
          </cell>
          <cell r="B1313" t="str">
            <v>SCHLAGE T.A-H.HOTEL A8501</v>
          </cell>
          <cell r="C1313" t="str">
            <v>UN</v>
          </cell>
          <cell r="D1313">
            <v>22504</v>
          </cell>
        </row>
        <row r="1314">
          <cell r="A1314">
            <v>1314</v>
          </cell>
          <cell r="B1314" t="str">
            <v>TRANSP. BARRANQ-MEDELLIN</v>
          </cell>
          <cell r="C1314" t="str">
            <v>TN</v>
          </cell>
          <cell r="D1314">
            <v>64676</v>
          </cell>
        </row>
        <row r="1315">
          <cell r="A1315">
            <v>1315</v>
          </cell>
          <cell r="B1315" t="str">
            <v>VOLQUETA  DIESEL 6 MTS 3</v>
          </cell>
          <cell r="C1315" t="str">
            <v>MTS3</v>
          </cell>
          <cell r="D1315">
            <v>35000</v>
          </cell>
        </row>
        <row r="1316">
          <cell r="A1316">
            <v>1316</v>
          </cell>
          <cell r="B1316" t="str">
            <v>SCHLAGE T.A-H.HOTEL A8502</v>
          </cell>
          <cell r="C1316" t="str">
            <v>UN</v>
          </cell>
          <cell r="D1316">
            <v>25404</v>
          </cell>
        </row>
        <row r="1317">
          <cell r="A1317">
            <v>1317</v>
          </cell>
          <cell r="B1317" t="str">
            <v>CABALLETE C43 9%</v>
          </cell>
          <cell r="C1317" t="str">
            <v>UN</v>
          </cell>
          <cell r="D1317">
            <v>2892</v>
          </cell>
        </row>
        <row r="1318">
          <cell r="A1318">
            <v>1318</v>
          </cell>
          <cell r="B1318" t="str">
            <v>SCHLAGE T.A-E.PPAL. A87PD</v>
          </cell>
          <cell r="C1318" t="str">
            <v>UN</v>
          </cell>
          <cell r="D1318">
            <v>17980</v>
          </cell>
        </row>
        <row r="1319">
          <cell r="A1319">
            <v>1319</v>
          </cell>
          <cell r="B1319" t="str">
            <v>SCHLAGE T.A-E.PPAL. A8701</v>
          </cell>
          <cell r="C1319" t="str">
            <v>UN</v>
          </cell>
          <cell r="D1319">
            <v>20532</v>
          </cell>
        </row>
        <row r="1320">
          <cell r="A1320">
            <v>1320</v>
          </cell>
          <cell r="B1320" t="str">
            <v>TRANSP. BARRANQ-CALI</v>
          </cell>
          <cell r="C1320" t="str">
            <v>TN</v>
          </cell>
          <cell r="D1320">
            <v>77611</v>
          </cell>
        </row>
        <row r="1321">
          <cell r="A1321">
            <v>1321</v>
          </cell>
          <cell r="B1321" t="str">
            <v>GASOLINA EXTRA  B/QUILLA</v>
          </cell>
          <cell r="C1321" t="str">
            <v>GL</v>
          </cell>
          <cell r="D1321">
            <v>1465</v>
          </cell>
        </row>
        <row r="1322">
          <cell r="A1322">
            <v>1322</v>
          </cell>
          <cell r="B1322" t="str">
            <v>SCHLAGE T.A-E.PPAL. A8702</v>
          </cell>
          <cell r="C1322" t="str">
            <v>UN</v>
          </cell>
          <cell r="D1322">
            <v>23432</v>
          </cell>
        </row>
        <row r="1323">
          <cell r="A1323">
            <v>1323</v>
          </cell>
          <cell r="B1323" t="str">
            <v>G/ESCOBA CEDRO</v>
          </cell>
          <cell r="C1323" t="str">
            <v>ML</v>
          </cell>
          <cell r="D1323">
            <v>1800</v>
          </cell>
        </row>
        <row r="1324">
          <cell r="A1324">
            <v>1324</v>
          </cell>
          <cell r="B1324" t="str">
            <v>G/ESCOBA ROBLE</v>
          </cell>
          <cell r="C1324" t="str">
            <v>ML</v>
          </cell>
          <cell r="D1324">
            <v>6500</v>
          </cell>
        </row>
        <row r="1325">
          <cell r="A1325">
            <v>1325</v>
          </cell>
          <cell r="B1325" t="str">
            <v>SUELO CEMENTO 1:30     01</v>
          </cell>
          <cell r="C1325" t="str">
            <v>M3</v>
          </cell>
          <cell r="D1325">
            <v>27260</v>
          </cell>
        </row>
        <row r="1326">
          <cell r="A1326">
            <v>1326</v>
          </cell>
          <cell r="B1326" t="str">
            <v>VINILO VINILPLUS</v>
          </cell>
          <cell r="C1326" t="str">
            <v>GL</v>
          </cell>
          <cell r="D1326">
            <v>21650</v>
          </cell>
        </row>
        <row r="1327">
          <cell r="A1327">
            <v>1327</v>
          </cell>
          <cell r="B1327" t="str">
            <v>VINILO VINILATEX</v>
          </cell>
          <cell r="C1327" t="str">
            <v>GL</v>
          </cell>
          <cell r="D1327">
            <v>14880</v>
          </cell>
        </row>
        <row r="1328">
          <cell r="A1328">
            <v>1328</v>
          </cell>
          <cell r="B1328" t="str">
            <v>ESPACIADOR C90</v>
          </cell>
          <cell r="C1328" t="str">
            <v>UN</v>
          </cell>
          <cell r="D1328">
            <v>150</v>
          </cell>
        </row>
        <row r="1329">
          <cell r="A1329">
            <v>1329</v>
          </cell>
          <cell r="B1329" t="str">
            <v>CABALLETE ARTICUL SUP C90</v>
          </cell>
          <cell r="C1329" t="str">
            <v>UN</v>
          </cell>
          <cell r="D1329">
            <v>11532</v>
          </cell>
        </row>
        <row r="1330">
          <cell r="A1330">
            <v>1330</v>
          </cell>
          <cell r="B1330" t="str">
            <v>TRANSP. CARTAGENA-BARRANQ</v>
          </cell>
          <cell r="C1330" t="str">
            <v>TN</v>
          </cell>
          <cell r="D1330">
            <v>25870</v>
          </cell>
        </row>
        <row r="1331">
          <cell r="A1331">
            <v>1331</v>
          </cell>
          <cell r="B1331" t="str">
            <v>CABALLETE ARTICUL INF C90</v>
          </cell>
          <cell r="C1331" t="str">
            <v>UN</v>
          </cell>
          <cell r="D1331">
            <v>9912</v>
          </cell>
        </row>
        <row r="1332">
          <cell r="A1332">
            <v>1332</v>
          </cell>
          <cell r="B1332" t="str">
            <v>CABALLETE TERM 9% C90</v>
          </cell>
          <cell r="C1332" t="str">
            <v>UN</v>
          </cell>
          <cell r="D1332">
            <v>16789</v>
          </cell>
        </row>
        <row r="1333">
          <cell r="A1333">
            <v>1333</v>
          </cell>
          <cell r="B1333" t="str">
            <v>TRANSP. CARTAGENA-STA.MAR</v>
          </cell>
          <cell r="C1333" t="str">
            <v>TN</v>
          </cell>
          <cell r="D1333">
            <v>33262</v>
          </cell>
        </row>
        <row r="1334">
          <cell r="A1334">
            <v>1334</v>
          </cell>
          <cell r="B1334" t="str">
            <v>LAM.ICOPOR 1.20x3.60 10mm</v>
          </cell>
          <cell r="C1334" t="str">
            <v>UN</v>
          </cell>
          <cell r="D1334">
            <v>3758</v>
          </cell>
        </row>
        <row r="1335">
          <cell r="A1335">
            <v>1335</v>
          </cell>
          <cell r="B1335" t="str">
            <v>C.RASO PLYCEM TEXTURIZADO</v>
          </cell>
          <cell r="C1335" t="str">
            <v>M2</v>
          </cell>
          <cell r="D1335">
            <v>19900</v>
          </cell>
        </row>
        <row r="1336">
          <cell r="A1336">
            <v>1336</v>
          </cell>
          <cell r="B1336" t="str">
            <v>TRANSP. CARTAGENA-BOGOTA</v>
          </cell>
          <cell r="C1336" t="str">
            <v>TN</v>
          </cell>
          <cell r="D1336">
            <v>86850</v>
          </cell>
        </row>
        <row r="1337">
          <cell r="A1337">
            <v>1337</v>
          </cell>
          <cell r="B1337" t="str">
            <v>CABALLETE TERM 3% C90</v>
          </cell>
          <cell r="C1337" t="str">
            <v>UN</v>
          </cell>
          <cell r="D1337">
            <v>16007</v>
          </cell>
        </row>
        <row r="1338">
          <cell r="A1338">
            <v>1338</v>
          </cell>
          <cell r="B1338" t="str">
            <v>HELIMALLA PLANA H-503</v>
          </cell>
          <cell r="C1338" t="str">
            <v>TN</v>
          </cell>
          <cell r="D1338">
            <v>864765</v>
          </cell>
        </row>
        <row r="1339">
          <cell r="A1339">
            <v>1339</v>
          </cell>
          <cell r="B1339" t="str">
            <v>TRANSP. CARTAGENA-MEDELLI</v>
          </cell>
          <cell r="C1339" t="str">
            <v>TN</v>
          </cell>
          <cell r="D1339">
            <v>68372</v>
          </cell>
        </row>
        <row r="1340">
          <cell r="A1340">
            <v>1340</v>
          </cell>
          <cell r="B1340" t="str">
            <v>ABRAZADERA MORDAZA 1 1/4"</v>
          </cell>
          <cell r="C1340" t="str">
            <v>UN</v>
          </cell>
          <cell r="D1340">
            <v>1200</v>
          </cell>
        </row>
        <row r="1341">
          <cell r="A1341">
            <v>1341</v>
          </cell>
          <cell r="B1341" t="str">
            <v>ABRAZADERA MORDAZA 1 1/2"</v>
          </cell>
          <cell r="C1341" t="str">
            <v>UN</v>
          </cell>
          <cell r="D1341">
            <v>800</v>
          </cell>
        </row>
        <row r="1342">
          <cell r="A1342">
            <v>1342</v>
          </cell>
          <cell r="B1342" t="str">
            <v>TRANSP. CARTAGENA-CALI</v>
          </cell>
          <cell r="C1342" t="str">
            <v>TN</v>
          </cell>
          <cell r="D1342">
            <v>85002</v>
          </cell>
        </row>
        <row r="1343">
          <cell r="A1343">
            <v>1343</v>
          </cell>
          <cell r="B1343" t="str">
            <v>ABRAZADERA MORDAZA   2"</v>
          </cell>
          <cell r="C1343" t="str">
            <v>UN</v>
          </cell>
          <cell r="D1343">
            <v>1500</v>
          </cell>
        </row>
        <row r="1344">
          <cell r="A1344">
            <v>1344</v>
          </cell>
          <cell r="B1344" t="str">
            <v>ABRAZADERA TRAPECIO  1/2"</v>
          </cell>
          <cell r="C1344" t="str">
            <v>UN</v>
          </cell>
          <cell r="D1344">
            <v>1000</v>
          </cell>
        </row>
        <row r="1345">
          <cell r="A1345">
            <v>1345</v>
          </cell>
          <cell r="B1345" t="str">
            <v>SCHLAGE IMPORTADA  E51PD</v>
          </cell>
          <cell r="C1345" t="str">
            <v>UN</v>
          </cell>
          <cell r="D1345">
            <v>320160</v>
          </cell>
        </row>
        <row r="1346">
          <cell r="A1346">
            <v>1346</v>
          </cell>
          <cell r="B1346" t="str">
            <v>SCHLAGE IMPORTADA  E51P01</v>
          </cell>
          <cell r="C1346" t="str">
            <v>UN</v>
          </cell>
          <cell r="D1346">
            <v>320160</v>
          </cell>
        </row>
        <row r="1347">
          <cell r="A1347">
            <v>1347</v>
          </cell>
          <cell r="B1347" t="str">
            <v>TUBERIA EN GRES        8"</v>
          </cell>
          <cell r="C1347" t="str">
            <v>UN</v>
          </cell>
          <cell r="D1347">
            <v>8800</v>
          </cell>
        </row>
        <row r="1348">
          <cell r="A1348">
            <v>1348</v>
          </cell>
          <cell r="B1348" t="str">
            <v>SCHLAGE IMPORTADA  F160N</v>
          </cell>
          <cell r="C1348" t="str">
            <v>UN</v>
          </cell>
          <cell r="D1348">
            <v>155440</v>
          </cell>
        </row>
        <row r="1349">
          <cell r="A1349">
            <v>1349</v>
          </cell>
          <cell r="B1349" t="str">
            <v>SCHLAGE IMPORTADA  F16001</v>
          </cell>
          <cell r="C1349" t="str">
            <v>UN</v>
          </cell>
          <cell r="D1349">
            <v>148480</v>
          </cell>
        </row>
        <row r="1350">
          <cell r="A1350">
            <v>1350</v>
          </cell>
          <cell r="B1350" t="str">
            <v>SCHLAGE IMPORTADA  F16002</v>
          </cell>
          <cell r="C1350" t="str">
            <v>UN</v>
          </cell>
          <cell r="D1350">
            <v>148480</v>
          </cell>
        </row>
        <row r="1351">
          <cell r="A1351">
            <v>1351</v>
          </cell>
          <cell r="B1351" t="str">
            <v>SUELO CEMENTO 1:5      01</v>
          </cell>
          <cell r="C1351" t="str">
            <v>M3</v>
          </cell>
          <cell r="D1351">
            <v>59392</v>
          </cell>
        </row>
        <row r="1352">
          <cell r="A1352">
            <v>1352</v>
          </cell>
          <cell r="B1352" t="str">
            <v>ESMALTE BRILLANTE</v>
          </cell>
          <cell r="C1352" t="str">
            <v>GL</v>
          </cell>
          <cell r="D1352">
            <v>26300</v>
          </cell>
        </row>
        <row r="1353">
          <cell r="A1353">
            <v>1353</v>
          </cell>
          <cell r="B1353" t="str">
            <v>CIERRAPUERTAS        No.2</v>
          </cell>
          <cell r="C1353" t="str">
            <v>UN</v>
          </cell>
          <cell r="D1353">
            <v>42920</v>
          </cell>
        </row>
        <row r="1354">
          <cell r="A1354">
            <v>1354</v>
          </cell>
          <cell r="B1354" t="str">
            <v>TRANSP. STA.MARTA-BARRANQ</v>
          </cell>
          <cell r="C1354" t="str">
            <v>TN</v>
          </cell>
          <cell r="D1354">
            <v>25870</v>
          </cell>
        </row>
        <row r="1355">
          <cell r="A1355">
            <v>1355</v>
          </cell>
          <cell r="B1355" t="str">
            <v>CIERRAPUERTAS        No.4</v>
          </cell>
          <cell r="C1355" t="str">
            <v>UN</v>
          </cell>
          <cell r="D1355">
            <v>46500</v>
          </cell>
        </row>
        <row r="1356">
          <cell r="A1356">
            <v>1356</v>
          </cell>
          <cell r="B1356" t="str">
            <v>SOPORTE P/PUERTA VIDRIO</v>
          </cell>
          <cell r="C1356" t="str">
            <v>UN</v>
          </cell>
          <cell r="D1356">
            <v>16820</v>
          </cell>
        </row>
        <row r="1357">
          <cell r="A1357">
            <v>1357</v>
          </cell>
          <cell r="B1357" t="str">
            <v>BRAZO RETENEDOR</v>
          </cell>
          <cell r="C1357" t="str">
            <v>UN</v>
          </cell>
          <cell r="D1357">
            <v>16820</v>
          </cell>
        </row>
        <row r="1358">
          <cell r="A1358">
            <v>1358</v>
          </cell>
          <cell r="B1358" t="str">
            <v>SAFE DEPOSIT.CLASICO</v>
          </cell>
          <cell r="C1358" t="str">
            <v>UN</v>
          </cell>
          <cell r="D1358">
            <v>17500</v>
          </cell>
        </row>
        <row r="1359">
          <cell r="A1359">
            <v>1359</v>
          </cell>
          <cell r="B1359" t="str">
            <v>C.RASO FIBERPLACK   1/4"</v>
          </cell>
          <cell r="C1359" t="str">
            <v>M2</v>
          </cell>
          <cell r="D1359">
            <v>9470</v>
          </cell>
        </row>
        <row r="1360">
          <cell r="A1360">
            <v>1360</v>
          </cell>
          <cell r="B1360" t="str">
            <v>SAFE DEPOSI.FLORENC</v>
          </cell>
          <cell r="C1360" t="str">
            <v>UN</v>
          </cell>
          <cell r="D1360">
            <v>17300</v>
          </cell>
        </row>
        <row r="1361">
          <cell r="A1361">
            <v>1361</v>
          </cell>
          <cell r="B1361" t="str">
            <v>BAÑERA ARMONY FIBR.VIDRIO</v>
          </cell>
          <cell r="C1361" t="str">
            <v>UN</v>
          </cell>
          <cell r="D1361">
            <v>197154</v>
          </cell>
        </row>
        <row r="1362">
          <cell r="A1362">
            <v>1362</v>
          </cell>
          <cell r="B1362" t="str">
            <v>SAFE DEPOS.MONTECARL</v>
          </cell>
          <cell r="C1362" t="str">
            <v>UN</v>
          </cell>
          <cell r="D1362">
            <v>22800</v>
          </cell>
        </row>
        <row r="1363">
          <cell r="A1363">
            <v>1363</v>
          </cell>
          <cell r="B1363" t="str">
            <v>SAFE DEPOSITO CLASIC</v>
          </cell>
          <cell r="C1363" t="str">
            <v>UN</v>
          </cell>
          <cell r="D1363">
            <v>17900</v>
          </cell>
        </row>
        <row r="1364">
          <cell r="A1364">
            <v>1364</v>
          </cell>
          <cell r="B1364" t="str">
            <v>TRANSP. STA.MARTA-CARTAG.</v>
          </cell>
          <cell r="C1364" t="str">
            <v>TN</v>
          </cell>
          <cell r="D1364">
            <v>36958</v>
          </cell>
        </row>
        <row r="1365">
          <cell r="A1365">
            <v>1365</v>
          </cell>
          <cell r="B1365" t="str">
            <v>SAFE DEPOSITO FLORENCIA</v>
          </cell>
          <cell r="C1365" t="str">
            <v>UN</v>
          </cell>
          <cell r="D1365">
            <v>17700</v>
          </cell>
        </row>
        <row r="1366">
          <cell r="A1366">
            <v>1366</v>
          </cell>
          <cell r="B1366" t="str">
            <v>BAÑERA ARMONY FIBR.VIDR01</v>
          </cell>
          <cell r="C1366" t="str">
            <v>UN</v>
          </cell>
          <cell r="D1366">
            <v>260085</v>
          </cell>
        </row>
        <row r="1367">
          <cell r="A1367">
            <v>1367</v>
          </cell>
          <cell r="B1367" t="str">
            <v>SAFE DEPOSITO MONTECARLO</v>
          </cell>
          <cell r="C1367" t="str">
            <v>UN</v>
          </cell>
          <cell r="D1367">
            <v>23200</v>
          </cell>
        </row>
        <row r="1368">
          <cell r="A1368">
            <v>1368</v>
          </cell>
          <cell r="B1368" t="str">
            <v>SAFE ALCOBA CLASICO</v>
          </cell>
          <cell r="C1368" t="str">
            <v>UN</v>
          </cell>
          <cell r="D1368">
            <v>15600</v>
          </cell>
        </row>
        <row r="1369">
          <cell r="A1369">
            <v>1369</v>
          </cell>
          <cell r="B1369" t="str">
            <v>TRANSP. STA.MARTA-BOGOTA</v>
          </cell>
          <cell r="C1369" t="str">
            <v>TN</v>
          </cell>
          <cell r="D1369">
            <v>77611</v>
          </cell>
        </row>
        <row r="1370">
          <cell r="A1370">
            <v>1370</v>
          </cell>
          <cell r="B1370" t="str">
            <v>SAFE ALCOBA FLORENCIA</v>
          </cell>
          <cell r="C1370" t="str">
            <v>UN</v>
          </cell>
          <cell r="D1370">
            <v>16800</v>
          </cell>
        </row>
        <row r="1371">
          <cell r="A1371">
            <v>1371</v>
          </cell>
          <cell r="B1371" t="str">
            <v>C.RASO FIBERPLACK   1/2"</v>
          </cell>
          <cell r="C1371" t="str">
            <v>M2</v>
          </cell>
          <cell r="D1371">
            <v>7280</v>
          </cell>
        </row>
        <row r="1372">
          <cell r="A1372">
            <v>1372</v>
          </cell>
          <cell r="B1372" t="str">
            <v>SAFE ALCOBA MONTECARLO</v>
          </cell>
          <cell r="C1372" t="str">
            <v>UN</v>
          </cell>
          <cell r="D1372">
            <v>21800</v>
          </cell>
        </row>
        <row r="1373">
          <cell r="A1373">
            <v>1373</v>
          </cell>
          <cell r="B1373" t="str">
            <v>SAFE ALCOBA CLASICO    01</v>
          </cell>
          <cell r="C1373" t="str">
            <v>UN</v>
          </cell>
          <cell r="D1373">
            <v>16000</v>
          </cell>
        </row>
        <row r="1374">
          <cell r="A1374">
            <v>1374</v>
          </cell>
          <cell r="B1374" t="str">
            <v>TRANSP. STA.MARTA-MEDELLI</v>
          </cell>
          <cell r="C1374" t="str">
            <v>TN</v>
          </cell>
          <cell r="D1374">
            <v>64740</v>
          </cell>
        </row>
        <row r="1375">
          <cell r="A1375">
            <v>1375</v>
          </cell>
          <cell r="B1375" t="str">
            <v>SAFE ALCOBA FLORENCIA  01</v>
          </cell>
          <cell r="C1375" t="str">
            <v>UN</v>
          </cell>
          <cell r="D1375">
            <v>17200</v>
          </cell>
        </row>
        <row r="1376">
          <cell r="A1376">
            <v>1376</v>
          </cell>
          <cell r="B1376" t="str">
            <v>C.RASO CELOTEX    BET197</v>
          </cell>
          <cell r="C1376" t="str">
            <v>M2</v>
          </cell>
          <cell r="D1376">
            <v>1720</v>
          </cell>
        </row>
        <row r="1377">
          <cell r="A1377">
            <v>1377</v>
          </cell>
          <cell r="B1377" t="str">
            <v>SAFE ALCOBA MONTECARLO 01</v>
          </cell>
          <cell r="C1377" t="str">
            <v>UN</v>
          </cell>
          <cell r="D1377">
            <v>22200</v>
          </cell>
        </row>
        <row r="1378">
          <cell r="A1378">
            <v>1378</v>
          </cell>
          <cell r="B1378" t="str">
            <v>SAFE ENTRADA CLASICO</v>
          </cell>
          <cell r="C1378" t="str">
            <v>UN</v>
          </cell>
          <cell r="D1378">
            <v>16200</v>
          </cell>
        </row>
        <row r="1379">
          <cell r="A1379">
            <v>1379</v>
          </cell>
          <cell r="B1379" t="str">
            <v>TOMA TRIFASICA</v>
          </cell>
          <cell r="C1379" t="str">
            <v>UN</v>
          </cell>
          <cell r="D1379">
            <v>1345</v>
          </cell>
        </row>
        <row r="1380">
          <cell r="A1380">
            <v>1380</v>
          </cell>
          <cell r="B1380" t="str">
            <v>SAFE ENTRADA FLORENCIA</v>
          </cell>
          <cell r="C1380" t="str">
            <v>UN</v>
          </cell>
          <cell r="D1380">
            <v>17600</v>
          </cell>
        </row>
        <row r="1381">
          <cell r="A1381">
            <v>1381</v>
          </cell>
          <cell r="B1381" t="str">
            <v>C.RASO CELOTEX    BET154</v>
          </cell>
          <cell r="C1381" t="str">
            <v>M2</v>
          </cell>
          <cell r="D1381">
            <v>10290</v>
          </cell>
        </row>
        <row r="1382">
          <cell r="A1382">
            <v>1382</v>
          </cell>
          <cell r="B1382" t="str">
            <v>SAFE ENTRADA MONTECARLO</v>
          </cell>
          <cell r="C1382" t="str">
            <v>UN</v>
          </cell>
          <cell r="D1382">
            <v>22500</v>
          </cell>
        </row>
        <row r="1383">
          <cell r="A1383">
            <v>1383</v>
          </cell>
          <cell r="B1383" t="str">
            <v>SAFE ENTRADA CLASICO   01</v>
          </cell>
          <cell r="C1383" t="str">
            <v>UN</v>
          </cell>
          <cell r="D1383">
            <v>16600</v>
          </cell>
        </row>
        <row r="1384">
          <cell r="A1384">
            <v>1384</v>
          </cell>
          <cell r="B1384" t="str">
            <v>TOMA TRIPOLAR AVE</v>
          </cell>
          <cell r="C1384" t="str">
            <v>UN</v>
          </cell>
          <cell r="D1384">
            <v>1635</v>
          </cell>
        </row>
        <row r="1385">
          <cell r="A1385">
            <v>1385</v>
          </cell>
          <cell r="B1385" t="str">
            <v>SAFE ENTRADA FLORENCIA 01</v>
          </cell>
          <cell r="C1385" t="str">
            <v>UN</v>
          </cell>
          <cell r="D1385">
            <v>18000</v>
          </cell>
        </row>
        <row r="1386">
          <cell r="A1386">
            <v>1386</v>
          </cell>
          <cell r="B1386" t="str">
            <v>C.RASO CELOTEX    MRF197</v>
          </cell>
          <cell r="C1386" t="str">
            <v>M2</v>
          </cell>
          <cell r="D1386">
            <v>8490</v>
          </cell>
        </row>
        <row r="1387">
          <cell r="A1387">
            <v>1387</v>
          </cell>
          <cell r="B1387" t="str">
            <v>SAFE ENTRADA MONTECARLO01</v>
          </cell>
          <cell r="C1387" t="str">
            <v>UN</v>
          </cell>
          <cell r="D1387">
            <v>22900</v>
          </cell>
        </row>
        <row r="1388">
          <cell r="A1388">
            <v>1388</v>
          </cell>
          <cell r="B1388" t="str">
            <v>SAFE ENTRADA CLASICO   02</v>
          </cell>
          <cell r="C1388" t="str">
            <v>UN</v>
          </cell>
          <cell r="D1388">
            <v>20500</v>
          </cell>
        </row>
        <row r="1389">
          <cell r="A1389">
            <v>1389</v>
          </cell>
          <cell r="B1389" t="str">
            <v>HEBILLA              3/4"</v>
          </cell>
          <cell r="C1389" t="str">
            <v>UN</v>
          </cell>
          <cell r="D1389">
            <v>50900</v>
          </cell>
        </row>
        <row r="1390">
          <cell r="A1390">
            <v>1390</v>
          </cell>
          <cell r="B1390" t="str">
            <v>SAFE ENTRADA FLORENCIA 02</v>
          </cell>
          <cell r="C1390" t="str">
            <v>UN</v>
          </cell>
          <cell r="D1390">
            <v>20100</v>
          </cell>
        </row>
        <row r="1391">
          <cell r="A1391">
            <v>1391</v>
          </cell>
          <cell r="B1391" t="str">
            <v>SUPERMANTO   600XT</v>
          </cell>
          <cell r="C1391" t="str">
            <v>M2</v>
          </cell>
          <cell r="D1391">
            <v>3330</v>
          </cell>
        </row>
        <row r="1392">
          <cell r="A1392">
            <v>1392</v>
          </cell>
          <cell r="B1392" t="str">
            <v>SAFE ENTRADA MONTECARLO02</v>
          </cell>
          <cell r="C1392" t="str">
            <v>UN</v>
          </cell>
          <cell r="D1392">
            <v>27500</v>
          </cell>
        </row>
        <row r="1393">
          <cell r="A1393">
            <v>1393</v>
          </cell>
          <cell r="B1393" t="str">
            <v>SAFE CLOSETS CLASICO</v>
          </cell>
          <cell r="C1393" t="str">
            <v>UN</v>
          </cell>
          <cell r="D1393">
            <v>12900</v>
          </cell>
        </row>
        <row r="1394">
          <cell r="A1394">
            <v>1394</v>
          </cell>
          <cell r="B1394" t="str">
            <v>CINTA BANDIT         3/4"</v>
          </cell>
          <cell r="C1394" t="str">
            <v>RL</v>
          </cell>
          <cell r="D1394">
            <v>80640</v>
          </cell>
        </row>
        <row r="1395">
          <cell r="A1395">
            <v>1395</v>
          </cell>
          <cell r="B1395" t="str">
            <v>SAFE CLOSETS FLORENCIA</v>
          </cell>
          <cell r="C1395" t="str">
            <v>UN</v>
          </cell>
          <cell r="D1395">
            <v>15000</v>
          </cell>
        </row>
        <row r="1396">
          <cell r="A1396">
            <v>1396</v>
          </cell>
          <cell r="B1396" t="str">
            <v>ZET ALL      600XT</v>
          </cell>
          <cell r="C1396" t="str">
            <v>M2</v>
          </cell>
          <cell r="D1396">
            <v>4220</v>
          </cell>
        </row>
        <row r="1397">
          <cell r="A1397">
            <v>1397</v>
          </cell>
          <cell r="B1397" t="str">
            <v>SAFE CLOSETS MONTECARLO</v>
          </cell>
          <cell r="C1397" t="str">
            <v>UN</v>
          </cell>
          <cell r="D1397">
            <v>19500</v>
          </cell>
        </row>
        <row r="1398">
          <cell r="A1398">
            <v>1398</v>
          </cell>
          <cell r="B1398" t="str">
            <v>SAFE CLOSETS CLASICO   01</v>
          </cell>
          <cell r="C1398" t="str">
            <v>UN</v>
          </cell>
          <cell r="D1398">
            <v>13300</v>
          </cell>
        </row>
        <row r="1399">
          <cell r="A1399">
            <v>1399</v>
          </cell>
          <cell r="B1399" t="str">
            <v>UNION CONDUIT GALVAN.  3"</v>
          </cell>
          <cell r="C1399" t="str">
            <v>UN</v>
          </cell>
          <cell r="D1399">
            <v>3016</v>
          </cell>
        </row>
        <row r="1400">
          <cell r="A1400">
            <v>1400</v>
          </cell>
          <cell r="B1400" t="str">
            <v>SAFE CLOSETS FLORENCIA 01</v>
          </cell>
          <cell r="C1400" t="str">
            <v>UN</v>
          </cell>
          <cell r="D1400">
            <v>15400</v>
          </cell>
        </row>
        <row r="1401">
          <cell r="A1401">
            <v>1401</v>
          </cell>
          <cell r="B1401" t="str">
            <v>CALENTADOR A GAS    30 GL</v>
          </cell>
          <cell r="C1401" t="str">
            <v>UN</v>
          </cell>
          <cell r="D1401">
            <v>523000</v>
          </cell>
        </row>
        <row r="1402">
          <cell r="A1402">
            <v>1402</v>
          </cell>
          <cell r="B1402" t="str">
            <v>SAFE CLOSETS MONTECARLO01</v>
          </cell>
          <cell r="C1402" t="str">
            <v>UN</v>
          </cell>
          <cell r="D1402">
            <v>19900</v>
          </cell>
        </row>
        <row r="1403">
          <cell r="A1403">
            <v>1403</v>
          </cell>
          <cell r="B1403" t="str">
            <v>MOTONIVELADORA CAT 12-F</v>
          </cell>
          <cell r="C1403" t="str">
            <v>HR</v>
          </cell>
          <cell r="D1403">
            <v>57000</v>
          </cell>
        </row>
        <row r="1404">
          <cell r="A1404">
            <v>1404</v>
          </cell>
          <cell r="B1404" t="str">
            <v>CONECTOR CORAZA        1"</v>
          </cell>
          <cell r="C1404" t="str">
            <v>UN</v>
          </cell>
          <cell r="D1404">
            <v>6737</v>
          </cell>
        </row>
        <row r="1405">
          <cell r="A1405">
            <v>1405</v>
          </cell>
          <cell r="B1405" t="str">
            <v>SUELO CEMENTO 1:6      01</v>
          </cell>
          <cell r="C1405" t="str">
            <v>M3</v>
          </cell>
          <cell r="D1405">
            <v>51852</v>
          </cell>
        </row>
        <row r="1406">
          <cell r="A1406">
            <v>1406</v>
          </cell>
          <cell r="B1406" t="str">
            <v>FRESCASA             3.5"</v>
          </cell>
          <cell r="C1406" t="str">
            <v>M2</v>
          </cell>
          <cell r="D1406">
            <v>6400</v>
          </cell>
        </row>
        <row r="1407">
          <cell r="A1407">
            <v>1407</v>
          </cell>
          <cell r="B1407" t="str">
            <v>SUELO CEMENTO 1:8      01</v>
          </cell>
          <cell r="C1407" t="str">
            <v>M3</v>
          </cell>
          <cell r="D1407">
            <v>43384</v>
          </cell>
        </row>
        <row r="1408">
          <cell r="A1408">
            <v>1408</v>
          </cell>
          <cell r="B1408" t="str">
            <v>SAFE PATIOS CLASICO</v>
          </cell>
          <cell r="C1408" t="str">
            <v>UN</v>
          </cell>
          <cell r="D1408">
            <v>12600</v>
          </cell>
        </row>
        <row r="1409">
          <cell r="A1409">
            <v>1409</v>
          </cell>
          <cell r="B1409" t="str">
            <v>MALLA CON VENA  0.60x2.00</v>
          </cell>
          <cell r="C1409" t="str">
            <v>UN</v>
          </cell>
          <cell r="D1409">
            <v>4679</v>
          </cell>
        </row>
        <row r="1410">
          <cell r="A1410">
            <v>1410</v>
          </cell>
          <cell r="B1410" t="str">
            <v>SAFE PATIOS FLORENCIA</v>
          </cell>
          <cell r="C1410" t="str">
            <v>UN</v>
          </cell>
          <cell r="D1410">
            <v>14600</v>
          </cell>
        </row>
        <row r="1411">
          <cell r="A1411">
            <v>1411</v>
          </cell>
          <cell r="B1411" t="str">
            <v>TUBERIA GRES DRENAJE   4"</v>
          </cell>
          <cell r="C1411" t="str">
            <v>UN</v>
          </cell>
          <cell r="D1411">
            <v>4620</v>
          </cell>
        </row>
        <row r="1412">
          <cell r="A1412">
            <v>1412</v>
          </cell>
          <cell r="B1412" t="str">
            <v>SAFE PATIOS MONTECARLO</v>
          </cell>
          <cell r="C1412" t="str">
            <v>UN</v>
          </cell>
          <cell r="D1412">
            <v>19300</v>
          </cell>
        </row>
        <row r="1413">
          <cell r="A1413">
            <v>1413</v>
          </cell>
          <cell r="B1413" t="str">
            <v>SAFE BAÑOS CLASICO</v>
          </cell>
          <cell r="C1413" t="str">
            <v>UN</v>
          </cell>
          <cell r="D1413">
            <v>13500</v>
          </cell>
        </row>
        <row r="1414">
          <cell r="A1414">
            <v>1414</v>
          </cell>
          <cell r="B1414" t="str">
            <v>CUPULA TRAGANTE    C 4x2"</v>
          </cell>
          <cell r="C1414" t="str">
            <v>UN</v>
          </cell>
          <cell r="D1414">
            <v>6075</v>
          </cell>
        </row>
        <row r="1415">
          <cell r="A1415">
            <v>1415</v>
          </cell>
          <cell r="B1415" t="str">
            <v>SAFE BAÑOS FLORENCIA</v>
          </cell>
          <cell r="C1415" t="str">
            <v>UN</v>
          </cell>
          <cell r="D1415">
            <v>14800</v>
          </cell>
        </row>
        <row r="1416">
          <cell r="A1416">
            <v>1416</v>
          </cell>
          <cell r="B1416" t="str">
            <v>MOLDURA POLIURETANO    F1</v>
          </cell>
          <cell r="C1416" t="str">
            <v>ML</v>
          </cell>
          <cell r="D1416">
            <v>5300</v>
          </cell>
        </row>
        <row r="1417">
          <cell r="A1417">
            <v>1417</v>
          </cell>
          <cell r="B1417" t="str">
            <v>SAFE BAÑOS MONTECARLO</v>
          </cell>
          <cell r="C1417" t="str">
            <v>UN</v>
          </cell>
          <cell r="D1417">
            <v>19800</v>
          </cell>
        </row>
        <row r="1418">
          <cell r="A1418">
            <v>1418</v>
          </cell>
          <cell r="B1418" t="str">
            <v>SAFE PASO LIBRE CLAS</v>
          </cell>
          <cell r="C1418" t="str">
            <v>UN</v>
          </cell>
          <cell r="D1418">
            <v>12400</v>
          </cell>
        </row>
        <row r="1419">
          <cell r="A1419">
            <v>1419</v>
          </cell>
          <cell r="B1419" t="str">
            <v>CONCR.P/PAVIMENT.28KG/CM2</v>
          </cell>
          <cell r="C1419" t="str">
            <v>M3</v>
          </cell>
          <cell r="D1419">
            <v>124236</v>
          </cell>
        </row>
        <row r="1420">
          <cell r="A1420">
            <v>1420</v>
          </cell>
          <cell r="B1420" t="str">
            <v>SAFE PASO LIBRE FLOR</v>
          </cell>
          <cell r="C1420" t="str">
            <v>UN</v>
          </cell>
          <cell r="D1420">
            <v>14000</v>
          </cell>
        </row>
        <row r="1421">
          <cell r="A1421">
            <v>1421</v>
          </cell>
          <cell r="B1421" t="str">
            <v>MOLDURA POLIURETANO    F2</v>
          </cell>
          <cell r="C1421" t="str">
            <v>ML</v>
          </cell>
          <cell r="D1421">
            <v>6800</v>
          </cell>
        </row>
        <row r="1422">
          <cell r="A1422">
            <v>1422</v>
          </cell>
          <cell r="B1422" t="str">
            <v>SAFE PASO LIBRE MONT.</v>
          </cell>
          <cell r="C1422" t="str">
            <v>UN</v>
          </cell>
          <cell r="D1422">
            <v>18100</v>
          </cell>
        </row>
        <row r="1423">
          <cell r="A1423">
            <v>1423</v>
          </cell>
          <cell r="B1423" t="str">
            <v>REMOVEDOR AEROSOL x 160Z</v>
          </cell>
          <cell r="C1423" t="str">
            <v>UN</v>
          </cell>
          <cell r="D1423">
            <v>4200</v>
          </cell>
        </row>
        <row r="1424">
          <cell r="A1424">
            <v>1424</v>
          </cell>
          <cell r="B1424" t="str">
            <v>MALLA SIN VENA  0.53x2.40</v>
          </cell>
          <cell r="C1424" t="str">
            <v>UN</v>
          </cell>
          <cell r="D1424">
            <v>2000</v>
          </cell>
        </row>
        <row r="1425">
          <cell r="A1425">
            <v>1425</v>
          </cell>
          <cell r="B1425" t="str">
            <v>REGLA DE ALUMINIO 1 MT</v>
          </cell>
          <cell r="C1425" t="str">
            <v>UN</v>
          </cell>
          <cell r="D1425">
            <v>5568</v>
          </cell>
        </row>
        <row r="1426">
          <cell r="A1426">
            <v>1426</v>
          </cell>
          <cell r="B1426" t="str">
            <v>MOLDURA POLIURETANO    F3</v>
          </cell>
          <cell r="C1426" t="str">
            <v>ML</v>
          </cell>
          <cell r="D1426">
            <v>6800</v>
          </cell>
        </row>
        <row r="1427">
          <cell r="A1427">
            <v>1427</v>
          </cell>
          <cell r="B1427" t="str">
            <v>ANTICORROSIVO CROMATOZIN</v>
          </cell>
          <cell r="C1427" t="str">
            <v>GL</v>
          </cell>
          <cell r="D1427">
            <v>28300</v>
          </cell>
        </row>
        <row r="1428">
          <cell r="A1428">
            <v>1428</v>
          </cell>
          <cell r="B1428" t="str">
            <v>SAFE MUEBLES MADERA</v>
          </cell>
          <cell r="C1428" t="str">
            <v>UN</v>
          </cell>
          <cell r="D1428">
            <v>3500</v>
          </cell>
        </row>
        <row r="1429">
          <cell r="A1429">
            <v>1429</v>
          </cell>
          <cell r="B1429" t="str">
            <v>SAFE MUEBLES MADERA    01</v>
          </cell>
          <cell r="C1429" t="str">
            <v>UN</v>
          </cell>
          <cell r="D1429">
            <v>3260</v>
          </cell>
        </row>
        <row r="1430">
          <cell r="A1430">
            <v>1430</v>
          </cell>
          <cell r="B1430" t="str">
            <v>ANGULO       1/2x1/2x1/16</v>
          </cell>
          <cell r="C1430" t="str">
            <v>ML</v>
          </cell>
          <cell r="D1430">
            <v>700</v>
          </cell>
        </row>
        <row r="1431">
          <cell r="A1431">
            <v>1431</v>
          </cell>
          <cell r="B1431" t="str">
            <v>SAFE CLOSET 40 mm</v>
          </cell>
          <cell r="C1431" t="str">
            <v>UN</v>
          </cell>
          <cell r="D1431">
            <v>3800</v>
          </cell>
        </row>
        <row r="1432">
          <cell r="A1432">
            <v>1432</v>
          </cell>
          <cell r="B1432" t="str">
            <v>CONCR.P/PAVIMENT.49KG/CM2</v>
          </cell>
          <cell r="C1432" t="str">
            <v>M3</v>
          </cell>
          <cell r="D1432">
            <v>174928</v>
          </cell>
        </row>
        <row r="1433">
          <cell r="A1433">
            <v>1433</v>
          </cell>
          <cell r="B1433" t="str">
            <v>MORTERO CORRIENT.2500 PSI</v>
          </cell>
          <cell r="C1433" t="str">
            <v>M3</v>
          </cell>
          <cell r="D1433">
            <v>108692</v>
          </cell>
        </row>
        <row r="1434">
          <cell r="A1434">
            <v>1434</v>
          </cell>
          <cell r="B1434" t="str">
            <v>SAFE CORREDERA-PTA30 mm</v>
          </cell>
          <cell r="C1434" t="str">
            <v>UN</v>
          </cell>
          <cell r="D1434">
            <v>4800</v>
          </cell>
        </row>
        <row r="1435">
          <cell r="A1435">
            <v>1435</v>
          </cell>
          <cell r="B1435" t="str">
            <v>TUBO CORTINA DUCHA   3/4"</v>
          </cell>
          <cell r="C1435" t="str">
            <v>ML</v>
          </cell>
          <cell r="D1435">
            <v>3800</v>
          </cell>
        </row>
        <row r="1436">
          <cell r="A1436">
            <v>1436</v>
          </cell>
          <cell r="B1436" t="str">
            <v>SAFE CORREDERA-PTA  40 mm</v>
          </cell>
          <cell r="C1436" t="str">
            <v>UN</v>
          </cell>
          <cell r="D1436">
            <v>4900</v>
          </cell>
        </row>
        <row r="1437">
          <cell r="A1437">
            <v>1437</v>
          </cell>
          <cell r="B1437" t="str">
            <v>SAFE ENT. PPAL  PICAPORTE</v>
          </cell>
          <cell r="C1437" t="str">
            <v>UN</v>
          </cell>
          <cell r="D1437">
            <v>58000</v>
          </cell>
        </row>
        <row r="1438">
          <cell r="A1438">
            <v>1438</v>
          </cell>
          <cell r="B1438" t="str">
            <v>CONCR.P/PAVIMENT.53KG/CM2</v>
          </cell>
          <cell r="C1438" t="str">
            <v>M3</v>
          </cell>
          <cell r="D1438">
            <v>183396</v>
          </cell>
        </row>
        <row r="1439">
          <cell r="A1439">
            <v>1439</v>
          </cell>
          <cell r="B1439" t="str">
            <v>TAPA TERM C7MURO DER C90</v>
          </cell>
          <cell r="C1439" t="str">
            <v>UN</v>
          </cell>
          <cell r="D1439">
            <v>4421</v>
          </cell>
        </row>
        <row r="1440">
          <cell r="A1440">
            <v>1440</v>
          </cell>
          <cell r="B1440" t="str">
            <v>SOPORTE INF C90 A-15</v>
          </cell>
          <cell r="C1440" t="str">
            <v>UN</v>
          </cell>
          <cell r="D1440">
            <v>30801</v>
          </cell>
        </row>
        <row r="1441">
          <cell r="A1441">
            <v>1441</v>
          </cell>
          <cell r="B1441" t="str">
            <v>GABINETE WC PPAL</v>
          </cell>
          <cell r="C1441" t="str">
            <v>UN</v>
          </cell>
          <cell r="D1441">
            <v>89320</v>
          </cell>
        </row>
        <row r="1442">
          <cell r="A1442">
            <v>1442</v>
          </cell>
          <cell r="B1442" t="str">
            <v>EXTINTOR 10 LIBRAS ABC</v>
          </cell>
          <cell r="C1442" t="str">
            <v>UN</v>
          </cell>
          <cell r="D1442">
            <v>49648</v>
          </cell>
        </row>
        <row r="1443">
          <cell r="A1443">
            <v>1443</v>
          </cell>
          <cell r="B1443" t="str">
            <v>SAFE SOBREPONER-1/2GANCHO</v>
          </cell>
          <cell r="C1443" t="str">
            <v>UN</v>
          </cell>
          <cell r="D1443">
            <v>8500</v>
          </cell>
        </row>
        <row r="1444">
          <cell r="A1444">
            <v>1444</v>
          </cell>
          <cell r="B1444" t="str">
            <v>SAFE SOBREPONER-1/2GANC01</v>
          </cell>
          <cell r="C1444" t="str">
            <v>UN</v>
          </cell>
          <cell r="D1444">
            <v>12000</v>
          </cell>
        </row>
        <row r="1445">
          <cell r="A1445">
            <v>1445</v>
          </cell>
          <cell r="B1445" t="str">
            <v>MORTERO CORRIENT.1800 PSI</v>
          </cell>
          <cell r="C1445" t="str">
            <v>M3</v>
          </cell>
          <cell r="D1445">
            <v>98368</v>
          </cell>
        </row>
        <row r="1446">
          <cell r="A1446">
            <v>1446</v>
          </cell>
          <cell r="B1446" t="str">
            <v>SAFE INCRUSTAR</v>
          </cell>
          <cell r="C1446" t="str">
            <v>UN</v>
          </cell>
          <cell r="D1446">
            <v>8500</v>
          </cell>
        </row>
        <row r="1447">
          <cell r="A1447">
            <v>1447</v>
          </cell>
          <cell r="B1447" t="str">
            <v>GABINETE WC SERVICIO</v>
          </cell>
          <cell r="C1447" t="str">
            <v>UN</v>
          </cell>
          <cell r="D1447">
            <v>49532</v>
          </cell>
        </row>
        <row r="1448">
          <cell r="A1448">
            <v>1448</v>
          </cell>
          <cell r="B1448" t="str">
            <v>CONCRETO BOMB 2000 PSI</v>
          </cell>
          <cell r="C1448" t="str">
            <v>M3</v>
          </cell>
          <cell r="D1448">
            <v>109852</v>
          </cell>
        </row>
        <row r="1449">
          <cell r="A1449">
            <v>1449</v>
          </cell>
          <cell r="B1449" t="str">
            <v>PINTURA P/TRAFICO</v>
          </cell>
          <cell r="C1449" t="str">
            <v>GL</v>
          </cell>
          <cell r="D1449">
            <v>21580</v>
          </cell>
        </row>
        <row r="1450">
          <cell r="A1450">
            <v>1450</v>
          </cell>
          <cell r="B1450" t="str">
            <v>CITOFONO SIMEL INTELSA</v>
          </cell>
          <cell r="C1450" t="str">
            <v>UN</v>
          </cell>
          <cell r="D1450">
            <v>22000</v>
          </cell>
        </row>
        <row r="1451">
          <cell r="A1451">
            <v>1451</v>
          </cell>
          <cell r="B1451" t="str">
            <v>CONCRETO BOMB 2500 PSI</v>
          </cell>
          <cell r="C1451" t="str">
            <v>M3</v>
          </cell>
          <cell r="D1451">
            <v>115768</v>
          </cell>
        </row>
        <row r="1452">
          <cell r="A1452">
            <v>1452</v>
          </cell>
          <cell r="B1452" t="str">
            <v>ESM SINT. UNIHOGAR   PHLC</v>
          </cell>
          <cell r="C1452" t="str">
            <v>GL</v>
          </cell>
          <cell r="D1452">
            <v>21500</v>
          </cell>
        </row>
        <row r="1453">
          <cell r="A1453">
            <v>1453</v>
          </cell>
          <cell r="B1453" t="str">
            <v>INAFER C-1000      MADERA</v>
          </cell>
          <cell r="C1453" t="str">
            <v>UN</v>
          </cell>
          <cell r="D1453">
            <v>26680</v>
          </cell>
        </row>
        <row r="1454">
          <cell r="A1454">
            <v>1454</v>
          </cell>
          <cell r="B1454" t="str">
            <v>CONCRETO BOMB 3000 PSI</v>
          </cell>
          <cell r="C1454" t="str">
            <v>M3</v>
          </cell>
          <cell r="D1454">
            <v>124932</v>
          </cell>
        </row>
        <row r="1455">
          <cell r="A1455">
            <v>1455</v>
          </cell>
          <cell r="B1455" t="str">
            <v>INAFER C-999       MADERA</v>
          </cell>
          <cell r="C1455" t="str">
            <v>UN</v>
          </cell>
          <cell r="D1455">
            <v>18212</v>
          </cell>
        </row>
        <row r="1456">
          <cell r="A1456">
            <v>1456</v>
          </cell>
          <cell r="B1456" t="str">
            <v>CONCRETO BOMB 3500 PSI</v>
          </cell>
          <cell r="C1456" t="str">
            <v>M3</v>
          </cell>
          <cell r="D1456">
            <v>128296</v>
          </cell>
        </row>
        <row r="1457">
          <cell r="A1457">
            <v>1457</v>
          </cell>
          <cell r="B1457" t="str">
            <v>INAFER C-998       MADERA</v>
          </cell>
          <cell r="C1457" t="str">
            <v>UN</v>
          </cell>
          <cell r="D1457">
            <v>18212</v>
          </cell>
        </row>
        <row r="1458">
          <cell r="A1458">
            <v>1458</v>
          </cell>
          <cell r="B1458" t="str">
            <v>CONCRETO BOMB 4000 PSI</v>
          </cell>
          <cell r="C1458" t="str">
            <v>M3</v>
          </cell>
          <cell r="D1458">
            <v>137228</v>
          </cell>
        </row>
        <row r="1459">
          <cell r="A1459">
            <v>1459</v>
          </cell>
          <cell r="B1459" t="str">
            <v>INAFER C-333       MADERA</v>
          </cell>
          <cell r="C1459" t="str">
            <v>UN</v>
          </cell>
          <cell r="D1459">
            <v>11948</v>
          </cell>
        </row>
        <row r="1460">
          <cell r="A1460">
            <v>1460</v>
          </cell>
          <cell r="B1460" t="str">
            <v>INAFER C-333 SOLD -MADERA</v>
          </cell>
          <cell r="C1460" t="str">
            <v>UN</v>
          </cell>
          <cell r="D1460">
            <v>12644</v>
          </cell>
        </row>
        <row r="1461">
          <cell r="A1461">
            <v>1461</v>
          </cell>
          <cell r="B1461" t="str">
            <v>INAFER B-100  BISABRA PTA</v>
          </cell>
          <cell r="C1461" t="str">
            <v>UN</v>
          </cell>
          <cell r="D1461">
            <v>9512</v>
          </cell>
        </row>
        <row r="1462">
          <cell r="A1462">
            <v>1462</v>
          </cell>
          <cell r="B1462" t="str">
            <v>INAFER C1550    CERRADURA</v>
          </cell>
          <cell r="C1462" t="str">
            <v>UN</v>
          </cell>
          <cell r="D1462">
            <v>30276</v>
          </cell>
        </row>
        <row r="1463">
          <cell r="A1463">
            <v>1463</v>
          </cell>
          <cell r="B1463" t="str">
            <v>GATO SOBREPONER</v>
          </cell>
          <cell r="C1463" t="str">
            <v>UN</v>
          </cell>
          <cell r="D1463">
            <v>8858</v>
          </cell>
        </row>
        <row r="1464">
          <cell r="A1464">
            <v>1464</v>
          </cell>
          <cell r="B1464" t="str">
            <v>SERVIC.VIGILANCIA DIURNO</v>
          </cell>
          <cell r="C1464" t="str">
            <v>MS</v>
          </cell>
          <cell r="D1464">
            <v>862500</v>
          </cell>
        </row>
        <row r="1465">
          <cell r="A1465">
            <v>1465</v>
          </cell>
          <cell r="B1465" t="str">
            <v>GATO TIPO CANDADO</v>
          </cell>
          <cell r="C1465" t="str">
            <v>UN</v>
          </cell>
          <cell r="D1465">
            <v>25426</v>
          </cell>
        </row>
        <row r="1466">
          <cell r="A1466">
            <v>1466</v>
          </cell>
          <cell r="B1466" t="str">
            <v>CONCRETO BOMB 4500 PSI</v>
          </cell>
          <cell r="C1466" t="str">
            <v>M3</v>
          </cell>
          <cell r="D1466">
            <v>154976</v>
          </cell>
        </row>
        <row r="1467">
          <cell r="A1467">
            <v>1467</v>
          </cell>
          <cell r="B1467" t="str">
            <v>GATO DOBLE CERROJO</v>
          </cell>
          <cell r="C1467" t="str">
            <v>UN</v>
          </cell>
          <cell r="D1467">
            <v>24100</v>
          </cell>
        </row>
        <row r="1468">
          <cell r="A1468">
            <v>1468</v>
          </cell>
          <cell r="B1468" t="str">
            <v>EXTRACT.NUCLEO PAV.ASF 2"</v>
          </cell>
          <cell r="C1468" t="str">
            <v>UN</v>
          </cell>
          <cell r="D1468">
            <v>100000</v>
          </cell>
        </row>
        <row r="1469">
          <cell r="A1469">
            <v>1469</v>
          </cell>
          <cell r="B1469" t="str">
            <v>SOPORTE INF C90 A-25</v>
          </cell>
          <cell r="C1469" t="str">
            <v>UN</v>
          </cell>
          <cell r="D1469">
            <v>41161</v>
          </cell>
        </row>
        <row r="1470">
          <cell r="A1470">
            <v>1470</v>
          </cell>
          <cell r="B1470" t="str">
            <v>GATO INCRUSTAR   T/AZTECA</v>
          </cell>
          <cell r="C1470" t="str">
            <v>UN</v>
          </cell>
          <cell r="D1470">
            <v>28136</v>
          </cell>
        </row>
        <row r="1471">
          <cell r="A1471">
            <v>1471</v>
          </cell>
          <cell r="B1471" t="str">
            <v>EXTRACT.NUCLEO PAV.ASF 4"</v>
          </cell>
          <cell r="C1471" t="str">
            <v>UN</v>
          </cell>
          <cell r="D1471">
            <v>100000</v>
          </cell>
        </row>
        <row r="1472">
          <cell r="A1472">
            <v>1472</v>
          </cell>
          <cell r="B1472" t="str">
            <v>ESM SINT. UNICOLOR   PHLC</v>
          </cell>
          <cell r="C1472" t="str">
            <v>GL</v>
          </cell>
          <cell r="D1472">
            <v>22900</v>
          </cell>
        </row>
        <row r="1473">
          <cell r="A1473">
            <v>1473</v>
          </cell>
          <cell r="B1473" t="str">
            <v>FORMALETA MET.P/MUESTREO</v>
          </cell>
          <cell r="C1473" t="str">
            <v>MS</v>
          </cell>
          <cell r="D1473">
            <v>9000</v>
          </cell>
        </row>
        <row r="1474">
          <cell r="A1474">
            <v>1474</v>
          </cell>
          <cell r="B1474" t="str">
            <v>GATO SOBREP.ESCRITORIO</v>
          </cell>
          <cell r="C1474" t="str">
            <v>UN</v>
          </cell>
          <cell r="D1474">
            <v>1615</v>
          </cell>
        </row>
        <row r="1475">
          <cell r="A1475">
            <v>1475</v>
          </cell>
          <cell r="B1475" t="str">
            <v>GATO EMBUTIR PARA CLOSETS</v>
          </cell>
          <cell r="C1475" t="str">
            <v>UN</v>
          </cell>
          <cell r="D1475">
            <v>3142</v>
          </cell>
        </row>
        <row r="1476">
          <cell r="A1476">
            <v>1476</v>
          </cell>
          <cell r="B1476" t="str">
            <v>TANQUE DE AGUA   FORD 600</v>
          </cell>
          <cell r="C1476" t="str">
            <v>HH</v>
          </cell>
          <cell r="D1476">
            <v>23200</v>
          </cell>
        </row>
        <row r="1477">
          <cell r="A1477">
            <v>1477</v>
          </cell>
          <cell r="B1477" t="str">
            <v>MANTO GRANULADO</v>
          </cell>
          <cell r="C1477" t="str">
            <v>M2</v>
          </cell>
          <cell r="D1477">
            <v>8642</v>
          </cell>
        </row>
        <row r="1478">
          <cell r="A1478">
            <v>1478</v>
          </cell>
          <cell r="B1478" t="str">
            <v>GATO CLOSET PLEGABLE</v>
          </cell>
          <cell r="C1478" t="str">
            <v>UN</v>
          </cell>
          <cell r="D1478">
            <v>3159</v>
          </cell>
        </row>
        <row r="1479">
          <cell r="A1479">
            <v>1479</v>
          </cell>
          <cell r="B1479" t="str">
            <v>BISAGRA NUDO 2.5x2.5</v>
          </cell>
          <cell r="C1479" t="str">
            <v>UN</v>
          </cell>
          <cell r="D1479">
            <v>436</v>
          </cell>
        </row>
        <row r="1480">
          <cell r="A1480">
            <v>1480</v>
          </cell>
          <cell r="B1480" t="str">
            <v>BISAGRA NUDO 3 x 3</v>
          </cell>
          <cell r="C1480" t="str">
            <v>UN</v>
          </cell>
          <cell r="D1480">
            <v>479</v>
          </cell>
        </row>
        <row r="1481">
          <cell r="A1481">
            <v>1481</v>
          </cell>
          <cell r="B1481" t="str">
            <v>CONCRETO BOMB 5000 PSI</v>
          </cell>
          <cell r="C1481" t="str">
            <v>M3</v>
          </cell>
          <cell r="D1481">
            <v>164372</v>
          </cell>
        </row>
        <row r="1482">
          <cell r="A1482">
            <v>1482</v>
          </cell>
          <cell r="B1482" t="str">
            <v>SERVIC.VIGILANCIA NOCT.</v>
          </cell>
          <cell r="C1482" t="str">
            <v>MS</v>
          </cell>
          <cell r="D1482">
            <v>1067500</v>
          </cell>
        </row>
        <row r="1483">
          <cell r="A1483">
            <v>1483</v>
          </cell>
          <cell r="B1483" t="str">
            <v>BISAGRA NUDO 3 x 3     01</v>
          </cell>
          <cell r="C1483" t="str">
            <v>UN</v>
          </cell>
          <cell r="D1483">
            <v>624</v>
          </cell>
        </row>
        <row r="1484">
          <cell r="A1484">
            <v>1484</v>
          </cell>
          <cell r="B1484" t="str">
            <v>MORTERO TIPO M   2500 PSI</v>
          </cell>
          <cell r="C1484" t="str">
            <v>M3</v>
          </cell>
          <cell r="D1484">
            <v>75000</v>
          </cell>
        </row>
        <row r="1485">
          <cell r="A1485">
            <v>1485</v>
          </cell>
          <cell r="B1485" t="str">
            <v>BISAGRA NUDO 2.5x2.5   01</v>
          </cell>
          <cell r="C1485" t="str">
            <v>UN</v>
          </cell>
          <cell r="D1485">
            <v>522</v>
          </cell>
        </row>
        <row r="1486">
          <cell r="A1486">
            <v>1486</v>
          </cell>
          <cell r="B1486" t="str">
            <v>TUBERIA GRES DRENAJE   6"</v>
          </cell>
          <cell r="C1486" t="str">
            <v>UN</v>
          </cell>
          <cell r="D1486">
            <v>6560</v>
          </cell>
        </row>
        <row r="1487">
          <cell r="A1487">
            <v>1487</v>
          </cell>
          <cell r="B1487" t="str">
            <v>COLOCACION CONCRETO</v>
          </cell>
          <cell r="C1487" t="str">
            <v>M3</v>
          </cell>
          <cell r="D1487">
            <v>8000</v>
          </cell>
        </row>
        <row r="1488">
          <cell r="A1488">
            <v>1488</v>
          </cell>
          <cell r="B1488" t="str">
            <v>BISAGRA OMEGA     3"</v>
          </cell>
          <cell r="C1488" t="str">
            <v>UN</v>
          </cell>
          <cell r="D1488">
            <v>445</v>
          </cell>
        </row>
        <row r="1489">
          <cell r="A1489">
            <v>1489</v>
          </cell>
          <cell r="B1489" t="str">
            <v>BISAGRA OMEGA     3"   01</v>
          </cell>
          <cell r="C1489" t="str">
            <v>UN</v>
          </cell>
          <cell r="D1489">
            <v>508</v>
          </cell>
        </row>
        <row r="1490">
          <cell r="A1490">
            <v>1490</v>
          </cell>
          <cell r="B1490" t="str">
            <v>INT. AUTOM. INDUSTRIAL</v>
          </cell>
          <cell r="C1490" t="str">
            <v>UN</v>
          </cell>
          <cell r="D1490">
            <v>118000</v>
          </cell>
        </row>
        <row r="1491">
          <cell r="A1491">
            <v>1491</v>
          </cell>
          <cell r="B1491" t="str">
            <v>ABRASADERA PRESION</v>
          </cell>
          <cell r="C1491" t="str">
            <v>UN</v>
          </cell>
          <cell r="D1491">
            <v>2000</v>
          </cell>
        </row>
        <row r="1492">
          <cell r="A1492">
            <v>1492</v>
          </cell>
          <cell r="B1492" t="str">
            <v>S/COSTO FUERA PERIMETRO</v>
          </cell>
          <cell r="C1492" t="str">
            <v>M3</v>
          </cell>
          <cell r="D1492">
            <v>260</v>
          </cell>
        </row>
        <row r="1493">
          <cell r="A1493">
            <v>1493</v>
          </cell>
          <cell r="B1493" t="str">
            <v>CINTA INDUSTRIAL</v>
          </cell>
          <cell r="C1493" t="str">
            <v>UN</v>
          </cell>
          <cell r="D1493">
            <v>105000</v>
          </cell>
        </row>
        <row r="1494">
          <cell r="A1494">
            <v>1494</v>
          </cell>
          <cell r="B1494" t="str">
            <v>BLOQ AUTOM. MONOFASICO</v>
          </cell>
          <cell r="C1494" t="str">
            <v>UN</v>
          </cell>
          <cell r="D1494">
            <v>21000</v>
          </cell>
        </row>
        <row r="1495">
          <cell r="A1495">
            <v>1495</v>
          </cell>
          <cell r="B1495" t="str">
            <v>UNIVERSAL  2"</v>
          </cell>
          <cell r="C1495" t="str">
            <v>UN</v>
          </cell>
          <cell r="D1495">
            <v>11324</v>
          </cell>
        </row>
        <row r="1496">
          <cell r="A1496">
            <v>1496</v>
          </cell>
          <cell r="B1496" t="str">
            <v>SUPERCEL O-BLANCO61x122x4</v>
          </cell>
          <cell r="C1496" t="str">
            <v>UN</v>
          </cell>
          <cell r="D1496">
            <v>7582</v>
          </cell>
        </row>
        <row r="1497">
          <cell r="A1497">
            <v>1497</v>
          </cell>
          <cell r="B1497" t="str">
            <v>BISAGRA MUEBLE    2"</v>
          </cell>
          <cell r="C1497" t="str">
            <v>UN</v>
          </cell>
          <cell r="D1497">
            <v>233</v>
          </cell>
        </row>
        <row r="1498">
          <cell r="A1498">
            <v>1498</v>
          </cell>
          <cell r="B1498" t="str">
            <v>REGISTRO P.DIRECTO 1 1/2"</v>
          </cell>
          <cell r="C1498" t="str">
            <v>UN</v>
          </cell>
          <cell r="D1498">
            <v>14000</v>
          </cell>
        </row>
        <row r="1499">
          <cell r="A1499">
            <v>1499</v>
          </cell>
          <cell r="B1499" t="str">
            <v>BISAGRA MUEBLE    3"</v>
          </cell>
          <cell r="C1499" t="str">
            <v>UN</v>
          </cell>
          <cell r="D1499">
            <v>346</v>
          </cell>
        </row>
        <row r="1500">
          <cell r="A1500">
            <v>1500</v>
          </cell>
          <cell r="B1500" t="str">
            <v>COSTO ADIC.ACELERADO 3D01</v>
          </cell>
          <cell r="C1500" t="str">
            <v>M3</v>
          </cell>
          <cell r="D1500">
            <v>21228</v>
          </cell>
        </row>
        <row r="1501">
          <cell r="A1501">
            <v>1501</v>
          </cell>
          <cell r="B1501" t="str">
            <v>BISAGRA COMUN     2"</v>
          </cell>
          <cell r="C1501" t="str">
            <v>UN</v>
          </cell>
          <cell r="D1501">
            <v>148</v>
          </cell>
        </row>
        <row r="1502">
          <cell r="A1502">
            <v>1502</v>
          </cell>
          <cell r="B1502" t="str">
            <v>REGISTRO P.DIRECTO 2 1/2"</v>
          </cell>
          <cell r="C1502" t="str">
            <v>UN</v>
          </cell>
          <cell r="D1502">
            <v>32000</v>
          </cell>
        </row>
        <row r="1503">
          <cell r="A1503">
            <v>1503</v>
          </cell>
          <cell r="B1503" t="str">
            <v>BISAGRA COMUN     3"</v>
          </cell>
          <cell r="C1503" t="str">
            <v>UN</v>
          </cell>
          <cell r="D1503">
            <v>1979</v>
          </cell>
        </row>
        <row r="1504">
          <cell r="A1504">
            <v>1504</v>
          </cell>
          <cell r="B1504" t="str">
            <v>UNIVERSAL   2 1/2"</v>
          </cell>
          <cell r="C1504" t="str">
            <v>UN</v>
          </cell>
          <cell r="D1504">
            <v>19604</v>
          </cell>
        </row>
        <row r="1505">
          <cell r="A1505">
            <v>1505</v>
          </cell>
          <cell r="B1505" t="str">
            <v>CILINDRO GALION</v>
          </cell>
          <cell r="C1505" t="str">
            <v>HH</v>
          </cell>
          <cell r="D1505">
            <v>15000</v>
          </cell>
        </row>
        <row r="1506">
          <cell r="A1506">
            <v>1506</v>
          </cell>
          <cell r="B1506" t="str">
            <v>RECEBO  B-200</v>
          </cell>
          <cell r="C1506" t="str">
            <v>M3</v>
          </cell>
          <cell r="D1506">
            <v>10001</v>
          </cell>
        </row>
        <row r="1507">
          <cell r="A1507">
            <v>1507</v>
          </cell>
          <cell r="B1507" t="str">
            <v>TRITURADO         1 3/4"</v>
          </cell>
          <cell r="C1507" t="str">
            <v>M3</v>
          </cell>
          <cell r="D1507">
            <v>22000</v>
          </cell>
        </row>
        <row r="1508">
          <cell r="A1508">
            <v>1508</v>
          </cell>
          <cell r="B1508" t="str">
            <v>RECEBO  B-600</v>
          </cell>
          <cell r="C1508" t="str">
            <v>M3</v>
          </cell>
          <cell r="D1508">
            <v>22000</v>
          </cell>
        </row>
        <row r="1509">
          <cell r="A1509">
            <v>1509</v>
          </cell>
          <cell r="B1509" t="str">
            <v>CHEQUE DE 1/2" LIVIANO</v>
          </cell>
          <cell r="C1509" t="str">
            <v>UN</v>
          </cell>
          <cell r="D1509">
            <v>4950</v>
          </cell>
        </row>
        <row r="1510">
          <cell r="A1510">
            <v>1510</v>
          </cell>
          <cell r="B1510" t="str">
            <v>CINTA EPOXICA P/IDENT</v>
          </cell>
          <cell r="C1510" t="str">
            <v>RL</v>
          </cell>
          <cell r="D1510">
            <v>2722</v>
          </cell>
        </row>
        <row r="1511">
          <cell r="A1511">
            <v>1511</v>
          </cell>
          <cell r="B1511" t="str">
            <v>COSTO ADIC.ACELERADO 7D01</v>
          </cell>
          <cell r="C1511" t="str">
            <v>M3</v>
          </cell>
          <cell r="D1511">
            <v>14268</v>
          </cell>
        </row>
        <row r="1512">
          <cell r="A1512">
            <v>1512</v>
          </cell>
          <cell r="B1512" t="str">
            <v>GRAMA</v>
          </cell>
          <cell r="C1512" t="str">
            <v>M2</v>
          </cell>
          <cell r="D1512">
            <v>15000</v>
          </cell>
        </row>
        <row r="1513">
          <cell r="A1513">
            <v>1513</v>
          </cell>
          <cell r="B1513" t="str">
            <v>BAÑERA ARMONY FIBR.VIDR02</v>
          </cell>
          <cell r="C1513" t="str">
            <v>UN</v>
          </cell>
          <cell r="D1513">
            <v>257050</v>
          </cell>
        </row>
        <row r="1514">
          <cell r="A1514">
            <v>1514</v>
          </cell>
          <cell r="B1514" t="str">
            <v>BISAGRA COMUN     3"   01</v>
          </cell>
          <cell r="C1514" t="str">
            <v>UN</v>
          </cell>
          <cell r="D1514">
            <v>274</v>
          </cell>
        </row>
        <row r="1515">
          <cell r="A1515">
            <v>1515</v>
          </cell>
          <cell r="B1515" t="str">
            <v>ANDAMIO DE CARGA      4 T</v>
          </cell>
          <cell r="C1515" t="str">
            <v>DD</v>
          </cell>
          <cell r="D1515">
            <v>140</v>
          </cell>
        </row>
        <row r="1516">
          <cell r="A1516">
            <v>1516</v>
          </cell>
          <cell r="B1516" t="str">
            <v>BISAGRA RESORTE   3"</v>
          </cell>
          <cell r="C1516" t="str">
            <v>UN</v>
          </cell>
          <cell r="D1516">
            <v>5080</v>
          </cell>
        </row>
        <row r="1517">
          <cell r="A1517">
            <v>1517</v>
          </cell>
          <cell r="B1517" t="str">
            <v>BISAGRA RESORTE   3"   01</v>
          </cell>
          <cell r="C1517" t="str">
            <v>UN</v>
          </cell>
          <cell r="D1517">
            <v>5215</v>
          </cell>
        </row>
        <row r="1518">
          <cell r="A1518">
            <v>1518</v>
          </cell>
          <cell r="B1518" t="str">
            <v>BISAGRA P.VAIVEN 90º</v>
          </cell>
          <cell r="C1518" t="str">
            <v>UN</v>
          </cell>
          <cell r="D1518">
            <v>11892</v>
          </cell>
        </row>
        <row r="1519">
          <cell r="A1519">
            <v>1519</v>
          </cell>
          <cell r="B1519" t="str">
            <v>VITROBLOCK PISO</v>
          </cell>
          <cell r="C1519" t="str">
            <v>UN</v>
          </cell>
          <cell r="D1519">
            <v>920</v>
          </cell>
        </row>
        <row r="1520">
          <cell r="A1520">
            <v>1520</v>
          </cell>
          <cell r="B1520" t="str">
            <v>BISAGRA P.VAIVEN 90¦</v>
          </cell>
          <cell r="C1520" t="str">
            <v>UN</v>
          </cell>
          <cell r="D1520">
            <v>13661</v>
          </cell>
        </row>
        <row r="1521">
          <cell r="A1521">
            <v>1521</v>
          </cell>
          <cell r="B1521" t="str">
            <v>VITROBLOCK MURO</v>
          </cell>
          <cell r="C1521" t="str">
            <v>UN</v>
          </cell>
          <cell r="D1521">
            <v>3650</v>
          </cell>
        </row>
        <row r="1522">
          <cell r="A1522">
            <v>1522</v>
          </cell>
          <cell r="B1522" t="str">
            <v>BISAGRA GABINETE</v>
          </cell>
          <cell r="C1522" t="str">
            <v>UN</v>
          </cell>
          <cell r="D1522">
            <v>610</v>
          </cell>
        </row>
        <row r="1523">
          <cell r="A1523">
            <v>1523</v>
          </cell>
          <cell r="B1523" t="str">
            <v>BISAGRA GABINETE       01</v>
          </cell>
          <cell r="C1523" t="str">
            <v>UN</v>
          </cell>
          <cell r="D1523">
            <v>610</v>
          </cell>
        </row>
        <row r="1524">
          <cell r="A1524">
            <v>1524</v>
          </cell>
          <cell r="B1524" t="str">
            <v>BISAGRA ALUM.EXT  2"</v>
          </cell>
          <cell r="C1524" t="str">
            <v>UN</v>
          </cell>
          <cell r="D1524">
            <v>696</v>
          </cell>
        </row>
        <row r="1525">
          <cell r="A1525">
            <v>1525</v>
          </cell>
          <cell r="B1525" t="str">
            <v>GRAVILLA            1/2"</v>
          </cell>
          <cell r="C1525" t="str">
            <v>M3</v>
          </cell>
          <cell r="D1525">
            <v>59492</v>
          </cell>
        </row>
        <row r="1526">
          <cell r="A1526">
            <v>1526</v>
          </cell>
          <cell r="B1526" t="str">
            <v>GRANZON             3/4"</v>
          </cell>
          <cell r="C1526" t="str">
            <v>M3</v>
          </cell>
          <cell r="D1526">
            <v>35310</v>
          </cell>
        </row>
        <row r="1527">
          <cell r="A1527">
            <v>1527</v>
          </cell>
          <cell r="B1527" t="str">
            <v>CONECTOR BIMETALICO 2 AWG</v>
          </cell>
          <cell r="C1527" t="str">
            <v>UN</v>
          </cell>
          <cell r="D1527">
            <v>9336</v>
          </cell>
        </row>
        <row r="1528">
          <cell r="A1528">
            <v>1528</v>
          </cell>
          <cell r="B1528" t="str">
            <v>BISAGRA ALUM.EXT  3"</v>
          </cell>
          <cell r="C1528" t="str">
            <v>UN</v>
          </cell>
          <cell r="D1528">
            <v>1566</v>
          </cell>
        </row>
        <row r="1529">
          <cell r="A1529">
            <v>1529</v>
          </cell>
          <cell r="B1529" t="str">
            <v>RELLENO</v>
          </cell>
          <cell r="C1529" t="str">
            <v>M3</v>
          </cell>
          <cell r="D1529">
            <v>924</v>
          </cell>
        </row>
        <row r="1530">
          <cell r="A1530">
            <v>1530</v>
          </cell>
          <cell r="B1530" t="str">
            <v>VIDRIO 2mm</v>
          </cell>
          <cell r="C1530" t="str">
            <v>M2</v>
          </cell>
          <cell r="D1530">
            <v>8500</v>
          </cell>
        </row>
        <row r="1531">
          <cell r="A1531">
            <v>1531</v>
          </cell>
          <cell r="B1531" t="str">
            <v>CONECTOR BIMETALICO 4/0</v>
          </cell>
          <cell r="C1531" t="str">
            <v>UN</v>
          </cell>
          <cell r="D1531">
            <v>23008</v>
          </cell>
        </row>
        <row r="1532">
          <cell r="A1532">
            <v>1532</v>
          </cell>
          <cell r="B1532" t="str">
            <v>BISAGRA PIANO  30 mm</v>
          </cell>
          <cell r="C1532" t="str">
            <v>UN</v>
          </cell>
          <cell r="D1532">
            <v>6124</v>
          </cell>
        </row>
        <row r="1533">
          <cell r="A1533">
            <v>1533</v>
          </cell>
          <cell r="B1533" t="str">
            <v>ENTREPISO PAL.   20X70X20</v>
          </cell>
          <cell r="C1533" t="str">
            <v>UN</v>
          </cell>
          <cell r="D1533">
            <v>1060</v>
          </cell>
        </row>
        <row r="1534">
          <cell r="A1534">
            <v>1534</v>
          </cell>
          <cell r="B1534" t="str">
            <v>COSTO ADIC. IMP.3000 PS02</v>
          </cell>
          <cell r="C1534" t="str">
            <v>M3</v>
          </cell>
          <cell r="D1534">
            <v>7540</v>
          </cell>
        </row>
        <row r="1535">
          <cell r="A1535">
            <v>1535</v>
          </cell>
          <cell r="B1535" t="str">
            <v>MANTO POLIESTER</v>
          </cell>
          <cell r="C1535" t="str">
            <v>M2</v>
          </cell>
          <cell r="D1535">
            <v>7766</v>
          </cell>
        </row>
        <row r="1536">
          <cell r="A1536">
            <v>1536</v>
          </cell>
          <cell r="B1536" t="str">
            <v>PICAPORTE DE PIE  4"</v>
          </cell>
          <cell r="C1536" t="str">
            <v>UN</v>
          </cell>
          <cell r="D1536">
            <v>3174</v>
          </cell>
        </row>
        <row r="1537">
          <cell r="A1537">
            <v>1537</v>
          </cell>
          <cell r="B1537" t="str">
            <v>PASADOR SUECO     2"</v>
          </cell>
          <cell r="C1537" t="str">
            <v>UN</v>
          </cell>
          <cell r="D1537">
            <v>595</v>
          </cell>
        </row>
        <row r="1538">
          <cell r="A1538">
            <v>1538</v>
          </cell>
          <cell r="B1538" t="str">
            <v>VIDRIO 3mm</v>
          </cell>
          <cell r="C1538" t="str">
            <v>M2</v>
          </cell>
          <cell r="D1538">
            <v>10200</v>
          </cell>
        </row>
        <row r="1539">
          <cell r="A1539">
            <v>1539</v>
          </cell>
          <cell r="B1539" t="str">
            <v>PASADOR SUECO     3"</v>
          </cell>
          <cell r="C1539" t="str">
            <v>UN</v>
          </cell>
          <cell r="D1539">
            <v>843</v>
          </cell>
        </row>
        <row r="1540">
          <cell r="A1540">
            <v>1540</v>
          </cell>
          <cell r="B1540" t="str">
            <v>VIDRIO 4mm</v>
          </cell>
          <cell r="C1540" t="str">
            <v>M2</v>
          </cell>
          <cell r="D1540">
            <v>12750</v>
          </cell>
        </row>
        <row r="1541">
          <cell r="A1541">
            <v>1541</v>
          </cell>
          <cell r="B1541" t="str">
            <v>CONEXION TELEF. NO RESID</v>
          </cell>
          <cell r="C1541" t="str">
            <v>UN</v>
          </cell>
          <cell r="D1541">
            <v>480000</v>
          </cell>
        </row>
        <row r="1542">
          <cell r="A1542">
            <v>1542</v>
          </cell>
          <cell r="B1542" t="str">
            <v>VIDRIO 5mm</v>
          </cell>
          <cell r="C1542" t="str">
            <v>M2</v>
          </cell>
          <cell r="D1542">
            <v>17000</v>
          </cell>
        </row>
        <row r="1543">
          <cell r="A1543">
            <v>1543</v>
          </cell>
          <cell r="B1543" t="str">
            <v>CONCR.P/PAVIMENT.42KG/CM2</v>
          </cell>
          <cell r="C1543" t="str">
            <v>M3</v>
          </cell>
          <cell r="D1543">
            <v>230000</v>
          </cell>
        </row>
        <row r="1544">
          <cell r="A1544">
            <v>1544</v>
          </cell>
          <cell r="B1544" t="str">
            <v>PASADOR DE LUJO   3"</v>
          </cell>
          <cell r="C1544" t="str">
            <v>UN</v>
          </cell>
          <cell r="D1544">
            <v>1887</v>
          </cell>
        </row>
        <row r="1545">
          <cell r="A1545">
            <v>1545</v>
          </cell>
          <cell r="B1545" t="str">
            <v>PASADOR DE LUJO   4"</v>
          </cell>
          <cell r="C1545" t="str">
            <v>UN</v>
          </cell>
          <cell r="D1545">
            <v>2308</v>
          </cell>
        </row>
        <row r="1546">
          <cell r="A1546">
            <v>1546</v>
          </cell>
          <cell r="B1546" t="str">
            <v>CALENTADOR MIXTO    15 GL</v>
          </cell>
          <cell r="C1546" t="str">
            <v>UN</v>
          </cell>
          <cell r="D1546">
            <v>400000</v>
          </cell>
        </row>
        <row r="1547">
          <cell r="A1547">
            <v>1547</v>
          </cell>
          <cell r="B1547" t="str">
            <v>SUPERCEL B-BLANCO61x122x4</v>
          </cell>
          <cell r="C1547" t="str">
            <v>UN</v>
          </cell>
          <cell r="D1547">
            <v>7582</v>
          </cell>
        </row>
        <row r="1548">
          <cell r="A1548">
            <v>1548</v>
          </cell>
          <cell r="B1548" t="str">
            <v>PORTA CANDADO SIMPLE   3</v>
          </cell>
          <cell r="C1548" t="str">
            <v>UN</v>
          </cell>
          <cell r="D1548">
            <v>835</v>
          </cell>
        </row>
        <row r="1549">
          <cell r="A1549">
            <v>1549</v>
          </cell>
          <cell r="B1549" t="str">
            <v>SUPERCEL A-BLANCO61x122x4</v>
          </cell>
          <cell r="C1549" t="str">
            <v>UN</v>
          </cell>
          <cell r="D1549">
            <v>7582</v>
          </cell>
        </row>
        <row r="1550">
          <cell r="A1550">
            <v>1550</v>
          </cell>
          <cell r="B1550" t="str">
            <v>TANQUE CIRCULAR 1000 LTS</v>
          </cell>
          <cell r="C1550" t="str">
            <v>UN</v>
          </cell>
          <cell r="D1550">
            <v>137114</v>
          </cell>
        </row>
        <row r="1551">
          <cell r="A1551">
            <v>1551</v>
          </cell>
          <cell r="B1551" t="str">
            <v>C/FIJO SATURNO BRONC C/VI</v>
          </cell>
          <cell r="C1551" t="str">
            <v>M2</v>
          </cell>
          <cell r="D1551">
            <v>35000</v>
          </cell>
        </row>
        <row r="1552">
          <cell r="A1552">
            <v>1552</v>
          </cell>
          <cell r="B1552" t="str">
            <v>CONCR.P/PAVIMENT.35KG/CM2</v>
          </cell>
          <cell r="C1552" t="str">
            <v>M3</v>
          </cell>
          <cell r="D1552">
            <v>138736</v>
          </cell>
        </row>
        <row r="1553">
          <cell r="A1553">
            <v>1553</v>
          </cell>
          <cell r="B1553" t="str">
            <v>CONCR.P/PAVIMENT.38KG/CM2</v>
          </cell>
          <cell r="C1553" t="str">
            <v>M3</v>
          </cell>
          <cell r="D1553">
            <v>146160</v>
          </cell>
        </row>
        <row r="1554">
          <cell r="A1554">
            <v>1554</v>
          </cell>
          <cell r="B1554" t="str">
            <v>TERMOSTATO HONEYWELL</v>
          </cell>
          <cell r="C1554" t="str">
            <v>UN</v>
          </cell>
          <cell r="D1554">
            <v>30000</v>
          </cell>
        </row>
        <row r="1555">
          <cell r="A1555">
            <v>1555</v>
          </cell>
          <cell r="B1555" t="str">
            <v>LAMINA ICOPOR FFOIL (Al)</v>
          </cell>
          <cell r="C1555" t="str">
            <v>UN</v>
          </cell>
          <cell r="D1555">
            <v>15000</v>
          </cell>
        </row>
        <row r="1556">
          <cell r="A1556">
            <v>1556</v>
          </cell>
          <cell r="B1556" t="str">
            <v>UNIDAD AIRE CENTRAL    5T</v>
          </cell>
          <cell r="C1556" t="str">
            <v>UN</v>
          </cell>
          <cell r="D1556">
            <v>1600000</v>
          </cell>
        </row>
        <row r="1557">
          <cell r="A1557">
            <v>1557</v>
          </cell>
          <cell r="B1557" t="str">
            <v>UNIDAD AIRE CENTRAL    4T</v>
          </cell>
          <cell r="C1557" t="str">
            <v>UN</v>
          </cell>
          <cell r="D1557">
            <v>1150000</v>
          </cell>
        </row>
        <row r="1558">
          <cell r="A1558">
            <v>1558</v>
          </cell>
          <cell r="B1558" t="str">
            <v>UNIDAD AIRE CENTRAL    3T</v>
          </cell>
          <cell r="C1558" t="str">
            <v>UN</v>
          </cell>
          <cell r="D1558">
            <v>1050000</v>
          </cell>
        </row>
        <row r="1559">
          <cell r="A1559">
            <v>1559</v>
          </cell>
          <cell r="B1559" t="str">
            <v>UNIDAD AIRE CENTRAL    2T</v>
          </cell>
          <cell r="C1559" t="str">
            <v>UN</v>
          </cell>
          <cell r="D1559">
            <v>875000</v>
          </cell>
        </row>
        <row r="1560">
          <cell r="A1560">
            <v>1560</v>
          </cell>
          <cell r="B1560" t="str">
            <v>TRANSP. BOGOTA-BARRANQ.</v>
          </cell>
          <cell r="C1560" t="str">
            <v>TN</v>
          </cell>
          <cell r="D1560">
            <v>53589</v>
          </cell>
        </row>
        <row r="1561">
          <cell r="A1561">
            <v>1561</v>
          </cell>
          <cell r="B1561" t="str">
            <v>COSTO ADIC. IMP.4000 PS02</v>
          </cell>
          <cell r="C1561" t="str">
            <v>M3</v>
          </cell>
          <cell r="D1561">
            <v>7540</v>
          </cell>
        </row>
        <row r="1562">
          <cell r="A1562">
            <v>1562</v>
          </cell>
          <cell r="B1562" t="str">
            <v>COSTO ADIC. IMP.5000 PS02</v>
          </cell>
          <cell r="C1562" t="str">
            <v>M3</v>
          </cell>
          <cell r="D1562">
            <v>7540</v>
          </cell>
        </row>
        <row r="1563">
          <cell r="A1563">
            <v>1563</v>
          </cell>
          <cell r="B1563" t="str">
            <v>COSTO ADIC. IMP.6000 PS02</v>
          </cell>
          <cell r="C1563" t="str">
            <v>M3</v>
          </cell>
          <cell r="D1563">
            <v>7540</v>
          </cell>
        </row>
        <row r="1564">
          <cell r="A1564">
            <v>1564</v>
          </cell>
          <cell r="B1564" t="str">
            <v>CONCRETO CORR 1500 PSI 02</v>
          </cell>
          <cell r="C1564" t="str">
            <v>M3</v>
          </cell>
          <cell r="D1564">
            <v>111824</v>
          </cell>
        </row>
        <row r="1565">
          <cell r="A1565">
            <v>1565</v>
          </cell>
          <cell r="B1565" t="str">
            <v>CONCRETO CORR 2000 PSI 03</v>
          </cell>
          <cell r="C1565" t="str">
            <v>M3</v>
          </cell>
          <cell r="D1565">
            <v>118088</v>
          </cell>
        </row>
        <row r="1566">
          <cell r="A1566">
            <v>1566</v>
          </cell>
          <cell r="B1566" t="str">
            <v>CONCRETO CORR 2500 PSI 03</v>
          </cell>
          <cell r="C1566" t="str">
            <v>M3</v>
          </cell>
          <cell r="D1566">
            <v>124120</v>
          </cell>
        </row>
        <row r="1567">
          <cell r="A1567">
            <v>1567</v>
          </cell>
          <cell r="B1567" t="str">
            <v>CONCRETO CORR 3000 PSI 03</v>
          </cell>
          <cell r="C1567" t="str">
            <v>M3</v>
          </cell>
          <cell r="D1567">
            <v>134560</v>
          </cell>
        </row>
        <row r="1568">
          <cell r="A1568">
            <v>1568</v>
          </cell>
          <cell r="B1568" t="str">
            <v>CONCRETO CORR 3500 PSI 03</v>
          </cell>
          <cell r="C1568" t="str">
            <v>M3</v>
          </cell>
          <cell r="D1568">
            <v>138388</v>
          </cell>
        </row>
        <row r="1569">
          <cell r="A1569">
            <v>1569</v>
          </cell>
          <cell r="B1569" t="str">
            <v>CONCRETO CORR 4000 PSI 03</v>
          </cell>
          <cell r="C1569" t="str">
            <v>M3</v>
          </cell>
          <cell r="D1569">
            <v>148132</v>
          </cell>
        </row>
        <row r="1570">
          <cell r="A1570">
            <v>1570</v>
          </cell>
          <cell r="B1570" t="str">
            <v>CONCRETO CORR 4500 PSI 03</v>
          </cell>
          <cell r="C1570" t="str">
            <v>M3</v>
          </cell>
          <cell r="D1570">
            <v>167852</v>
          </cell>
        </row>
        <row r="1571">
          <cell r="A1571">
            <v>1571</v>
          </cell>
          <cell r="B1571" t="str">
            <v>CONCRETO CORR 5000 PSI 03</v>
          </cell>
          <cell r="C1571" t="str">
            <v>M3</v>
          </cell>
          <cell r="D1571">
            <v>177712</v>
          </cell>
        </row>
        <row r="1572">
          <cell r="A1572">
            <v>1572</v>
          </cell>
          <cell r="B1572" t="str">
            <v>CONCRETO CORR 6000 PSI 02</v>
          </cell>
          <cell r="C1572" t="str">
            <v>M3</v>
          </cell>
          <cell r="D1572">
            <v>200448</v>
          </cell>
        </row>
        <row r="1573">
          <cell r="A1573">
            <v>1573</v>
          </cell>
          <cell r="B1573" t="str">
            <v>COSTO ADIC. RET.1500 PS01</v>
          </cell>
          <cell r="C1573" t="str">
            <v>M3</v>
          </cell>
          <cell r="D1573">
            <v>7192</v>
          </cell>
        </row>
        <row r="1574">
          <cell r="A1574">
            <v>1574</v>
          </cell>
          <cell r="B1574" t="str">
            <v>COSTO ADIC. RET.2500 PS02</v>
          </cell>
          <cell r="C1574" t="str">
            <v>M3</v>
          </cell>
          <cell r="D1574">
            <v>7192</v>
          </cell>
        </row>
        <row r="1575">
          <cell r="A1575">
            <v>1575</v>
          </cell>
          <cell r="B1575" t="str">
            <v>COSTO ADIC. RET.3000 PS02</v>
          </cell>
          <cell r="C1575" t="str">
            <v>M3</v>
          </cell>
          <cell r="D1575">
            <v>7192</v>
          </cell>
        </row>
        <row r="1576">
          <cell r="A1576">
            <v>1576</v>
          </cell>
          <cell r="B1576" t="str">
            <v>COSTO ADIC. RET.3500 PS02</v>
          </cell>
          <cell r="C1576" t="str">
            <v>M3</v>
          </cell>
          <cell r="D1576">
            <v>7192</v>
          </cell>
        </row>
        <row r="1577">
          <cell r="A1577">
            <v>1577</v>
          </cell>
          <cell r="B1577" t="str">
            <v>COSTO ADIC. RET.5000 PS02</v>
          </cell>
          <cell r="C1577" t="str">
            <v>M3</v>
          </cell>
          <cell r="D1577">
            <v>7192</v>
          </cell>
        </row>
        <row r="1578">
          <cell r="A1578">
            <v>1578</v>
          </cell>
          <cell r="B1578" t="str">
            <v>COSTO ADIC. RET.6000 PS02</v>
          </cell>
          <cell r="C1578" t="str">
            <v>M3</v>
          </cell>
          <cell r="D1578">
            <v>7192</v>
          </cell>
        </row>
        <row r="1579">
          <cell r="A1579">
            <v>1579</v>
          </cell>
          <cell r="B1579" t="str">
            <v>INCREMENT. BOMBEO</v>
          </cell>
          <cell r="C1579" t="str">
            <v>M3</v>
          </cell>
          <cell r="D1579">
            <v>9280</v>
          </cell>
        </row>
        <row r="1580">
          <cell r="A1580">
            <v>1580</v>
          </cell>
          <cell r="B1580" t="str">
            <v>MORTERO CORR.    2500 P01</v>
          </cell>
          <cell r="C1580" t="str">
            <v>M3</v>
          </cell>
          <cell r="D1580">
            <v>115072</v>
          </cell>
        </row>
        <row r="1581">
          <cell r="A1581">
            <v>1581</v>
          </cell>
          <cell r="B1581" t="str">
            <v>MORTERO CORR.    1800 P01</v>
          </cell>
          <cell r="C1581" t="str">
            <v>M3</v>
          </cell>
          <cell r="D1581">
            <v>104864</v>
          </cell>
        </row>
        <row r="1582">
          <cell r="A1582">
            <v>1582</v>
          </cell>
          <cell r="B1582" t="str">
            <v>MORTERO         750 PSI</v>
          </cell>
          <cell r="C1582" t="str">
            <v>M3</v>
          </cell>
          <cell r="D1582">
            <v>95932</v>
          </cell>
        </row>
        <row r="1583">
          <cell r="A1583">
            <v>1583</v>
          </cell>
          <cell r="B1583" t="str">
            <v>MORTERO        1800 PSI</v>
          </cell>
          <cell r="C1583" t="str">
            <v>M3</v>
          </cell>
          <cell r="D1583">
            <v>98948</v>
          </cell>
        </row>
        <row r="1584">
          <cell r="A1584">
            <v>1584</v>
          </cell>
          <cell r="B1584" t="str">
            <v>MORTERO        2500 PSI</v>
          </cell>
          <cell r="C1584" t="str">
            <v>M3</v>
          </cell>
          <cell r="D1584">
            <v>108576</v>
          </cell>
        </row>
        <row r="1585">
          <cell r="A1585">
            <v>1585</v>
          </cell>
          <cell r="B1585" t="str">
            <v>CONCR.P/PAVIMENT.42KG/C01</v>
          </cell>
          <cell r="C1585" t="str">
            <v>M3</v>
          </cell>
          <cell r="D1585">
            <v>168896</v>
          </cell>
        </row>
        <row r="1586">
          <cell r="A1586">
            <v>1586</v>
          </cell>
          <cell r="B1586" t="str">
            <v>CONCR.P/PAVIMENT.35KG/C01</v>
          </cell>
          <cell r="C1586" t="str">
            <v>M3</v>
          </cell>
          <cell r="D1586">
            <v>139432</v>
          </cell>
        </row>
        <row r="1587">
          <cell r="A1587">
            <v>1587</v>
          </cell>
          <cell r="B1587" t="str">
            <v>CONCR.P/PAVIMENT.38KG/C01</v>
          </cell>
          <cell r="C1587" t="str">
            <v>M3</v>
          </cell>
          <cell r="D1587">
            <v>149176</v>
          </cell>
        </row>
        <row r="1588">
          <cell r="A1588">
            <v>1588</v>
          </cell>
          <cell r="B1588" t="str">
            <v>MANOMETRO 0-160 PSI</v>
          </cell>
          <cell r="C1588" t="str">
            <v>UN</v>
          </cell>
          <cell r="D1588">
            <v>15650</v>
          </cell>
        </row>
        <row r="1589">
          <cell r="A1589">
            <v>1589</v>
          </cell>
          <cell r="B1589" t="str">
            <v>NIPLE PASAMURO 2x10"</v>
          </cell>
          <cell r="C1589" t="str">
            <v>UN</v>
          </cell>
          <cell r="D1589">
            <v>11141</v>
          </cell>
        </row>
        <row r="1590">
          <cell r="A1590">
            <v>1590</v>
          </cell>
          <cell r="B1590" t="str">
            <v>TUBERIA GRES DRENAJE   8"</v>
          </cell>
          <cell r="C1590" t="str">
            <v>UN</v>
          </cell>
          <cell r="D1590">
            <v>8800</v>
          </cell>
        </row>
        <row r="1591">
          <cell r="A1591">
            <v>1591</v>
          </cell>
          <cell r="B1591" t="str">
            <v>BOMBA PARA CONCRETO</v>
          </cell>
          <cell r="C1591" t="str">
            <v>M3</v>
          </cell>
          <cell r="D1591">
            <v>9280</v>
          </cell>
        </row>
        <row r="1592">
          <cell r="A1592">
            <v>1592</v>
          </cell>
          <cell r="B1592" t="str">
            <v>CONCR.P/PAVIMENT.45KG/CM2</v>
          </cell>
          <cell r="C1592" t="str">
            <v>M3</v>
          </cell>
          <cell r="D1592">
            <v>178756</v>
          </cell>
        </row>
        <row r="1593">
          <cell r="A1593">
            <v>1593</v>
          </cell>
          <cell r="B1593" t="str">
            <v>ACCESORIO EN GRES      4"</v>
          </cell>
          <cell r="C1593" t="str">
            <v>UN</v>
          </cell>
          <cell r="D1593">
            <v>5800</v>
          </cell>
        </row>
        <row r="1594">
          <cell r="A1594">
            <v>1594</v>
          </cell>
          <cell r="B1594" t="str">
            <v>ACCESORIO EN GRES      6"</v>
          </cell>
          <cell r="C1594" t="str">
            <v>UN</v>
          </cell>
          <cell r="D1594">
            <v>6900</v>
          </cell>
        </row>
        <row r="1595">
          <cell r="A1595">
            <v>1595</v>
          </cell>
          <cell r="B1595" t="str">
            <v>COSTO ADICIONAL POR FIBRA</v>
          </cell>
          <cell r="C1595" t="str">
            <v>M3</v>
          </cell>
          <cell r="D1595">
            <v>14268</v>
          </cell>
        </row>
        <row r="1596">
          <cell r="A1596">
            <v>1596</v>
          </cell>
          <cell r="B1596" t="str">
            <v>GRANZON 3/16"x1"</v>
          </cell>
          <cell r="C1596" t="str">
            <v>M3</v>
          </cell>
          <cell r="D1596">
            <v>20880</v>
          </cell>
        </row>
        <row r="1597">
          <cell r="A1597">
            <v>1597</v>
          </cell>
          <cell r="B1597" t="str">
            <v>TRITURADO 1"x1 1/2"</v>
          </cell>
          <cell r="C1597" t="str">
            <v>M3</v>
          </cell>
          <cell r="D1597">
            <v>18560</v>
          </cell>
        </row>
        <row r="1598">
          <cell r="A1598">
            <v>1598</v>
          </cell>
          <cell r="B1598" t="str">
            <v>TRITURADO BANDA RETORNO</v>
          </cell>
          <cell r="C1598" t="str">
            <v>M3</v>
          </cell>
          <cell r="D1598">
            <v>14036</v>
          </cell>
        </row>
        <row r="1599">
          <cell r="A1599">
            <v>1599</v>
          </cell>
          <cell r="B1599" t="str">
            <v>CALENTADOR MIXTO    30 GL</v>
          </cell>
          <cell r="C1599" t="str">
            <v>UN</v>
          </cell>
          <cell r="D1599">
            <v>565300</v>
          </cell>
        </row>
        <row r="1600">
          <cell r="A1600">
            <v>1600</v>
          </cell>
          <cell r="B1600" t="str">
            <v>CALENTADOR PASO-GAS 13 LT</v>
          </cell>
          <cell r="C1600" t="str">
            <v>UN</v>
          </cell>
          <cell r="D1600">
            <v>350000</v>
          </cell>
        </row>
        <row r="1601">
          <cell r="A1601">
            <v>1601</v>
          </cell>
          <cell r="B1601" t="str">
            <v>TRITURADO SOBRE TAMAÑO</v>
          </cell>
          <cell r="C1601" t="str">
            <v>M3</v>
          </cell>
          <cell r="D1601">
            <v>15080</v>
          </cell>
        </row>
        <row r="1602">
          <cell r="A1602">
            <v>1602</v>
          </cell>
          <cell r="B1602" t="str">
            <v>AGREGADO No.4  CALIZO</v>
          </cell>
          <cell r="C1602" t="str">
            <v>M3</v>
          </cell>
          <cell r="D1602">
            <v>5220</v>
          </cell>
        </row>
        <row r="1603">
          <cell r="A1603">
            <v>1603</v>
          </cell>
          <cell r="B1603" t="str">
            <v>AGREGADO #4 SIERRA VIEJA</v>
          </cell>
          <cell r="C1603" t="str">
            <v>M3</v>
          </cell>
          <cell r="D1603">
            <v>12760</v>
          </cell>
        </row>
        <row r="1604">
          <cell r="A1604">
            <v>1604</v>
          </cell>
          <cell r="B1604" t="str">
            <v>TRANSP. STA.MARTA-CALI</v>
          </cell>
          <cell r="C1604" t="str">
            <v>TN</v>
          </cell>
          <cell r="D1604">
            <v>83155</v>
          </cell>
        </row>
        <row r="1605">
          <cell r="A1605">
            <v>1605</v>
          </cell>
          <cell r="B1605" t="str">
            <v>ROCA TAJAMAR &gt;20"</v>
          </cell>
          <cell r="C1605" t="str">
            <v>M3</v>
          </cell>
          <cell r="D1605">
            <v>27840</v>
          </cell>
        </row>
        <row r="1606">
          <cell r="A1606">
            <v>1606</v>
          </cell>
          <cell r="B1606" t="str">
            <v>CINCEL PALA ACERO 1/2x10"</v>
          </cell>
          <cell r="C1606" t="str">
            <v>UN</v>
          </cell>
          <cell r="D1606">
            <v>5485</v>
          </cell>
        </row>
        <row r="1607">
          <cell r="A1607">
            <v>1607</v>
          </cell>
          <cell r="B1607" t="str">
            <v>ACCESORIO EN GRES      8"</v>
          </cell>
          <cell r="C1607" t="str">
            <v>UN</v>
          </cell>
          <cell r="D1607">
            <v>11000</v>
          </cell>
        </row>
        <row r="1608">
          <cell r="A1608">
            <v>1608</v>
          </cell>
          <cell r="B1608" t="str">
            <v>NIPLE PASAMURO 3x8"</v>
          </cell>
          <cell r="C1608" t="str">
            <v>UN</v>
          </cell>
          <cell r="D1608">
            <v>20000</v>
          </cell>
        </row>
        <row r="1609">
          <cell r="A1609">
            <v>1609</v>
          </cell>
          <cell r="B1609" t="str">
            <v>ENTERPISO PAL.   25X70X20</v>
          </cell>
          <cell r="C1609" t="str">
            <v>UN</v>
          </cell>
          <cell r="D1609">
            <v>1155</v>
          </cell>
        </row>
        <row r="1610">
          <cell r="A1610">
            <v>1610</v>
          </cell>
          <cell r="B1610" t="str">
            <v>POLVILLO 1/2"</v>
          </cell>
          <cell r="C1610" t="str">
            <v>M3</v>
          </cell>
          <cell r="D1610">
            <v>3132</v>
          </cell>
        </row>
        <row r="1611">
          <cell r="A1611">
            <v>1611</v>
          </cell>
          <cell r="B1611" t="str">
            <v>MAT. GRAN. CALICHE 0*1"</v>
          </cell>
          <cell r="C1611" t="str">
            <v>M3</v>
          </cell>
          <cell r="D1611">
            <v>15515</v>
          </cell>
        </row>
        <row r="1612">
          <cell r="A1612">
            <v>1612</v>
          </cell>
          <cell r="B1612" t="str">
            <v>TEJA BAVARA</v>
          </cell>
          <cell r="C1612" t="str">
            <v>UN</v>
          </cell>
          <cell r="D1612">
            <v>444</v>
          </cell>
        </row>
        <row r="1613">
          <cell r="A1613">
            <v>1613</v>
          </cell>
          <cell r="B1613" t="str">
            <v>MAT. GRAN. CALICHE 0*1 1/</v>
          </cell>
          <cell r="C1613" t="str">
            <v>M3</v>
          </cell>
          <cell r="D1613">
            <v>4640</v>
          </cell>
        </row>
        <row r="1614">
          <cell r="A1614">
            <v>1614</v>
          </cell>
          <cell r="B1614" t="str">
            <v>CALENTADOR MIXTO    20 GL</v>
          </cell>
          <cell r="C1614" t="str">
            <v>UN</v>
          </cell>
          <cell r="D1614">
            <v>489000</v>
          </cell>
        </row>
        <row r="1615">
          <cell r="A1615">
            <v>1615</v>
          </cell>
          <cell r="B1615" t="str">
            <v>LISTON MONREY    1"x2"x3m</v>
          </cell>
          <cell r="C1615" t="str">
            <v>ML</v>
          </cell>
          <cell r="D1615">
            <v>400</v>
          </cell>
        </row>
        <row r="1616">
          <cell r="A1616">
            <v>1616</v>
          </cell>
          <cell r="B1616" t="str">
            <v>ENTREPISO PAL.   30x70x20</v>
          </cell>
          <cell r="C1616" t="str">
            <v>UN</v>
          </cell>
          <cell r="D1616">
            <v>1180</v>
          </cell>
        </row>
        <row r="1617">
          <cell r="A1617">
            <v>1617</v>
          </cell>
          <cell r="B1617" t="str">
            <v>ENTREPISO PAL.   35x70x20</v>
          </cell>
          <cell r="C1617" t="str">
            <v>UN</v>
          </cell>
          <cell r="D1617">
            <v>1225</v>
          </cell>
        </row>
        <row r="1618">
          <cell r="A1618">
            <v>1618</v>
          </cell>
          <cell r="B1618" t="str">
            <v xml:space="preserve">MAT. GRAN. CALICHE </v>
          </cell>
          <cell r="C1618" t="str">
            <v>M3</v>
          </cell>
          <cell r="D1618">
            <v>15515</v>
          </cell>
        </row>
        <row r="1619">
          <cell r="A1619">
            <v>1619</v>
          </cell>
          <cell r="B1619" t="str">
            <v>PROYECTOR SNF-011/T000W</v>
          </cell>
          <cell r="C1619" t="str">
            <v>UN</v>
          </cell>
          <cell r="D1619">
            <v>752445</v>
          </cell>
        </row>
        <row r="1620">
          <cell r="A1620">
            <v>1620</v>
          </cell>
          <cell r="B1620" t="str">
            <v>BLOQUE MURO       8x20x40</v>
          </cell>
          <cell r="C1620" t="str">
            <v>UN</v>
          </cell>
          <cell r="D1620">
            <v>300</v>
          </cell>
        </row>
        <row r="1621">
          <cell r="A1621">
            <v>1621</v>
          </cell>
          <cell r="B1621" t="str">
            <v>REFLECTOR MERCURIO 250 W</v>
          </cell>
          <cell r="C1621" t="str">
            <v>UN</v>
          </cell>
          <cell r="D1621">
            <v>208000</v>
          </cell>
        </row>
        <row r="1622">
          <cell r="A1622">
            <v>1622</v>
          </cell>
          <cell r="B1622" t="str">
            <v>REFLECTOR MERCURIO 400 W</v>
          </cell>
          <cell r="C1622" t="str">
            <v>UN</v>
          </cell>
          <cell r="D1622">
            <v>220000</v>
          </cell>
        </row>
        <row r="1623">
          <cell r="A1623">
            <v>1623</v>
          </cell>
          <cell r="B1623" t="str">
            <v>BLOQUE MURO      10x20x40</v>
          </cell>
          <cell r="C1623" t="str">
            <v>UN</v>
          </cell>
          <cell r="D1623">
            <v>650</v>
          </cell>
        </row>
        <row r="1624">
          <cell r="A1624">
            <v>1624</v>
          </cell>
          <cell r="B1624" t="str">
            <v>BLOQUE MURO      15x20x40</v>
          </cell>
          <cell r="C1624" t="str">
            <v>UN</v>
          </cell>
          <cell r="D1624">
            <v>650</v>
          </cell>
        </row>
        <row r="1625">
          <cell r="A1625">
            <v>1625</v>
          </cell>
          <cell r="B1625" t="str">
            <v>MAT. GRAN. CALICHE 0*3"</v>
          </cell>
          <cell r="C1625" t="str">
            <v>M3</v>
          </cell>
          <cell r="D1625">
            <v>6206</v>
          </cell>
        </row>
        <row r="1626">
          <cell r="A1626">
            <v>1626</v>
          </cell>
          <cell r="B1626" t="str">
            <v>ANTICORROSIVO ROJO</v>
          </cell>
          <cell r="C1626" t="str">
            <v>GL</v>
          </cell>
          <cell r="D1626">
            <v>15890</v>
          </cell>
        </row>
        <row r="1627">
          <cell r="A1627">
            <v>1627</v>
          </cell>
          <cell r="B1627" t="str">
            <v>TRANSP. BOGOTA-CARTAGENA</v>
          </cell>
          <cell r="C1627" t="str">
            <v>TN</v>
          </cell>
          <cell r="D1627">
            <v>57284</v>
          </cell>
        </row>
        <row r="1628">
          <cell r="A1628">
            <v>1628</v>
          </cell>
          <cell r="B1628" t="str">
            <v>MALLA PLASTIFICADA</v>
          </cell>
          <cell r="C1628" t="str">
            <v>M2</v>
          </cell>
          <cell r="D1628">
            <v>6220</v>
          </cell>
        </row>
        <row r="1629">
          <cell r="A1629">
            <v>1629</v>
          </cell>
          <cell r="B1629" t="str">
            <v>PROYECTOR PHLC  720-MERC</v>
          </cell>
          <cell r="C1629" t="str">
            <v>UN</v>
          </cell>
          <cell r="D1629">
            <v>349670</v>
          </cell>
        </row>
        <row r="1630">
          <cell r="A1630">
            <v>1630</v>
          </cell>
          <cell r="B1630" t="str">
            <v>CONCRETO CONSISTENC. 3002</v>
          </cell>
          <cell r="C1630" t="str">
            <v>M3</v>
          </cell>
          <cell r="D1630">
            <v>86768</v>
          </cell>
        </row>
        <row r="1631">
          <cell r="A1631">
            <v>1631</v>
          </cell>
          <cell r="B1631" t="str">
            <v>CONCRETO CONSISTENC. 4002</v>
          </cell>
          <cell r="C1631" t="str">
            <v>M3</v>
          </cell>
          <cell r="D1631">
            <v>100224</v>
          </cell>
        </row>
        <row r="1632">
          <cell r="A1632">
            <v>1632</v>
          </cell>
          <cell r="B1632" t="str">
            <v>CONCRETO CONSISTENC. 5002</v>
          </cell>
          <cell r="C1632" t="str">
            <v>M3</v>
          </cell>
          <cell r="D1632">
            <v>118552</v>
          </cell>
        </row>
        <row r="1633">
          <cell r="A1633">
            <v>1633</v>
          </cell>
          <cell r="B1633" t="str">
            <v>COSTO ADIC. IMP.3000 PS03</v>
          </cell>
          <cell r="C1633" t="str">
            <v>M3</v>
          </cell>
          <cell r="D1633">
            <v>3132</v>
          </cell>
        </row>
        <row r="1634">
          <cell r="A1634">
            <v>1634</v>
          </cell>
          <cell r="B1634" t="str">
            <v>COSTO ADIC. IMP.4000 PS03</v>
          </cell>
          <cell r="C1634" t="str">
            <v>M3</v>
          </cell>
          <cell r="D1634">
            <v>3364</v>
          </cell>
        </row>
        <row r="1635">
          <cell r="A1635">
            <v>1635</v>
          </cell>
          <cell r="B1635" t="str">
            <v>COSTP ADIC. IMP.5000 PSI</v>
          </cell>
          <cell r="C1635" t="str">
            <v>M3</v>
          </cell>
          <cell r="D1635">
            <v>3596</v>
          </cell>
        </row>
        <row r="1636">
          <cell r="A1636">
            <v>1636</v>
          </cell>
          <cell r="B1636" t="str">
            <v>CONCRETO CORR 2000 PSI 04</v>
          </cell>
          <cell r="C1636" t="str">
            <v>M3</v>
          </cell>
          <cell r="D1636">
            <v>93380</v>
          </cell>
        </row>
        <row r="1637">
          <cell r="A1637">
            <v>1637</v>
          </cell>
          <cell r="B1637" t="str">
            <v>CONCRETO CORR 2500 PSI 04</v>
          </cell>
          <cell r="C1637" t="str">
            <v>M3</v>
          </cell>
          <cell r="D1637">
            <v>102196</v>
          </cell>
        </row>
        <row r="1638">
          <cell r="A1638">
            <v>1638</v>
          </cell>
          <cell r="B1638" t="str">
            <v>CONCRETO CORR 3000 PSI 04</v>
          </cell>
          <cell r="C1638" t="str">
            <v>M3</v>
          </cell>
          <cell r="D1638">
            <v>106256</v>
          </cell>
        </row>
        <row r="1639">
          <cell r="A1639">
            <v>1639</v>
          </cell>
          <cell r="B1639" t="str">
            <v>CONCRETO CORR 3500 PSI 04</v>
          </cell>
          <cell r="C1639" t="str">
            <v>M3</v>
          </cell>
          <cell r="D1639">
            <v>117160</v>
          </cell>
        </row>
        <row r="1640">
          <cell r="A1640">
            <v>1640</v>
          </cell>
          <cell r="B1640" t="str">
            <v>CONCRETO CORR 4000 PSI 04</v>
          </cell>
          <cell r="C1640" t="str">
            <v>M3</v>
          </cell>
          <cell r="D1640">
            <v>127716</v>
          </cell>
        </row>
        <row r="1641">
          <cell r="A1641">
            <v>1641</v>
          </cell>
          <cell r="B1641" t="str">
            <v>CONCRETO CORR 4500 PSI 04</v>
          </cell>
          <cell r="C1641" t="str">
            <v>M3</v>
          </cell>
          <cell r="D1641">
            <v>139432</v>
          </cell>
        </row>
        <row r="1642">
          <cell r="A1642">
            <v>1642</v>
          </cell>
          <cell r="B1642" t="str">
            <v>CONCRETO CORR 5000 PSI 04</v>
          </cell>
          <cell r="C1642" t="str">
            <v>M3</v>
          </cell>
          <cell r="D1642">
            <v>146508</v>
          </cell>
        </row>
        <row r="1643">
          <cell r="A1643">
            <v>1643</v>
          </cell>
          <cell r="B1643" t="str">
            <v>COSTO ADIC. RET.2500 PS03</v>
          </cell>
          <cell r="C1643" t="str">
            <v>M3</v>
          </cell>
          <cell r="D1643">
            <v>5220</v>
          </cell>
        </row>
        <row r="1644">
          <cell r="A1644">
            <v>1644</v>
          </cell>
          <cell r="B1644" t="str">
            <v>COSTO ADIC. RET.3000 PS03</v>
          </cell>
          <cell r="C1644" t="str">
            <v>M3</v>
          </cell>
          <cell r="D1644">
            <v>5220</v>
          </cell>
        </row>
        <row r="1645">
          <cell r="A1645">
            <v>1645</v>
          </cell>
          <cell r="B1645" t="str">
            <v>COSTO ADIC. RET.3500 PS03</v>
          </cell>
          <cell r="C1645" t="str">
            <v>M3</v>
          </cell>
          <cell r="D1645">
            <v>5220</v>
          </cell>
        </row>
        <row r="1646">
          <cell r="A1646">
            <v>1646</v>
          </cell>
          <cell r="B1646" t="str">
            <v>CAPACETE             3/4"</v>
          </cell>
          <cell r="C1646" t="str">
            <v>UN</v>
          </cell>
          <cell r="D1646">
            <v>1682</v>
          </cell>
        </row>
        <row r="1647">
          <cell r="A1647">
            <v>1647</v>
          </cell>
          <cell r="B1647" t="str">
            <v>CAPACETE               1"</v>
          </cell>
          <cell r="C1647" t="str">
            <v>UN</v>
          </cell>
          <cell r="D1647">
            <v>1455</v>
          </cell>
        </row>
        <row r="1648">
          <cell r="A1648">
            <v>1648</v>
          </cell>
          <cell r="B1648" t="str">
            <v>COSTO ADIC. RET.5000 PS03</v>
          </cell>
          <cell r="C1648" t="str">
            <v>M3</v>
          </cell>
          <cell r="D1648">
            <v>5220</v>
          </cell>
        </row>
        <row r="1649">
          <cell r="A1649">
            <v>1649</v>
          </cell>
          <cell r="B1649" t="str">
            <v>INCREMENT. BOMBEO      01</v>
          </cell>
          <cell r="C1649" t="str">
            <v>M3</v>
          </cell>
          <cell r="D1649">
            <v>9280</v>
          </cell>
        </row>
        <row r="1650">
          <cell r="A1650">
            <v>1650</v>
          </cell>
          <cell r="B1650" t="str">
            <v>CONCR.P/PAVIMENT.42KG/C02</v>
          </cell>
          <cell r="C1650" t="str">
            <v>M3</v>
          </cell>
          <cell r="D1650">
            <v>140476</v>
          </cell>
        </row>
        <row r="1651">
          <cell r="A1651">
            <v>1651</v>
          </cell>
          <cell r="B1651" t="str">
            <v>CONCR.P/PAVIMENT.35KG/C02</v>
          </cell>
          <cell r="C1651" t="str">
            <v>M3</v>
          </cell>
          <cell r="D1651">
            <v>118204</v>
          </cell>
        </row>
        <row r="1652">
          <cell r="A1652">
            <v>1652</v>
          </cell>
          <cell r="B1652" t="str">
            <v>CONCR.P/PAVIMENT.38KG/C02</v>
          </cell>
          <cell r="C1652" t="str">
            <v>M3</v>
          </cell>
          <cell r="D1652">
            <v>128760</v>
          </cell>
        </row>
        <row r="1653">
          <cell r="A1653">
            <v>1653</v>
          </cell>
          <cell r="B1653" t="str">
            <v>BOMBA PARA CONCRETO    01</v>
          </cell>
          <cell r="C1653" t="str">
            <v>M3</v>
          </cell>
          <cell r="D1653">
            <v>9280</v>
          </cell>
        </row>
        <row r="1654">
          <cell r="A1654">
            <v>1654</v>
          </cell>
          <cell r="B1654" t="str">
            <v>CONCR.P/PAVIMENT.45KG/C01</v>
          </cell>
          <cell r="C1654" t="str">
            <v>M3</v>
          </cell>
          <cell r="D1654">
            <v>147552</v>
          </cell>
        </row>
        <row r="1655">
          <cell r="A1655">
            <v>1655</v>
          </cell>
          <cell r="B1655" t="str">
            <v>SOPORTE PARA REFLECTORES</v>
          </cell>
          <cell r="C1655" t="str">
            <v>UN</v>
          </cell>
          <cell r="D1655">
            <v>72000</v>
          </cell>
        </row>
        <row r="1656">
          <cell r="A1656">
            <v>1656</v>
          </cell>
          <cell r="B1656" t="str">
            <v>BLOQ 10X20X40 TP IV S3C10</v>
          </cell>
          <cell r="C1656" t="str">
            <v>UN</v>
          </cell>
          <cell r="D1656">
            <v>795</v>
          </cell>
        </row>
        <row r="1657">
          <cell r="A1657">
            <v>1657</v>
          </cell>
          <cell r="B1657" t="str">
            <v>BLOQ 15X20X40 TP I  S3C15</v>
          </cell>
          <cell r="C1657" t="str">
            <v>UN</v>
          </cell>
          <cell r="D1657">
            <v>1085</v>
          </cell>
        </row>
        <row r="1658">
          <cell r="A1658">
            <v>1658</v>
          </cell>
          <cell r="B1658" t="str">
            <v>BLOQ 15X20X40 TP IV S3C15</v>
          </cell>
          <cell r="C1658" t="str">
            <v>UN</v>
          </cell>
          <cell r="D1658">
            <v>946</v>
          </cell>
        </row>
        <row r="1659">
          <cell r="A1659">
            <v>1659</v>
          </cell>
          <cell r="B1659" t="str">
            <v>BLOQ 20X20X40 TP I  S3C20</v>
          </cell>
          <cell r="C1659" t="str">
            <v>UN</v>
          </cell>
          <cell r="D1659">
            <v>1334</v>
          </cell>
        </row>
        <row r="1660">
          <cell r="A1660">
            <v>1660</v>
          </cell>
          <cell r="B1660" t="str">
            <v>BLOQ 20X20X40 TP IV S3C20</v>
          </cell>
          <cell r="C1660" t="str">
            <v>UN</v>
          </cell>
          <cell r="D1660">
            <v>1160</v>
          </cell>
        </row>
        <row r="1661">
          <cell r="A1661">
            <v>1661</v>
          </cell>
          <cell r="B1661" t="str">
            <v>BLOQ 10X20X40 TP IV S1C10</v>
          </cell>
          <cell r="C1661" t="str">
            <v>UN</v>
          </cell>
          <cell r="D1661">
            <v>795</v>
          </cell>
        </row>
        <row r="1662">
          <cell r="A1662">
            <v>1662</v>
          </cell>
          <cell r="B1662" t="str">
            <v>BLOQ 15X20X40 TP I  S1C15</v>
          </cell>
          <cell r="C1662" t="str">
            <v>UN</v>
          </cell>
          <cell r="D1662">
            <v>1085</v>
          </cell>
        </row>
        <row r="1663">
          <cell r="A1663">
            <v>1663</v>
          </cell>
          <cell r="B1663" t="str">
            <v>REFLECTOR MERC.HALOG 25OW</v>
          </cell>
          <cell r="C1663" t="str">
            <v>UN</v>
          </cell>
          <cell r="D1663">
            <v>260000</v>
          </cell>
        </row>
        <row r="1664">
          <cell r="A1664">
            <v>1664</v>
          </cell>
          <cell r="B1664" t="str">
            <v>BLOQ 15X20X40 TP IV S1C15</v>
          </cell>
          <cell r="C1664" t="str">
            <v>UN</v>
          </cell>
          <cell r="D1664">
            <v>946</v>
          </cell>
        </row>
        <row r="1665">
          <cell r="A1665">
            <v>1665</v>
          </cell>
          <cell r="B1665" t="str">
            <v>BLOQ 20X20X40 TP I  S1C20</v>
          </cell>
          <cell r="C1665" t="str">
            <v>UN</v>
          </cell>
          <cell r="D1665">
            <v>1334</v>
          </cell>
        </row>
        <row r="1666">
          <cell r="A1666">
            <v>1666</v>
          </cell>
          <cell r="B1666" t="str">
            <v>BLOQ 20X20X40 TP IV S1C20</v>
          </cell>
          <cell r="C1666" t="str">
            <v>UN</v>
          </cell>
          <cell r="D1666">
            <v>1160</v>
          </cell>
        </row>
        <row r="1667">
          <cell r="A1667">
            <v>1667</v>
          </cell>
          <cell r="B1667" t="str">
            <v>REFLECTOR MERC.HALOG 400W</v>
          </cell>
          <cell r="C1667" t="str">
            <v>UN</v>
          </cell>
          <cell r="D1667">
            <v>260000</v>
          </cell>
        </row>
        <row r="1668">
          <cell r="A1668">
            <v>1668</v>
          </cell>
          <cell r="B1668" t="str">
            <v>BLOQ 10X20X40 TP IV S10</v>
          </cell>
          <cell r="C1668" t="str">
            <v>UN</v>
          </cell>
          <cell r="D1668">
            <v>795</v>
          </cell>
        </row>
        <row r="1669">
          <cell r="A1669">
            <v>1669</v>
          </cell>
          <cell r="B1669" t="str">
            <v>COSTO ADIC.AC.3D 1500 PSI</v>
          </cell>
          <cell r="C1669" t="str">
            <v>UN</v>
          </cell>
          <cell r="D1669">
            <v>19720</v>
          </cell>
        </row>
        <row r="1670">
          <cell r="A1670">
            <v>1670</v>
          </cell>
          <cell r="B1670" t="str">
            <v>COSTO ADIC.AC.3D 2000 PSI</v>
          </cell>
          <cell r="C1670" t="str">
            <v>UN</v>
          </cell>
          <cell r="D1670">
            <v>20880</v>
          </cell>
        </row>
        <row r="1671">
          <cell r="A1671">
            <v>1671</v>
          </cell>
          <cell r="B1671" t="str">
            <v>COSTO ADIC.AC.3D 2500 PSI</v>
          </cell>
          <cell r="C1671" t="str">
            <v>UN</v>
          </cell>
          <cell r="D1671">
            <v>22040</v>
          </cell>
        </row>
        <row r="1672">
          <cell r="A1672">
            <v>1672</v>
          </cell>
          <cell r="B1672" t="str">
            <v>COSTO ADIC.AC.3D 3000 PSI</v>
          </cell>
          <cell r="C1672" t="str">
            <v>un</v>
          </cell>
          <cell r="D1672">
            <v>23200</v>
          </cell>
        </row>
        <row r="1673">
          <cell r="A1673">
            <v>1673</v>
          </cell>
          <cell r="B1673" t="str">
            <v>BROCHA DE NYLON NATURAL 4</v>
          </cell>
          <cell r="C1673" t="str">
            <v>UN</v>
          </cell>
          <cell r="D1673">
            <v>12093</v>
          </cell>
        </row>
        <row r="1674">
          <cell r="A1674">
            <v>1674</v>
          </cell>
          <cell r="B1674" t="str">
            <v>COSTO ADIC. IMP.3500 PSI</v>
          </cell>
          <cell r="C1674" t="str">
            <v>M3</v>
          </cell>
          <cell r="D1674">
            <v>4176</v>
          </cell>
        </row>
        <row r="1675">
          <cell r="A1675">
            <v>1675</v>
          </cell>
          <cell r="B1675" t="str">
            <v>COSTO ADIC. IMP.4500 PSI</v>
          </cell>
          <cell r="C1675" t="str">
            <v>M3</v>
          </cell>
          <cell r="D1675">
            <v>4872</v>
          </cell>
        </row>
        <row r="1676">
          <cell r="A1676">
            <v>1676</v>
          </cell>
          <cell r="B1676" t="str">
            <v>COSTO ADIC. IMP.5500 PSI</v>
          </cell>
          <cell r="C1676" t="str">
            <v>M3</v>
          </cell>
          <cell r="D1676">
            <v>4872</v>
          </cell>
        </row>
        <row r="1677">
          <cell r="A1677">
            <v>1677</v>
          </cell>
          <cell r="B1677" t="str">
            <v>TAPA TANQUE CIRCULAR 1000</v>
          </cell>
          <cell r="C1677" t="str">
            <v>UN</v>
          </cell>
          <cell r="D1677">
            <v>24937</v>
          </cell>
        </row>
        <row r="1678">
          <cell r="A1678">
            <v>1678</v>
          </cell>
          <cell r="B1678" t="str">
            <v>COSTO ADIC. RET.2000 PSI</v>
          </cell>
          <cell r="C1678" t="str">
            <v>M3</v>
          </cell>
          <cell r="D1678">
            <v>5104</v>
          </cell>
        </row>
        <row r="1679">
          <cell r="A1679">
            <v>1679</v>
          </cell>
          <cell r="B1679" t="str">
            <v>REFLECT.METAL HALIDE 250W</v>
          </cell>
          <cell r="C1679" t="str">
            <v>UN</v>
          </cell>
          <cell r="D1679">
            <v>225000</v>
          </cell>
        </row>
        <row r="1680">
          <cell r="A1680">
            <v>1680</v>
          </cell>
          <cell r="B1680" t="str">
            <v>COSTO ADIC. RET.4000 PSI</v>
          </cell>
          <cell r="C1680" t="str">
            <v>M3</v>
          </cell>
          <cell r="D1680">
            <v>5568</v>
          </cell>
        </row>
        <row r="1681">
          <cell r="A1681">
            <v>1681</v>
          </cell>
          <cell r="B1681" t="str">
            <v>COSTO ADIC. RET.4500 PSI</v>
          </cell>
          <cell r="C1681" t="str">
            <v>M3</v>
          </cell>
          <cell r="D1681">
            <v>5568</v>
          </cell>
        </row>
        <row r="1682">
          <cell r="A1682">
            <v>1682</v>
          </cell>
          <cell r="B1682" t="str">
            <v>BROCHA DE NYLON NATURAL 5</v>
          </cell>
          <cell r="C1682" t="str">
            <v>UN</v>
          </cell>
          <cell r="D1682">
            <v>15387</v>
          </cell>
        </row>
        <row r="1683">
          <cell r="A1683">
            <v>1683</v>
          </cell>
          <cell r="B1683" t="str">
            <v>A.C.P.M         B/QUILLA</v>
          </cell>
          <cell r="C1683" t="str">
            <v>GL</v>
          </cell>
          <cell r="D1683">
            <v>1184</v>
          </cell>
        </row>
        <row r="1684">
          <cell r="A1684">
            <v>1684</v>
          </cell>
          <cell r="B1684" t="str">
            <v>GASOLINA CORR.  B/MANGA</v>
          </cell>
          <cell r="C1684" t="str">
            <v>GL</v>
          </cell>
          <cell r="D1684">
            <v>1181</v>
          </cell>
        </row>
        <row r="1685">
          <cell r="A1685">
            <v>1685</v>
          </cell>
          <cell r="B1685" t="str">
            <v>TORNILLO ACERO   1/2x1/4"</v>
          </cell>
          <cell r="C1685" t="str">
            <v>UN</v>
          </cell>
          <cell r="D1685">
            <v>41</v>
          </cell>
        </row>
        <row r="1686">
          <cell r="A1686">
            <v>1686</v>
          </cell>
          <cell r="B1686" t="str">
            <v>SUPERMANTO         600 XT</v>
          </cell>
          <cell r="C1686" t="str">
            <v>M2</v>
          </cell>
          <cell r="D1686">
            <v>3330</v>
          </cell>
        </row>
        <row r="1687">
          <cell r="A1687">
            <v>1687</v>
          </cell>
          <cell r="B1687" t="str">
            <v>COSTO ADIC. RET.5500 PSI</v>
          </cell>
          <cell r="C1687" t="str">
            <v>M3</v>
          </cell>
          <cell r="D1687">
            <v>5568</v>
          </cell>
        </row>
        <row r="1688">
          <cell r="A1688">
            <v>1688</v>
          </cell>
          <cell r="B1688" t="str">
            <v>SUPERMANTO         800 XT</v>
          </cell>
          <cell r="C1688" t="str">
            <v>M2</v>
          </cell>
          <cell r="D1688">
            <v>4410</v>
          </cell>
        </row>
        <row r="1689">
          <cell r="A1689">
            <v>1689</v>
          </cell>
          <cell r="B1689" t="str">
            <v>TANQUE CONICO 250 LTS</v>
          </cell>
          <cell r="C1689" t="str">
            <v>UN</v>
          </cell>
          <cell r="D1689">
            <v>43551</v>
          </cell>
        </row>
        <row r="1690">
          <cell r="A1690">
            <v>1690</v>
          </cell>
          <cell r="B1690" t="str">
            <v>SUPERMANTO         400 X</v>
          </cell>
          <cell r="C1690" t="str">
            <v>M2</v>
          </cell>
          <cell r="D1690">
            <v>2570</v>
          </cell>
        </row>
        <row r="1691">
          <cell r="A1691">
            <v>1691</v>
          </cell>
          <cell r="B1691" t="str">
            <v>TORNILLO ACERO     1x1/2"</v>
          </cell>
          <cell r="C1691" t="str">
            <v>UN</v>
          </cell>
          <cell r="D1691">
            <v>210</v>
          </cell>
        </row>
        <row r="1692">
          <cell r="A1692">
            <v>1692</v>
          </cell>
          <cell r="B1692" t="str">
            <v>MANTO FIBERGLASS      P-3</v>
          </cell>
          <cell r="C1692" t="str">
            <v>M2</v>
          </cell>
          <cell r="D1692">
            <v>4430</v>
          </cell>
        </row>
        <row r="1693">
          <cell r="A1693">
            <v>1693</v>
          </cell>
          <cell r="B1693" t="str">
            <v>TAPA TANQUE CONICO 250 LT</v>
          </cell>
          <cell r="C1693" t="str">
            <v>UN</v>
          </cell>
          <cell r="D1693">
            <v>9741</v>
          </cell>
        </row>
        <row r="1694">
          <cell r="A1694">
            <v>1694</v>
          </cell>
          <cell r="B1694" t="str">
            <v>MANTO FIBERGLASS      P-4</v>
          </cell>
          <cell r="C1694" t="str">
            <v>M2</v>
          </cell>
          <cell r="D1694">
            <v>4840</v>
          </cell>
        </row>
        <row r="1695">
          <cell r="A1695">
            <v>1695</v>
          </cell>
          <cell r="B1695" t="str">
            <v>TORNILLO ACERO     2x1/2"</v>
          </cell>
          <cell r="C1695" t="str">
            <v>UN</v>
          </cell>
          <cell r="D1695">
            <v>310</v>
          </cell>
        </row>
        <row r="1696">
          <cell r="A1696">
            <v>1696</v>
          </cell>
          <cell r="B1696" t="str">
            <v>REFLECT.METAL HALIDE 400W</v>
          </cell>
          <cell r="C1696" t="str">
            <v>UN</v>
          </cell>
          <cell r="D1696">
            <v>265000</v>
          </cell>
        </row>
        <row r="1697">
          <cell r="A1697">
            <v>1697</v>
          </cell>
          <cell r="B1697" t="str">
            <v>CEMENTO GRIS CARIBE</v>
          </cell>
          <cell r="C1697" t="str">
            <v>KG</v>
          </cell>
          <cell r="D1697">
            <v>166</v>
          </cell>
        </row>
        <row r="1698">
          <cell r="A1698">
            <v>1698</v>
          </cell>
          <cell r="B1698" t="str">
            <v>REFLECTOR SODIO 70 W</v>
          </cell>
          <cell r="C1698" t="str">
            <v>UN</v>
          </cell>
          <cell r="D1698">
            <v>175000</v>
          </cell>
        </row>
        <row r="1699">
          <cell r="A1699">
            <v>1699</v>
          </cell>
          <cell r="B1699" t="str">
            <v>TORNILLO ACERO     3x1/2"</v>
          </cell>
          <cell r="C1699" t="str">
            <v>UN</v>
          </cell>
          <cell r="D1699">
            <v>414</v>
          </cell>
        </row>
        <row r="1700">
          <cell r="A1700">
            <v>1700</v>
          </cell>
          <cell r="B1700" t="str">
            <v>BAÑERA TEMPRA FIBR.VIDRIO</v>
          </cell>
          <cell r="C1700" t="str">
            <v>UN</v>
          </cell>
          <cell r="D1700">
            <v>320594</v>
          </cell>
        </row>
        <row r="1701">
          <cell r="A1701">
            <v>1701</v>
          </cell>
          <cell r="B1701" t="str">
            <v>BAÑERA TEMPRA FIBR.VIDR01</v>
          </cell>
          <cell r="C1701" t="str">
            <v>UN</v>
          </cell>
          <cell r="D1701">
            <v>337041</v>
          </cell>
        </row>
        <row r="1702">
          <cell r="A1702">
            <v>1702</v>
          </cell>
          <cell r="B1702" t="str">
            <v>TEJA SHINGLE NACIONAL 1/8</v>
          </cell>
          <cell r="C1702" t="str">
            <v>M2</v>
          </cell>
          <cell r="D1702">
            <v>4760</v>
          </cell>
        </row>
        <row r="1703">
          <cell r="A1703">
            <v>1703</v>
          </cell>
          <cell r="B1703" t="str">
            <v>TORNILLO ACERO     4x1/2"</v>
          </cell>
          <cell r="C1703" t="str">
            <v>UN</v>
          </cell>
          <cell r="D1703">
            <v>517</v>
          </cell>
        </row>
        <row r="1704">
          <cell r="A1704">
            <v>1704</v>
          </cell>
          <cell r="B1704" t="str">
            <v>TEJA SHINGLE IMPORT.  1/8</v>
          </cell>
          <cell r="C1704" t="str">
            <v>M2</v>
          </cell>
          <cell r="D1704">
            <v>6520</v>
          </cell>
        </row>
        <row r="1705">
          <cell r="A1705">
            <v>1705</v>
          </cell>
          <cell r="B1705" t="str">
            <v>TANQUE CONICO 500 LTS</v>
          </cell>
          <cell r="C1705" t="str">
            <v>UN</v>
          </cell>
          <cell r="D1705">
            <v>66961</v>
          </cell>
        </row>
        <row r="1706">
          <cell r="A1706">
            <v>1706</v>
          </cell>
          <cell r="B1706" t="str">
            <v>TORNILLO ACERO     5x1/2"</v>
          </cell>
          <cell r="C1706" t="str">
            <v>UN</v>
          </cell>
          <cell r="D1706">
            <v>721</v>
          </cell>
        </row>
        <row r="1707">
          <cell r="A1707">
            <v>1707</v>
          </cell>
          <cell r="B1707" t="str">
            <v>ROOF INSULATION</v>
          </cell>
          <cell r="C1707" t="str">
            <v>M2</v>
          </cell>
          <cell r="D1707">
            <v>6270</v>
          </cell>
        </row>
        <row r="1708">
          <cell r="A1708">
            <v>1708</v>
          </cell>
          <cell r="B1708" t="str">
            <v>TAPA TANQUE CONICO 500 LT</v>
          </cell>
          <cell r="C1708" t="str">
            <v>UN</v>
          </cell>
          <cell r="D1708">
            <v>13781</v>
          </cell>
        </row>
        <row r="1709">
          <cell r="A1709">
            <v>1709</v>
          </cell>
          <cell r="B1709" t="str">
            <v>TORNILLO ACERO     6x5/8"</v>
          </cell>
          <cell r="C1709" t="str">
            <v>UN</v>
          </cell>
          <cell r="D1709">
            <v>1321</v>
          </cell>
        </row>
        <row r="1710">
          <cell r="A1710">
            <v>1710</v>
          </cell>
          <cell r="B1710" t="str">
            <v>TANQUE CONICO 1000 LTS</v>
          </cell>
          <cell r="C1710" t="str">
            <v>UN</v>
          </cell>
          <cell r="D1710">
            <v>137114</v>
          </cell>
        </row>
        <row r="1711">
          <cell r="A1711">
            <v>1711</v>
          </cell>
          <cell r="B1711" t="str">
            <v>TORNILLO ACERO     7x5/8"</v>
          </cell>
          <cell r="C1711" t="str">
            <v>UN</v>
          </cell>
          <cell r="D1711">
            <v>1625</v>
          </cell>
        </row>
        <row r="1712">
          <cell r="A1712">
            <v>1712</v>
          </cell>
          <cell r="B1712" t="str">
            <v>HELIMALLA PLANA H-513</v>
          </cell>
          <cell r="C1712" t="str">
            <v>TN</v>
          </cell>
          <cell r="D1712">
            <v>873001</v>
          </cell>
        </row>
        <row r="1713">
          <cell r="A1713">
            <v>1713</v>
          </cell>
          <cell r="B1713" t="str">
            <v>TUERCA ACERO   Diam. 1/4"</v>
          </cell>
          <cell r="C1713" t="str">
            <v>UN</v>
          </cell>
          <cell r="D1713">
            <v>24</v>
          </cell>
        </row>
        <row r="1714">
          <cell r="A1714">
            <v>1714</v>
          </cell>
          <cell r="B1714" t="str">
            <v>FIBER STRIP</v>
          </cell>
          <cell r="C1714" t="str">
            <v>M2</v>
          </cell>
          <cell r="D1714">
            <v>760</v>
          </cell>
        </row>
        <row r="1715">
          <cell r="A1715">
            <v>1715</v>
          </cell>
          <cell r="B1715" t="str">
            <v>TUERCA ACERO   Diam. 3/8"</v>
          </cell>
          <cell r="C1715" t="str">
            <v>UN</v>
          </cell>
          <cell r="D1715">
            <v>46</v>
          </cell>
        </row>
        <row r="1716">
          <cell r="A1716">
            <v>1716</v>
          </cell>
          <cell r="B1716" t="str">
            <v>EMULSION ASFALTICA TAMBOR</v>
          </cell>
          <cell r="C1716" t="str">
            <v>GL</v>
          </cell>
          <cell r="D1716">
            <v>1399</v>
          </cell>
        </row>
        <row r="1717">
          <cell r="A1717">
            <v>1717</v>
          </cell>
          <cell r="B1717" t="str">
            <v>TUERCA ACERO   Diam. 5/8"</v>
          </cell>
          <cell r="C1717" t="str">
            <v>UN</v>
          </cell>
          <cell r="D1717">
            <v>213</v>
          </cell>
        </row>
        <row r="1718">
          <cell r="A1718">
            <v>1718</v>
          </cell>
          <cell r="B1718" t="str">
            <v>EMULSION ASFALTICA CUÑETE</v>
          </cell>
          <cell r="C1718" t="str">
            <v>GL</v>
          </cell>
          <cell r="D1718">
            <v>2396</v>
          </cell>
        </row>
        <row r="1719">
          <cell r="A1719">
            <v>1719</v>
          </cell>
          <cell r="B1719" t="str">
            <v>TORNILLO LAMINA  Dia.3/8"</v>
          </cell>
          <cell r="C1719" t="str">
            <v>UN</v>
          </cell>
          <cell r="D1719">
            <v>14</v>
          </cell>
        </row>
        <row r="1720">
          <cell r="A1720">
            <v>1720</v>
          </cell>
          <cell r="B1720" t="str">
            <v>BAÑERA TEMPRA FIBR.VIDR02</v>
          </cell>
          <cell r="C1720" t="str">
            <v>UN</v>
          </cell>
          <cell r="D1720">
            <v>410598</v>
          </cell>
        </row>
        <row r="1721">
          <cell r="A1721">
            <v>1721</v>
          </cell>
          <cell r="B1721" t="str">
            <v>TORNILLO LAMINA  Dia.1/2"</v>
          </cell>
          <cell r="C1721" t="str">
            <v>UN</v>
          </cell>
          <cell r="D1721">
            <v>16</v>
          </cell>
        </row>
        <row r="1722">
          <cell r="A1722">
            <v>1722</v>
          </cell>
          <cell r="B1722" t="str">
            <v>PERMA PLY</v>
          </cell>
          <cell r="C1722" t="str">
            <v>M2</v>
          </cell>
          <cell r="D1722">
            <v>789</v>
          </cell>
        </row>
        <row r="1723">
          <cell r="A1723">
            <v>1723</v>
          </cell>
          <cell r="B1723" t="str">
            <v>TORNILLO LAMINA  Dia.3/4"</v>
          </cell>
          <cell r="C1723" t="str">
            <v>UN</v>
          </cell>
          <cell r="D1723">
            <v>18</v>
          </cell>
        </row>
        <row r="1724">
          <cell r="A1724">
            <v>1724</v>
          </cell>
          <cell r="B1724" t="str">
            <v>TORNILLO LAMINA  Dia.  1"</v>
          </cell>
          <cell r="C1724" t="str">
            <v>UN</v>
          </cell>
          <cell r="D1724">
            <v>21</v>
          </cell>
        </row>
        <row r="1725">
          <cell r="A1725">
            <v>1725</v>
          </cell>
          <cell r="B1725" t="str">
            <v>BALDE PLASTICO NEGRO</v>
          </cell>
          <cell r="C1725" t="str">
            <v>UN</v>
          </cell>
          <cell r="D1725">
            <v>1427</v>
          </cell>
        </row>
        <row r="1726">
          <cell r="A1726">
            <v>1726</v>
          </cell>
          <cell r="B1726" t="str">
            <v>TAPA TANQUE CONIC 1000 LT</v>
          </cell>
          <cell r="C1726" t="str">
            <v>UN</v>
          </cell>
          <cell r="D1726">
            <v>24937</v>
          </cell>
        </row>
        <row r="1727">
          <cell r="A1727">
            <v>1727</v>
          </cell>
          <cell r="B1727" t="str">
            <v>SOLDADURA ELECT.6013 1/8"</v>
          </cell>
          <cell r="C1727" t="str">
            <v>KG</v>
          </cell>
          <cell r="D1727">
            <v>2960</v>
          </cell>
        </row>
        <row r="1728">
          <cell r="A1728">
            <v>1728</v>
          </cell>
          <cell r="B1728" t="str">
            <v>JUEGO CONEXIONES TANQUE</v>
          </cell>
          <cell r="C1728" t="str">
            <v>UN</v>
          </cell>
          <cell r="D1728">
            <v>8545</v>
          </cell>
        </row>
        <row r="1729">
          <cell r="A1729">
            <v>1729</v>
          </cell>
          <cell r="B1729" t="str">
            <v>TANQ ETERPLAST 500L VERDE</v>
          </cell>
          <cell r="C1729" t="str">
            <v>UN</v>
          </cell>
          <cell r="D1729">
            <v>60366</v>
          </cell>
        </row>
        <row r="1730">
          <cell r="A1730">
            <v>1730</v>
          </cell>
          <cell r="B1730" t="str">
            <v>SOLDADURA PVC LIQUIDA 1/4</v>
          </cell>
          <cell r="C1730" t="str">
            <v>UN</v>
          </cell>
          <cell r="D1730">
            <v>16318</v>
          </cell>
        </row>
        <row r="1731">
          <cell r="A1731">
            <v>1731</v>
          </cell>
          <cell r="B1731" t="str">
            <v>SOLDADURA CPVC A.CAL.1/4</v>
          </cell>
          <cell r="C1731" t="str">
            <v>UN</v>
          </cell>
          <cell r="D1731">
            <v>18100</v>
          </cell>
        </row>
        <row r="1732">
          <cell r="A1732">
            <v>1732</v>
          </cell>
          <cell r="B1732" t="str">
            <v>BROCA ESPADA 050     1/2"</v>
          </cell>
          <cell r="C1732" t="str">
            <v>UN</v>
          </cell>
          <cell r="D1732">
            <v>3438</v>
          </cell>
        </row>
        <row r="1733">
          <cell r="A1733">
            <v>1733</v>
          </cell>
          <cell r="B1733" t="str">
            <v>TUBO DRENAJE-AGR. 65mm</v>
          </cell>
          <cell r="C1733" t="str">
            <v>ML</v>
          </cell>
          <cell r="D1733">
            <v>2721</v>
          </cell>
        </row>
        <row r="1734">
          <cell r="A1734">
            <v>1734</v>
          </cell>
          <cell r="B1734" t="str">
            <v>ASFALTO TIPO 190</v>
          </cell>
          <cell r="C1734" t="str">
            <v>KG</v>
          </cell>
          <cell r="D1734">
            <v>550</v>
          </cell>
        </row>
        <row r="1735">
          <cell r="A1735">
            <v>1735</v>
          </cell>
          <cell r="B1735" t="str">
            <v>TUBO DRENAJE-AGR.100mm</v>
          </cell>
          <cell r="C1735" t="str">
            <v>ML</v>
          </cell>
          <cell r="D1735">
            <v>4806</v>
          </cell>
        </row>
        <row r="1736">
          <cell r="A1736">
            <v>1736</v>
          </cell>
          <cell r="B1736" t="str">
            <v>BROCA ESPADA 100       1"</v>
          </cell>
          <cell r="C1736" t="str">
            <v>UN</v>
          </cell>
          <cell r="D1736">
            <v>4414</v>
          </cell>
        </row>
        <row r="1737">
          <cell r="A1737">
            <v>1737</v>
          </cell>
          <cell r="B1737" t="str">
            <v>TUBO DRENAJE-AGR.160mm</v>
          </cell>
          <cell r="C1737" t="str">
            <v>ML</v>
          </cell>
          <cell r="D1737">
            <v>10704</v>
          </cell>
        </row>
        <row r="1738">
          <cell r="A1738">
            <v>1738</v>
          </cell>
          <cell r="B1738" t="str">
            <v>BROCA ESPADA 150   1 1/2"</v>
          </cell>
          <cell r="C1738" t="str">
            <v>UN</v>
          </cell>
          <cell r="D1738">
            <v>6683</v>
          </cell>
        </row>
        <row r="1739">
          <cell r="A1739">
            <v>1739</v>
          </cell>
          <cell r="B1739" t="str">
            <v>BROCA EXPANSION 7/8    3"</v>
          </cell>
          <cell r="C1739" t="str">
            <v>UN</v>
          </cell>
          <cell r="D1739">
            <v>48900</v>
          </cell>
        </row>
        <row r="1740">
          <cell r="A1740">
            <v>1740</v>
          </cell>
          <cell r="B1740" t="str">
            <v>BAÑERA CLASSIQ FIB.VIDRIO</v>
          </cell>
          <cell r="C1740" t="str">
            <v>UN</v>
          </cell>
          <cell r="D1740">
            <v>199732</v>
          </cell>
        </row>
        <row r="1741">
          <cell r="A1741">
            <v>1741</v>
          </cell>
          <cell r="B1741" t="str">
            <v>TAPA ETERPLAST 500L VERDE</v>
          </cell>
          <cell r="C1741" t="str">
            <v>UN</v>
          </cell>
          <cell r="D1741">
            <v>22326</v>
          </cell>
        </row>
        <row r="1742">
          <cell r="A1742">
            <v>1742</v>
          </cell>
          <cell r="B1742" t="str">
            <v>TUBO DRENAJE-AGR.200mm</v>
          </cell>
          <cell r="C1742" t="str">
            <v>ML</v>
          </cell>
          <cell r="D1742">
            <v>14980</v>
          </cell>
        </row>
        <row r="1743">
          <cell r="A1743">
            <v>1743</v>
          </cell>
          <cell r="B1743" t="str">
            <v>TUBO DRENAJE      65mm</v>
          </cell>
          <cell r="C1743" t="str">
            <v>ML</v>
          </cell>
          <cell r="D1743">
            <v>3726</v>
          </cell>
        </row>
        <row r="1744">
          <cell r="A1744">
            <v>1744</v>
          </cell>
          <cell r="B1744" t="str">
            <v>BROCA P/VIDRIO       1/4"</v>
          </cell>
          <cell r="C1744" t="str">
            <v>UN</v>
          </cell>
          <cell r="D1744">
            <v>6752</v>
          </cell>
        </row>
        <row r="1745">
          <cell r="A1745">
            <v>1745</v>
          </cell>
          <cell r="B1745" t="str">
            <v>TUBO DRENAJE     100mm</v>
          </cell>
          <cell r="C1745" t="str">
            <v>ML</v>
          </cell>
          <cell r="D1745">
            <v>6476</v>
          </cell>
        </row>
        <row r="1746">
          <cell r="A1746">
            <v>1746</v>
          </cell>
          <cell r="B1746" t="str">
            <v>BROCA P/VIDRIO      5/16"</v>
          </cell>
          <cell r="C1746" t="str">
            <v>UN</v>
          </cell>
          <cell r="D1746">
            <v>8300</v>
          </cell>
        </row>
        <row r="1747">
          <cell r="A1747">
            <v>1747</v>
          </cell>
          <cell r="B1747" t="str">
            <v>BASE FELT</v>
          </cell>
          <cell r="C1747" t="str">
            <v>M2</v>
          </cell>
          <cell r="D1747">
            <v>430</v>
          </cell>
        </row>
        <row r="1748">
          <cell r="A1748">
            <v>1748</v>
          </cell>
          <cell r="B1748" t="str">
            <v>BROCA P/MURO       1/4x4"</v>
          </cell>
          <cell r="C1748" t="str">
            <v>UN</v>
          </cell>
          <cell r="D1748">
            <v>1183</v>
          </cell>
        </row>
        <row r="1749">
          <cell r="A1749">
            <v>1749</v>
          </cell>
          <cell r="B1749" t="str">
            <v>BAÑERA CLASSIQ FIB.VIDR01</v>
          </cell>
          <cell r="C1749" t="str">
            <v>UN</v>
          </cell>
          <cell r="D1749">
            <v>234783</v>
          </cell>
        </row>
        <row r="1750">
          <cell r="A1750">
            <v>1750</v>
          </cell>
          <cell r="B1750" t="str">
            <v>BROCA P/MURO       1/2x4"</v>
          </cell>
          <cell r="C1750" t="str">
            <v>UN</v>
          </cell>
          <cell r="D1750">
            <v>3424</v>
          </cell>
        </row>
        <row r="1751">
          <cell r="A1751">
            <v>1751</v>
          </cell>
          <cell r="B1751" t="str">
            <v>C.RASO MONOACUSTICO  1.5"</v>
          </cell>
          <cell r="C1751" t="str">
            <v>M2</v>
          </cell>
          <cell r="D1751">
            <v>13320</v>
          </cell>
        </row>
        <row r="1752">
          <cell r="A1752">
            <v>1752</v>
          </cell>
          <cell r="B1752" t="str">
            <v>C.RASO SUPERACUSTICO 1.5"</v>
          </cell>
          <cell r="C1752" t="str">
            <v>M2</v>
          </cell>
          <cell r="D1752">
            <v>22000</v>
          </cell>
        </row>
        <row r="1753">
          <cell r="A1753">
            <v>1753</v>
          </cell>
          <cell r="B1753" t="str">
            <v>C.RASO SUPERACUSTICO   1"</v>
          </cell>
          <cell r="C1753" t="str">
            <v>M2</v>
          </cell>
          <cell r="D1753">
            <v>20150</v>
          </cell>
        </row>
        <row r="1754">
          <cell r="A1754">
            <v>1754</v>
          </cell>
          <cell r="B1754" t="str">
            <v>LAMINA ACUSTICA NEGRA 1/2</v>
          </cell>
          <cell r="C1754" t="str">
            <v>M2</v>
          </cell>
          <cell r="D1754">
            <v>5730</v>
          </cell>
        </row>
        <row r="1755">
          <cell r="A1755">
            <v>1755</v>
          </cell>
          <cell r="B1755" t="str">
            <v>TANQ ETERPLAST 500L COMPL</v>
          </cell>
          <cell r="C1755" t="str">
            <v>UN</v>
          </cell>
          <cell r="D1755">
            <v>93524</v>
          </cell>
        </row>
        <row r="1756">
          <cell r="A1756">
            <v>1756</v>
          </cell>
          <cell r="B1756" t="str">
            <v>REFLECTOR SODIO 150 W</v>
          </cell>
          <cell r="C1756" t="str">
            <v>UN</v>
          </cell>
          <cell r="D1756">
            <v>185000</v>
          </cell>
        </row>
        <row r="1757">
          <cell r="A1757">
            <v>1757</v>
          </cell>
          <cell r="B1757" t="str">
            <v>BROCA P/BERBIQUI     1/2"</v>
          </cell>
          <cell r="C1757" t="str">
            <v>UN</v>
          </cell>
          <cell r="D1757">
            <v>4390</v>
          </cell>
        </row>
        <row r="1758">
          <cell r="A1758">
            <v>1758</v>
          </cell>
          <cell r="B1758" t="str">
            <v>MURO PORTANTE FIBRIT P6-R</v>
          </cell>
          <cell r="C1758" t="str">
            <v>ML</v>
          </cell>
          <cell r="D1758">
            <v>20666</v>
          </cell>
        </row>
        <row r="1759">
          <cell r="A1759">
            <v>1759</v>
          </cell>
          <cell r="B1759" t="str">
            <v>JUEGO CONEX PVC TANQUES</v>
          </cell>
          <cell r="C1759" t="str">
            <v>UN</v>
          </cell>
          <cell r="D1759">
            <v>4362</v>
          </cell>
        </row>
        <row r="1760">
          <cell r="A1760">
            <v>1760</v>
          </cell>
          <cell r="B1760" t="str">
            <v>BROCA P/BERBIQUI       1"</v>
          </cell>
          <cell r="C1760" t="str">
            <v>UN</v>
          </cell>
          <cell r="D1760">
            <v>8260</v>
          </cell>
        </row>
        <row r="1761">
          <cell r="A1761">
            <v>1761</v>
          </cell>
          <cell r="B1761" t="str">
            <v>MASILLA ACRILICA GRIS ICO</v>
          </cell>
          <cell r="C1761" t="str">
            <v>GL</v>
          </cell>
          <cell r="D1761">
            <v>23800</v>
          </cell>
        </row>
        <row r="1762">
          <cell r="A1762">
            <v>1762</v>
          </cell>
          <cell r="B1762" t="str">
            <v>PRIMER EPOXICO        ICO</v>
          </cell>
          <cell r="C1762" t="str">
            <v>GL</v>
          </cell>
          <cell r="D1762">
            <v>32790</v>
          </cell>
        </row>
        <row r="1763">
          <cell r="A1763">
            <v>1763</v>
          </cell>
          <cell r="B1763" t="str">
            <v>CATAL P/PRIMER        ICO</v>
          </cell>
          <cell r="C1763" t="str">
            <v>QGL</v>
          </cell>
          <cell r="D1763">
            <v>14240</v>
          </cell>
        </row>
        <row r="1764">
          <cell r="A1764">
            <v>1764</v>
          </cell>
          <cell r="B1764" t="str">
            <v>SANITARIO FLUXOMETRO</v>
          </cell>
          <cell r="C1764" t="str">
            <v>UN</v>
          </cell>
          <cell r="D1764">
            <v>222000</v>
          </cell>
        </row>
        <row r="1765">
          <cell r="A1765">
            <v>1765</v>
          </cell>
          <cell r="B1765" t="str">
            <v>ARENA ROTINET</v>
          </cell>
          <cell r="C1765" t="str">
            <v>M3</v>
          </cell>
          <cell r="D1765">
            <v>16379</v>
          </cell>
        </row>
        <row r="1766">
          <cell r="A1766">
            <v>1766</v>
          </cell>
          <cell r="B1766" t="str">
            <v>CANAL Ref.240090 BLANCO</v>
          </cell>
          <cell r="C1766" t="str">
            <v>ML</v>
          </cell>
          <cell r="D1766">
            <v>4272</v>
          </cell>
        </row>
        <row r="1767">
          <cell r="A1767">
            <v>1767</v>
          </cell>
          <cell r="B1767" t="str">
            <v>ROTURA CILINDRO ESPECIAL</v>
          </cell>
          <cell r="C1767" t="str">
            <v>UN</v>
          </cell>
          <cell r="D1767">
            <v>3480</v>
          </cell>
        </row>
        <row r="1768">
          <cell r="A1768">
            <v>1768</v>
          </cell>
          <cell r="B1768" t="str">
            <v>MAMPOCEM</v>
          </cell>
          <cell r="C1768" t="str">
            <v>KG</v>
          </cell>
          <cell r="D1768">
            <v>164</v>
          </cell>
        </row>
        <row r="1769">
          <cell r="A1769">
            <v>1769</v>
          </cell>
          <cell r="B1769" t="str">
            <v>ESCALERILLAS P/TUBULAR</v>
          </cell>
          <cell r="C1769" t="str">
            <v>DD</v>
          </cell>
          <cell r="D1769">
            <v>319</v>
          </cell>
        </row>
        <row r="1770">
          <cell r="A1770">
            <v>1770</v>
          </cell>
          <cell r="B1770" t="str">
            <v>SOLDADURA ESTAÑO P/COBRE</v>
          </cell>
          <cell r="C1770" t="str">
            <v>ML</v>
          </cell>
          <cell r="D1770">
            <v>10672</v>
          </cell>
        </row>
        <row r="1771">
          <cell r="A1771">
            <v>1771</v>
          </cell>
          <cell r="B1771" t="str">
            <v>GASOLINA CORR. SAN ANDRES</v>
          </cell>
          <cell r="C1771" t="str">
            <v>GL</v>
          </cell>
          <cell r="D1771">
            <v>1252</v>
          </cell>
        </row>
        <row r="1772">
          <cell r="A1772">
            <v>1772</v>
          </cell>
          <cell r="B1772" t="str">
            <v>HELIMALLA PLANA H-567</v>
          </cell>
          <cell r="C1772" t="str">
            <v>TN</v>
          </cell>
          <cell r="D1772">
            <v>864810</v>
          </cell>
        </row>
        <row r="1773">
          <cell r="A1773">
            <v>1773</v>
          </cell>
          <cell r="B1773" t="str">
            <v>A.C.P.M.       SAN ANDRES</v>
          </cell>
          <cell r="C1773" t="str">
            <v>GL</v>
          </cell>
          <cell r="D1773">
            <v>1244</v>
          </cell>
        </row>
        <row r="1774">
          <cell r="A1774">
            <v>1774</v>
          </cell>
          <cell r="B1774" t="str">
            <v>KWIKSET CERROJO CILINDRO</v>
          </cell>
          <cell r="C1774" t="str">
            <v>UN</v>
          </cell>
          <cell r="D1774">
            <v>20880</v>
          </cell>
        </row>
        <row r="1775">
          <cell r="A1775">
            <v>1775</v>
          </cell>
          <cell r="B1775" t="str">
            <v>PEGANTE T/COLBON</v>
          </cell>
          <cell r="C1775" t="str">
            <v>GL</v>
          </cell>
          <cell r="D1775">
            <v>10535</v>
          </cell>
        </row>
        <row r="1776">
          <cell r="A1776">
            <v>1776</v>
          </cell>
          <cell r="B1776" t="str">
            <v>HELIMALLA PLANA H-589</v>
          </cell>
          <cell r="C1776" t="str">
            <v>TN</v>
          </cell>
          <cell r="D1776">
            <v>849120</v>
          </cell>
        </row>
        <row r="1777">
          <cell r="A1777">
            <v>1777</v>
          </cell>
          <cell r="B1777" t="str">
            <v>VALV CON BRAZO 3 POSICION</v>
          </cell>
          <cell r="C1777" t="str">
            <v>UN</v>
          </cell>
          <cell r="D1777">
            <v>5390</v>
          </cell>
        </row>
        <row r="1778">
          <cell r="A1778">
            <v>1778</v>
          </cell>
          <cell r="B1778" t="str">
            <v>GRAFITO EN POLVO   25 gr.</v>
          </cell>
          <cell r="C1778" t="str">
            <v>UN</v>
          </cell>
          <cell r="D1778">
            <v>1812</v>
          </cell>
        </row>
        <row r="1779">
          <cell r="A1779">
            <v>1779</v>
          </cell>
          <cell r="B1779" t="str">
            <v>SILICONA TRANSP.   75 gr.</v>
          </cell>
          <cell r="C1779" t="str">
            <v>UN</v>
          </cell>
          <cell r="D1779">
            <v>3173</v>
          </cell>
        </row>
        <row r="1780">
          <cell r="A1780">
            <v>1780</v>
          </cell>
          <cell r="B1780" t="str">
            <v>CINTA ENMASCARAR 050 1/2"</v>
          </cell>
          <cell r="C1780" t="str">
            <v>UN</v>
          </cell>
          <cell r="D1780">
            <v>1508</v>
          </cell>
        </row>
        <row r="1781">
          <cell r="A1781">
            <v>1781</v>
          </cell>
          <cell r="B1781" t="str">
            <v>CINTA ENMASCARAR 100   1"</v>
          </cell>
          <cell r="C1781" t="str">
            <v>UN</v>
          </cell>
          <cell r="D1781">
            <v>2900</v>
          </cell>
        </row>
        <row r="1782">
          <cell r="A1782">
            <v>1782</v>
          </cell>
          <cell r="B1782" t="str">
            <v>CINTA TEFLON  8 m    1/2"</v>
          </cell>
          <cell r="C1782" t="str">
            <v>UN</v>
          </cell>
          <cell r="D1782">
            <v>267</v>
          </cell>
        </row>
        <row r="1783">
          <cell r="A1783">
            <v>1783</v>
          </cell>
          <cell r="B1783" t="str">
            <v>CINTA AISLANTE  Rollo 33m</v>
          </cell>
          <cell r="C1783" t="str">
            <v>UN</v>
          </cell>
          <cell r="D1783">
            <v>3248</v>
          </cell>
        </row>
        <row r="1784">
          <cell r="A1784">
            <v>1784</v>
          </cell>
          <cell r="B1784" t="str">
            <v>CEMENTO CAUCHO PATEX</v>
          </cell>
          <cell r="C1784" t="str">
            <v>GL</v>
          </cell>
          <cell r="D1784">
            <v>16506</v>
          </cell>
        </row>
        <row r="1785">
          <cell r="A1785">
            <v>1785</v>
          </cell>
          <cell r="B1785" t="str">
            <v>CEMENTO CAUCHO PATEX 1/10</v>
          </cell>
          <cell r="C1785" t="str">
            <v>UN</v>
          </cell>
          <cell r="D1785">
            <v>1745</v>
          </cell>
        </row>
        <row r="1786">
          <cell r="A1786">
            <v>1786</v>
          </cell>
          <cell r="B1786" t="str">
            <v>PEGANTE COLBON</v>
          </cell>
          <cell r="C1786" t="str">
            <v>KL</v>
          </cell>
          <cell r="D1786">
            <v>2903</v>
          </cell>
        </row>
        <row r="1787">
          <cell r="A1787">
            <v>1787</v>
          </cell>
          <cell r="B1787" t="str">
            <v>BAÑERA CLASSIQ FIB.VIDR02</v>
          </cell>
          <cell r="C1787" t="str">
            <v>UN</v>
          </cell>
          <cell r="D1787">
            <v>331657</v>
          </cell>
        </row>
        <row r="1788">
          <cell r="A1788">
            <v>1788</v>
          </cell>
          <cell r="B1788" t="str">
            <v>CONEXION ENERGIA E-2 RES.</v>
          </cell>
          <cell r="C1788" t="str">
            <v>UN</v>
          </cell>
          <cell r="D1788">
            <v>35798</v>
          </cell>
        </row>
        <row r="1789">
          <cell r="A1789">
            <v>1789</v>
          </cell>
          <cell r="B1789" t="str">
            <v>TRITURADO 3/4"        CTG</v>
          </cell>
          <cell r="C1789" t="str">
            <v>M3</v>
          </cell>
          <cell r="D1789">
            <v>37700</v>
          </cell>
        </row>
        <row r="1790">
          <cell r="A1790">
            <v>1790</v>
          </cell>
          <cell r="B1790" t="str">
            <v>ALAMBRE GALVANIZADO No.12</v>
          </cell>
          <cell r="C1790" t="str">
            <v>KG</v>
          </cell>
          <cell r="D1790">
            <v>850</v>
          </cell>
        </row>
        <row r="1791">
          <cell r="A1791">
            <v>1791</v>
          </cell>
          <cell r="B1791" t="str">
            <v>VIDRIO 6mm</v>
          </cell>
          <cell r="C1791" t="str">
            <v>M2</v>
          </cell>
          <cell r="D1791">
            <v>23800</v>
          </cell>
        </row>
        <row r="1792">
          <cell r="A1792">
            <v>1792</v>
          </cell>
          <cell r="B1792" t="str">
            <v>VIDRIO BRONCE  4mm</v>
          </cell>
          <cell r="C1792" t="str">
            <v>M2</v>
          </cell>
          <cell r="D1792">
            <v>16150</v>
          </cell>
        </row>
        <row r="1793">
          <cell r="A1793">
            <v>1793</v>
          </cell>
          <cell r="B1793" t="str">
            <v>ALAMBRE GALVANIZADO No.14</v>
          </cell>
          <cell r="C1793" t="str">
            <v>KG</v>
          </cell>
          <cell r="D1793">
            <v>850</v>
          </cell>
        </row>
        <row r="1794">
          <cell r="A1794">
            <v>1794</v>
          </cell>
          <cell r="B1794" t="str">
            <v>ALAMBRE NEGRO       No.18</v>
          </cell>
          <cell r="C1794" t="str">
            <v>KG</v>
          </cell>
          <cell r="D1794">
            <v>700</v>
          </cell>
        </row>
        <row r="1795">
          <cell r="A1795">
            <v>1795</v>
          </cell>
          <cell r="B1795" t="str">
            <v>LAMINA LAMIROCK 5/8"</v>
          </cell>
          <cell r="C1795" t="str">
            <v>M2</v>
          </cell>
          <cell r="D1795">
            <v>14071</v>
          </cell>
        </row>
        <row r="1796">
          <cell r="A1796">
            <v>1796</v>
          </cell>
          <cell r="B1796" t="str">
            <v>CABLE POLIPROPILENO  1/2"</v>
          </cell>
          <cell r="C1796" t="str">
            <v>UN</v>
          </cell>
          <cell r="D1796">
            <v>420</v>
          </cell>
        </row>
        <row r="1797">
          <cell r="A1797">
            <v>1797</v>
          </cell>
          <cell r="B1797" t="str">
            <v>TINA HIDROMASAJE PARISIEN</v>
          </cell>
          <cell r="C1797" t="str">
            <v>UN</v>
          </cell>
          <cell r="D1797">
            <v>1292931</v>
          </cell>
        </row>
        <row r="1798">
          <cell r="A1798">
            <v>1798</v>
          </cell>
          <cell r="B1798" t="str">
            <v>LIJA FINA P/MADERA 1/2-3"</v>
          </cell>
          <cell r="C1798" t="str">
            <v>UN</v>
          </cell>
          <cell r="D1798">
            <v>55</v>
          </cell>
        </row>
        <row r="1799">
          <cell r="A1799">
            <v>1799</v>
          </cell>
          <cell r="B1799" t="str">
            <v>CONEXION ENERGIA E-3 RES.</v>
          </cell>
          <cell r="C1799" t="str">
            <v>UN</v>
          </cell>
          <cell r="D1799">
            <v>71628</v>
          </cell>
        </row>
        <row r="1800">
          <cell r="A1800">
            <v>1800</v>
          </cell>
          <cell r="B1800" t="str">
            <v>RUEDA ESMERIL A36   5"x1"</v>
          </cell>
          <cell r="C1800" t="str">
            <v>UN</v>
          </cell>
          <cell r="D1800">
            <v>14534</v>
          </cell>
        </row>
        <row r="1801">
          <cell r="A1801">
            <v>1801</v>
          </cell>
          <cell r="B1801" t="str">
            <v>PAPELITE   PLIEGO  9"x11"</v>
          </cell>
          <cell r="C1801" t="str">
            <v>UN</v>
          </cell>
          <cell r="D1801">
            <v>670</v>
          </cell>
        </row>
        <row r="1802">
          <cell r="A1802">
            <v>1802</v>
          </cell>
          <cell r="B1802" t="str">
            <v>PABMERIL   PLIEGO  9"x11"</v>
          </cell>
          <cell r="C1802" t="str">
            <v>UN</v>
          </cell>
          <cell r="D1802">
            <v>770</v>
          </cell>
        </row>
        <row r="1803">
          <cell r="A1803">
            <v>1803</v>
          </cell>
          <cell r="B1803" t="str">
            <v>LIJA DE AGUA 60-100</v>
          </cell>
          <cell r="C1803" t="str">
            <v>UN</v>
          </cell>
          <cell r="D1803">
            <v>476</v>
          </cell>
        </row>
        <row r="1804">
          <cell r="A1804">
            <v>1804</v>
          </cell>
          <cell r="B1804" t="str">
            <v>PUNTILLA C/CABEZA    1/2"</v>
          </cell>
          <cell r="C1804" t="str">
            <v>LB</v>
          </cell>
          <cell r="D1804">
            <v>559</v>
          </cell>
        </row>
        <row r="1805">
          <cell r="A1805">
            <v>1805</v>
          </cell>
          <cell r="B1805" t="str">
            <v>PERFIL LAMINA P/DRYWALL</v>
          </cell>
          <cell r="C1805" t="str">
            <v>ML</v>
          </cell>
          <cell r="D1805">
            <v>916</v>
          </cell>
        </row>
        <row r="1806">
          <cell r="A1806">
            <v>1806</v>
          </cell>
          <cell r="B1806" t="str">
            <v>PUNTILLA C/CABEZA      1"</v>
          </cell>
          <cell r="C1806" t="str">
            <v>LB</v>
          </cell>
          <cell r="D1806">
            <v>559</v>
          </cell>
        </row>
        <row r="1807">
          <cell r="A1807">
            <v>1807</v>
          </cell>
          <cell r="B1807" t="str">
            <v>ALAMBRE DE PUAS     No.12</v>
          </cell>
          <cell r="C1807" t="str">
            <v>KG</v>
          </cell>
          <cell r="D1807">
            <v>1150</v>
          </cell>
        </row>
        <row r="1808">
          <cell r="A1808">
            <v>1808</v>
          </cell>
          <cell r="B1808" t="str">
            <v>PUNTILLA C/CABEZA      2"</v>
          </cell>
          <cell r="C1808" t="str">
            <v>LB</v>
          </cell>
          <cell r="D1808">
            <v>1744</v>
          </cell>
        </row>
        <row r="1809">
          <cell r="A1809">
            <v>1809</v>
          </cell>
          <cell r="B1809" t="str">
            <v>COLOR MINERAL ROJO</v>
          </cell>
          <cell r="C1809" t="str">
            <v>KG</v>
          </cell>
          <cell r="D1809">
            <v>2600</v>
          </cell>
        </row>
        <row r="1810">
          <cell r="A1810">
            <v>1810</v>
          </cell>
          <cell r="B1810" t="str">
            <v>PUNTILLA C/CABEZA      3"</v>
          </cell>
          <cell r="C1810" t="str">
            <v>LB</v>
          </cell>
          <cell r="D1810">
            <v>531</v>
          </cell>
        </row>
        <row r="1811">
          <cell r="A1811">
            <v>1811</v>
          </cell>
          <cell r="B1811" t="str">
            <v>CUCHILLA EN PIZARRA  3x60</v>
          </cell>
          <cell r="C1811" t="str">
            <v>UN</v>
          </cell>
          <cell r="D1811">
            <v>14688</v>
          </cell>
        </row>
        <row r="1812">
          <cell r="A1812">
            <v>1812</v>
          </cell>
          <cell r="B1812" t="str">
            <v>PUNTILLA C/CABEZA  4-5-6"</v>
          </cell>
          <cell r="C1812" t="str">
            <v>LB</v>
          </cell>
          <cell r="D1812">
            <v>946</v>
          </cell>
        </row>
        <row r="1813">
          <cell r="A1813">
            <v>1813</v>
          </cell>
          <cell r="B1813" t="str">
            <v>CONEXION ENERGIA E-4 RES.</v>
          </cell>
          <cell r="C1813" t="str">
            <v>UN</v>
          </cell>
          <cell r="D1813">
            <v>107394</v>
          </cell>
        </row>
        <row r="1814">
          <cell r="A1814">
            <v>1814</v>
          </cell>
          <cell r="B1814" t="str">
            <v>CONEXION ENERGIA E-5 RES.</v>
          </cell>
          <cell r="C1814" t="str">
            <v>UN</v>
          </cell>
          <cell r="D1814">
            <v>214797</v>
          </cell>
        </row>
        <row r="1815">
          <cell r="A1815">
            <v>1815</v>
          </cell>
          <cell r="B1815" t="str">
            <v>REFLECT.METAL HALIDE 100W</v>
          </cell>
          <cell r="C1815" t="str">
            <v>UN</v>
          </cell>
          <cell r="D1815">
            <v>250000</v>
          </cell>
        </row>
        <row r="1816">
          <cell r="A1816">
            <v>1816</v>
          </cell>
          <cell r="B1816" t="str">
            <v>C.RASO DURACUSTIC     5/8</v>
          </cell>
          <cell r="C1816" t="str">
            <v>M2</v>
          </cell>
          <cell r="D1816">
            <v>6090</v>
          </cell>
        </row>
        <row r="1817">
          <cell r="A1817">
            <v>1817</v>
          </cell>
          <cell r="B1817" t="str">
            <v>PUNTILLA S/CABEZA      1"</v>
          </cell>
          <cell r="C1817" t="str">
            <v>LB</v>
          </cell>
          <cell r="D1817">
            <v>608</v>
          </cell>
        </row>
        <row r="1818">
          <cell r="A1818">
            <v>1818</v>
          </cell>
          <cell r="B1818" t="str">
            <v>LAMINA GALVANIZADA.   24</v>
          </cell>
          <cell r="C1818" t="str">
            <v>UN</v>
          </cell>
          <cell r="D1818">
            <v>10550</v>
          </cell>
        </row>
        <row r="1819">
          <cell r="A1819">
            <v>1819</v>
          </cell>
          <cell r="B1819" t="str">
            <v>LAMINA GALVANIZADA.   22</v>
          </cell>
          <cell r="C1819" t="str">
            <v>UN</v>
          </cell>
          <cell r="D1819">
            <v>12430</v>
          </cell>
        </row>
        <row r="1820">
          <cell r="A1820">
            <v>1820</v>
          </cell>
          <cell r="B1820" t="str">
            <v>PUNTILLA S/CABEZA      2"</v>
          </cell>
          <cell r="C1820" t="str">
            <v>LB</v>
          </cell>
          <cell r="D1820">
            <v>670</v>
          </cell>
        </row>
        <row r="1821">
          <cell r="A1821">
            <v>1821</v>
          </cell>
          <cell r="B1821" t="str">
            <v>LAMINA GALVANIZADA.   20</v>
          </cell>
          <cell r="C1821" t="str">
            <v>UN</v>
          </cell>
          <cell r="D1821">
            <v>15650</v>
          </cell>
        </row>
        <row r="1822">
          <cell r="A1822">
            <v>1822</v>
          </cell>
          <cell r="B1822" t="str">
            <v>BLOQUE MURO      20x20x40</v>
          </cell>
          <cell r="C1822" t="str">
            <v>UN</v>
          </cell>
          <cell r="D1822">
            <v>660</v>
          </cell>
        </row>
        <row r="1823">
          <cell r="A1823">
            <v>1823</v>
          </cell>
          <cell r="B1823" t="str">
            <v>BOLA PLASTICA</v>
          </cell>
          <cell r="C1823" t="str">
            <v>UN</v>
          </cell>
          <cell r="D1823">
            <v>1080</v>
          </cell>
        </row>
        <row r="1824">
          <cell r="A1824">
            <v>1824</v>
          </cell>
          <cell r="B1824" t="str">
            <v>BATEA</v>
          </cell>
          <cell r="C1824" t="str">
            <v>UN</v>
          </cell>
          <cell r="D1824">
            <v>17059</v>
          </cell>
        </row>
        <row r="1825">
          <cell r="A1825">
            <v>1825</v>
          </cell>
          <cell r="B1825" t="str">
            <v>LAMINA GALVANIZADA.   18</v>
          </cell>
          <cell r="C1825" t="str">
            <v>UN</v>
          </cell>
          <cell r="D1825">
            <v>20650</v>
          </cell>
        </row>
        <row r="1826">
          <cell r="A1826">
            <v>1826</v>
          </cell>
          <cell r="B1826" t="str">
            <v>LAMINA GALVANIZADA.   16</v>
          </cell>
          <cell r="C1826" t="str">
            <v>UN</v>
          </cell>
          <cell r="D1826">
            <v>25150</v>
          </cell>
        </row>
        <row r="1827">
          <cell r="A1827">
            <v>1827</v>
          </cell>
          <cell r="B1827" t="str">
            <v>ROSETA           (PLAFON)</v>
          </cell>
          <cell r="C1827" t="str">
            <v>UN</v>
          </cell>
          <cell r="D1827">
            <v>560</v>
          </cell>
        </row>
        <row r="1828">
          <cell r="A1828">
            <v>1828</v>
          </cell>
          <cell r="B1828" t="str">
            <v>BLOQUE MURO      60x35x20</v>
          </cell>
          <cell r="C1828" t="str">
            <v>UN</v>
          </cell>
          <cell r="D1828">
            <v>1350</v>
          </cell>
        </row>
        <row r="1829">
          <cell r="A1829">
            <v>1829</v>
          </cell>
          <cell r="B1829" t="str">
            <v>LAVADERO CON TANQUE 75X60</v>
          </cell>
          <cell r="C1829" t="str">
            <v>UN</v>
          </cell>
          <cell r="D1829">
            <v>32000</v>
          </cell>
        </row>
        <row r="1830">
          <cell r="A1830">
            <v>1830</v>
          </cell>
          <cell r="B1830" t="str">
            <v>PANEL R 35 1.00x2.40</v>
          </cell>
          <cell r="C1830" t="str">
            <v>UN</v>
          </cell>
          <cell r="D1830">
            <v>67552</v>
          </cell>
        </row>
        <row r="1831">
          <cell r="A1831">
            <v>1831</v>
          </cell>
          <cell r="B1831" t="str">
            <v>CONEXION TELEF. RESID.E-1</v>
          </cell>
          <cell r="C1831" t="str">
            <v>UN</v>
          </cell>
          <cell r="D1831">
            <v>180000</v>
          </cell>
        </row>
        <row r="1832">
          <cell r="A1832">
            <v>1832</v>
          </cell>
          <cell r="B1832" t="str">
            <v>VENT.ALUMINIO        FIJA</v>
          </cell>
          <cell r="C1832" t="str">
            <v>M2</v>
          </cell>
          <cell r="D1832">
            <v>36630</v>
          </cell>
        </row>
        <row r="1833">
          <cell r="A1833">
            <v>1833</v>
          </cell>
          <cell r="B1833" t="str">
            <v>TORNILLO P/MADERA    1x6"</v>
          </cell>
          <cell r="C1833" t="str">
            <v>UN</v>
          </cell>
          <cell r="D1833">
            <v>90</v>
          </cell>
        </row>
        <row r="1834">
          <cell r="A1834">
            <v>1834</v>
          </cell>
          <cell r="B1834" t="str">
            <v>CALENT AUXIL ELECTR 15 LT</v>
          </cell>
          <cell r="C1834" t="str">
            <v>UN</v>
          </cell>
          <cell r="D1834">
            <v>161500</v>
          </cell>
        </row>
        <row r="1835">
          <cell r="A1835">
            <v>1835</v>
          </cell>
          <cell r="B1835" t="str">
            <v>FLAUTA RIEGO P/LAVADERO</v>
          </cell>
          <cell r="C1835" t="str">
            <v>UN</v>
          </cell>
          <cell r="D1835">
            <v>1500</v>
          </cell>
        </row>
        <row r="1836">
          <cell r="A1836">
            <v>1836</v>
          </cell>
          <cell r="B1836" t="str">
            <v>LAMINA GALVANIZADA.   14</v>
          </cell>
          <cell r="C1836" t="str">
            <v>UN</v>
          </cell>
          <cell r="D1836">
            <v>31750</v>
          </cell>
        </row>
        <row r="1837">
          <cell r="A1837">
            <v>1837</v>
          </cell>
          <cell r="B1837" t="str">
            <v>REGISTRO CORTE       1/2"</v>
          </cell>
          <cell r="C1837" t="str">
            <v>UN</v>
          </cell>
          <cell r="D1837">
            <v>9473</v>
          </cell>
        </row>
        <row r="1838">
          <cell r="A1838">
            <v>1838</v>
          </cell>
          <cell r="B1838" t="str">
            <v>REGISTRO TOYA        3/4"</v>
          </cell>
          <cell r="C1838" t="str">
            <v>UN</v>
          </cell>
          <cell r="D1838">
            <v>22400</v>
          </cell>
        </row>
        <row r="1839">
          <cell r="A1839">
            <v>1839</v>
          </cell>
          <cell r="B1839" t="str">
            <v>TORNILLO P/MADER 1-1/2x8"</v>
          </cell>
          <cell r="C1839" t="str">
            <v>UN</v>
          </cell>
          <cell r="D1839">
            <v>14</v>
          </cell>
        </row>
        <row r="1840">
          <cell r="A1840">
            <v>1840</v>
          </cell>
          <cell r="B1840" t="str">
            <v>MANTO EDIL CONSTRUCCION</v>
          </cell>
          <cell r="C1840" t="str">
            <v>M2</v>
          </cell>
          <cell r="D1840">
            <v>5614</v>
          </cell>
        </row>
        <row r="1841">
          <cell r="A1841">
            <v>1841</v>
          </cell>
          <cell r="B1841" t="str">
            <v>CONEXION TELEF. RESID.E-2</v>
          </cell>
          <cell r="C1841" t="str">
            <v>UN</v>
          </cell>
          <cell r="D1841">
            <v>240000</v>
          </cell>
        </row>
        <row r="1842">
          <cell r="A1842">
            <v>1842</v>
          </cell>
          <cell r="B1842" t="str">
            <v>TORNILLO P/MADERA   2x10"</v>
          </cell>
          <cell r="C1842" t="str">
            <v>UN</v>
          </cell>
          <cell r="D1842">
            <v>46</v>
          </cell>
        </row>
        <row r="1843">
          <cell r="A1843">
            <v>1843</v>
          </cell>
          <cell r="B1843" t="str">
            <v>REFLECT.SODIO 1000 W</v>
          </cell>
          <cell r="C1843" t="str">
            <v>UN</v>
          </cell>
          <cell r="D1843">
            <v>500000</v>
          </cell>
        </row>
        <row r="1844">
          <cell r="A1844">
            <v>1844</v>
          </cell>
          <cell r="B1844" t="str">
            <v>TORNILLO P/MADERA   2x14"</v>
          </cell>
          <cell r="C1844" t="str">
            <v>UN</v>
          </cell>
          <cell r="D1844">
            <v>24</v>
          </cell>
        </row>
        <row r="1845">
          <cell r="A1845">
            <v>1845</v>
          </cell>
          <cell r="B1845" t="str">
            <v>REGISTRO TOYA          1"</v>
          </cell>
          <cell r="C1845" t="str">
            <v>UN</v>
          </cell>
          <cell r="D1845">
            <v>12550</v>
          </cell>
        </row>
        <row r="1846">
          <cell r="A1846">
            <v>1846</v>
          </cell>
          <cell r="B1846" t="str">
            <v>REGISTRO TOYA      1 1/2"</v>
          </cell>
          <cell r="C1846" t="str">
            <v>UN</v>
          </cell>
          <cell r="D1846">
            <v>3800</v>
          </cell>
        </row>
        <row r="1847">
          <cell r="A1847">
            <v>1847</v>
          </cell>
          <cell r="B1847" t="str">
            <v>REGISTRO CORTE         2"</v>
          </cell>
          <cell r="C1847" t="str">
            <v>UN</v>
          </cell>
          <cell r="D1847">
            <v>31000</v>
          </cell>
        </row>
        <row r="1848">
          <cell r="A1848">
            <v>1848</v>
          </cell>
          <cell r="B1848" t="str">
            <v>TORNILLO P/MADERA   3x12"</v>
          </cell>
          <cell r="C1848" t="str">
            <v>UN</v>
          </cell>
          <cell r="D1848">
            <v>59</v>
          </cell>
        </row>
        <row r="1849">
          <cell r="A1849">
            <v>1849</v>
          </cell>
          <cell r="B1849" t="str">
            <v>TORNILLO P/MADERA   3x14"</v>
          </cell>
          <cell r="C1849" t="str">
            <v>UN</v>
          </cell>
          <cell r="D1849">
            <v>72</v>
          </cell>
        </row>
        <row r="1850">
          <cell r="A1850">
            <v>1850</v>
          </cell>
          <cell r="B1850" t="str">
            <v>TORNILLO P/MADERA  1/2x3"</v>
          </cell>
          <cell r="C1850" t="str">
            <v>UN</v>
          </cell>
          <cell r="D1850">
            <v>73</v>
          </cell>
        </row>
        <row r="1851">
          <cell r="A1851">
            <v>1851</v>
          </cell>
          <cell r="B1851" t="str">
            <v>CHEQUE RED WHITE   1 1/2"</v>
          </cell>
          <cell r="C1851" t="str">
            <v>UN</v>
          </cell>
          <cell r="D1851">
            <v>73219</v>
          </cell>
        </row>
        <row r="1852">
          <cell r="A1852">
            <v>1852</v>
          </cell>
          <cell r="B1852" t="str">
            <v>CONEXION ENERGIA E-6 RES.</v>
          </cell>
          <cell r="C1852" t="str">
            <v>UN</v>
          </cell>
          <cell r="D1852">
            <v>357991</v>
          </cell>
        </row>
        <row r="1853">
          <cell r="A1853">
            <v>1853</v>
          </cell>
          <cell r="B1853" t="str">
            <v>TORNILLO P/MADERA  3/4x6"</v>
          </cell>
          <cell r="C1853" t="str">
            <v>UN</v>
          </cell>
          <cell r="D1853">
            <v>9</v>
          </cell>
        </row>
        <row r="1854">
          <cell r="A1854">
            <v>1854</v>
          </cell>
          <cell r="B1854" t="str">
            <v>CONEX. ENERGIA No3 NO RES</v>
          </cell>
          <cell r="C1854" t="str">
            <v>UN</v>
          </cell>
          <cell r="D1854">
            <v>21480</v>
          </cell>
        </row>
        <row r="1855">
          <cell r="A1855">
            <v>1855</v>
          </cell>
          <cell r="B1855" t="str">
            <v>CONEX. ENERGIA No2 NO RES</v>
          </cell>
          <cell r="C1855" t="str">
            <v>UN</v>
          </cell>
          <cell r="D1855">
            <v>23627</v>
          </cell>
        </row>
        <row r="1856">
          <cell r="A1856">
            <v>1856</v>
          </cell>
          <cell r="B1856" t="str">
            <v>TORNILLO P/MADERA    1x4"</v>
          </cell>
          <cell r="C1856" t="str">
            <v>UN</v>
          </cell>
          <cell r="D1856">
            <v>60</v>
          </cell>
        </row>
        <row r="1857">
          <cell r="A1857">
            <v>1857</v>
          </cell>
          <cell r="B1857" t="str">
            <v>CONEXION TELEF. RESID.E-3</v>
          </cell>
          <cell r="C1857" t="str">
            <v>UN</v>
          </cell>
          <cell r="D1857">
            <v>300000</v>
          </cell>
        </row>
        <row r="1858">
          <cell r="A1858">
            <v>1858</v>
          </cell>
          <cell r="B1858" t="str">
            <v>CONEX. ENERGIA No1 NO RES</v>
          </cell>
          <cell r="C1858" t="str">
            <v>UN</v>
          </cell>
          <cell r="D1858">
            <v>25776</v>
          </cell>
        </row>
        <row r="1859">
          <cell r="A1859">
            <v>1859</v>
          </cell>
          <cell r="B1859" t="str">
            <v>TORNILLO P/MADERA    2x8"</v>
          </cell>
          <cell r="C1859" t="str">
            <v>UN</v>
          </cell>
          <cell r="D1859">
            <v>35</v>
          </cell>
        </row>
        <row r="1860">
          <cell r="A1860">
            <v>1860</v>
          </cell>
          <cell r="B1860" t="str">
            <v>REVISION INSTAL. E-2 RES.</v>
          </cell>
          <cell r="C1860" t="str">
            <v>UN</v>
          </cell>
          <cell r="D1860">
            <v>4299</v>
          </cell>
        </row>
        <row r="1861">
          <cell r="A1861">
            <v>1861</v>
          </cell>
          <cell r="B1861" t="str">
            <v>PASTA P/PULIR BLANCA PHLC</v>
          </cell>
          <cell r="C1861" t="str">
            <v>GL</v>
          </cell>
          <cell r="D1861">
            <v>13000</v>
          </cell>
        </row>
        <row r="1862">
          <cell r="A1862">
            <v>1862</v>
          </cell>
          <cell r="B1862" t="str">
            <v>PASTA P/PULIR ROJA   PHLC</v>
          </cell>
          <cell r="C1862" t="str">
            <v>GL</v>
          </cell>
          <cell r="D1862">
            <v>12800</v>
          </cell>
        </row>
        <row r="1863">
          <cell r="A1863">
            <v>1863</v>
          </cell>
          <cell r="B1863" t="str">
            <v>ESM FLUORESCENTE     PHLC</v>
          </cell>
          <cell r="C1863" t="str">
            <v>FCO</v>
          </cell>
          <cell r="D1863">
            <v>5400</v>
          </cell>
        </row>
        <row r="1864">
          <cell r="A1864">
            <v>1864</v>
          </cell>
          <cell r="B1864" t="str">
            <v>SELLADOR LIJABLE 34% PHLC</v>
          </cell>
          <cell r="C1864" t="str">
            <v>GL</v>
          </cell>
          <cell r="D1864">
            <v>18200</v>
          </cell>
        </row>
        <row r="1865">
          <cell r="A1865">
            <v>1865</v>
          </cell>
          <cell r="B1865" t="str">
            <v>REVISION INSTAL. E-3 RES.</v>
          </cell>
          <cell r="C1865" t="str">
            <v>UN</v>
          </cell>
          <cell r="D1865">
            <v>7181</v>
          </cell>
        </row>
        <row r="1866">
          <cell r="A1866">
            <v>1866</v>
          </cell>
          <cell r="B1866" t="str">
            <v>SELLADOR LIJABLE 45% PHLC</v>
          </cell>
          <cell r="C1866" t="str">
            <v>GL</v>
          </cell>
          <cell r="D1866">
            <v>21200</v>
          </cell>
        </row>
        <row r="1867">
          <cell r="A1867">
            <v>1867</v>
          </cell>
          <cell r="B1867" t="str">
            <v>LACA TRANSP. CONC    PHLC</v>
          </cell>
          <cell r="C1867" t="str">
            <v>GL</v>
          </cell>
          <cell r="D1867">
            <v>20200</v>
          </cell>
        </row>
        <row r="1868">
          <cell r="A1868">
            <v>1868</v>
          </cell>
          <cell r="B1868" t="str">
            <v>LACA TRANSP. BTE     PHLC</v>
          </cell>
          <cell r="C1868" t="str">
            <v>GL</v>
          </cell>
          <cell r="D1868">
            <v>18200</v>
          </cell>
        </row>
        <row r="1869">
          <cell r="A1869">
            <v>1869</v>
          </cell>
          <cell r="B1869" t="str">
            <v>LACA TRANSP. MATE    PHLC</v>
          </cell>
          <cell r="C1869" t="str">
            <v>GL</v>
          </cell>
          <cell r="D1869">
            <v>18200</v>
          </cell>
        </row>
        <row r="1870">
          <cell r="A1870">
            <v>1870</v>
          </cell>
          <cell r="B1870" t="str">
            <v>REMOVEDOR PINTURA    PHLC</v>
          </cell>
          <cell r="C1870" t="str">
            <v>GL</v>
          </cell>
          <cell r="D1870">
            <v>24700</v>
          </cell>
        </row>
        <row r="1871">
          <cell r="A1871">
            <v>1871</v>
          </cell>
          <cell r="B1871" t="str">
            <v>TAPAPOROS INCOLORO   PHLC</v>
          </cell>
          <cell r="C1871" t="str">
            <v>GL</v>
          </cell>
          <cell r="D1871">
            <v>14000</v>
          </cell>
        </row>
        <row r="1872">
          <cell r="A1872">
            <v>1872</v>
          </cell>
          <cell r="B1872" t="str">
            <v>THINNER REMOVEDOR    PHLC</v>
          </cell>
          <cell r="C1872" t="str">
            <v>GL</v>
          </cell>
          <cell r="D1872">
            <v>9744</v>
          </cell>
        </row>
        <row r="1873">
          <cell r="A1873">
            <v>1873</v>
          </cell>
          <cell r="B1873" t="str">
            <v>CONEXION TELEF. RESID.E-4</v>
          </cell>
          <cell r="C1873" t="str">
            <v>UN</v>
          </cell>
          <cell r="D1873">
            <v>360000</v>
          </cell>
        </row>
        <row r="1874">
          <cell r="A1874">
            <v>1874</v>
          </cell>
          <cell r="B1874" t="str">
            <v>THINNER ACRILICO     PHLC</v>
          </cell>
          <cell r="C1874" t="str">
            <v>GL</v>
          </cell>
          <cell r="D1874">
            <v>12100</v>
          </cell>
        </row>
        <row r="1875">
          <cell r="A1875">
            <v>1875</v>
          </cell>
          <cell r="B1875" t="str">
            <v>VINILO ALGRECO POP.  PHLC</v>
          </cell>
          <cell r="C1875" t="str">
            <v>GL</v>
          </cell>
          <cell r="D1875">
            <v>7600</v>
          </cell>
        </row>
        <row r="1876">
          <cell r="A1876">
            <v>1876</v>
          </cell>
          <cell r="B1876" t="str">
            <v>VINILO  GRECOTONE    PHLC</v>
          </cell>
          <cell r="C1876" t="str">
            <v>GL</v>
          </cell>
          <cell r="D1876">
            <v>13200</v>
          </cell>
        </row>
        <row r="1877">
          <cell r="A1877">
            <v>1877</v>
          </cell>
          <cell r="B1877" t="str">
            <v>IMPRIMANTE ALGRECO   PHLC</v>
          </cell>
          <cell r="C1877" t="str">
            <v>GL</v>
          </cell>
          <cell r="D1877">
            <v>9000</v>
          </cell>
        </row>
        <row r="1878">
          <cell r="A1878">
            <v>1878</v>
          </cell>
          <cell r="B1878" t="str">
            <v>VINILO  GRECOTEX     PHLC</v>
          </cell>
          <cell r="C1878" t="str">
            <v>GL</v>
          </cell>
          <cell r="D1878">
            <v>19200</v>
          </cell>
        </row>
        <row r="1879">
          <cell r="A1879">
            <v>1879</v>
          </cell>
          <cell r="B1879" t="str">
            <v>VINILO  MURAL T/COL  PHLC</v>
          </cell>
          <cell r="C1879" t="str">
            <v>GL</v>
          </cell>
          <cell r="D1879">
            <v>21000</v>
          </cell>
        </row>
        <row r="1880">
          <cell r="A1880">
            <v>1880</v>
          </cell>
          <cell r="B1880" t="str">
            <v>ANTIC. CROMATO DE ZN PHLC</v>
          </cell>
          <cell r="C1880" t="str">
            <v>GL</v>
          </cell>
          <cell r="D1880">
            <v>27000</v>
          </cell>
        </row>
        <row r="1881">
          <cell r="A1881">
            <v>1881</v>
          </cell>
          <cell r="B1881" t="str">
            <v>ANTIC. ROJO CLARO    PHLC</v>
          </cell>
          <cell r="C1881" t="str">
            <v>GL</v>
          </cell>
          <cell r="D1881">
            <v>13200</v>
          </cell>
        </row>
        <row r="1882">
          <cell r="A1882">
            <v>1882</v>
          </cell>
          <cell r="B1882" t="str">
            <v>ANTIC. GRIS          PHLC</v>
          </cell>
          <cell r="C1882" t="str">
            <v>GL</v>
          </cell>
          <cell r="D1882">
            <v>15100</v>
          </cell>
        </row>
        <row r="1883">
          <cell r="A1883">
            <v>1883</v>
          </cell>
          <cell r="B1883" t="str">
            <v>PINTURA P/TABL.NEGRA PHLC</v>
          </cell>
          <cell r="C1883" t="str">
            <v>GL</v>
          </cell>
          <cell r="D1883">
            <v>19100</v>
          </cell>
        </row>
        <row r="1884">
          <cell r="A1884">
            <v>1884</v>
          </cell>
          <cell r="B1884" t="str">
            <v>LACA P/MADERA NEGRA  PHLC</v>
          </cell>
          <cell r="C1884" t="str">
            <v>GL</v>
          </cell>
          <cell r="D1884">
            <v>17200</v>
          </cell>
        </row>
        <row r="1885">
          <cell r="A1885">
            <v>1885</v>
          </cell>
          <cell r="B1885" t="str">
            <v>LACA P/MADERA V.TINT PHLC</v>
          </cell>
          <cell r="C1885" t="str">
            <v>GL</v>
          </cell>
          <cell r="D1885">
            <v>24900</v>
          </cell>
        </row>
        <row r="1886">
          <cell r="A1886">
            <v>1886</v>
          </cell>
          <cell r="B1886" t="str">
            <v>ESM SINT. MATE BCO   PHLC</v>
          </cell>
          <cell r="C1886" t="str">
            <v>GL</v>
          </cell>
          <cell r="D1886">
            <v>21700</v>
          </cell>
        </row>
        <row r="1887">
          <cell r="A1887">
            <v>1887</v>
          </cell>
          <cell r="B1887" t="str">
            <v>BARNIZ TRANSP. BTE   PHLC</v>
          </cell>
          <cell r="C1887" t="str">
            <v>GL</v>
          </cell>
          <cell r="D1887">
            <v>11900</v>
          </cell>
        </row>
        <row r="1888">
          <cell r="A1888">
            <v>1888</v>
          </cell>
          <cell r="B1888" t="str">
            <v>BARNIZ TRANSP. MATE  PHLC</v>
          </cell>
          <cell r="C1888" t="str">
            <v>GL</v>
          </cell>
          <cell r="D1888">
            <v>16800</v>
          </cell>
        </row>
        <row r="1889">
          <cell r="A1889">
            <v>1889</v>
          </cell>
          <cell r="B1889" t="str">
            <v>REVISION INSTAL. E-4 RES.</v>
          </cell>
          <cell r="C1889" t="str">
            <v>UN</v>
          </cell>
          <cell r="D1889">
            <v>9310</v>
          </cell>
        </row>
        <row r="1890">
          <cell r="A1890">
            <v>1890</v>
          </cell>
          <cell r="B1890" t="str">
            <v>LINEA TRAFICO BCO    PHLC</v>
          </cell>
          <cell r="C1890" t="str">
            <v>GL</v>
          </cell>
          <cell r="D1890">
            <v>28100</v>
          </cell>
        </row>
        <row r="1891">
          <cell r="A1891">
            <v>1891</v>
          </cell>
          <cell r="B1891" t="str">
            <v>WASH PRIMER BASE     PHLC</v>
          </cell>
          <cell r="C1891" t="str">
            <v>QGL</v>
          </cell>
          <cell r="D1891">
            <v>7800</v>
          </cell>
        </row>
        <row r="1892">
          <cell r="A1892">
            <v>1892</v>
          </cell>
          <cell r="B1892" t="str">
            <v>WASH PRIMER CATAL    PHLC</v>
          </cell>
          <cell r="C1892" t="str">
            <v>QGL</v>
          </cell>
          <cell r="D1892">
            <v>4300</v>
          </cell>
        </row>
        <row r="1893">
          <cell r="A1893">
            <v>1893</v>
          </cell>
          <cell r="B1893" t="str">
            <v>BASES P/LACAS        PHLC</v>
          </cell>
          <cell r="C1893" t="str">
            <v>GL</v>
          </cell>
          <cell r="D1893">
            <v>20900</v>
          </cell>
        </row>
        <row r="1894">
          <cell r="A1894">
            <v>1894</v>
          </cell>
          <cell r="B1894" t="str">
            <v>MASILLA BLANCA/VERDE PHLC</v>
          </cell>
          <cell r="C1894" t="str">
            <v>GL</v>
          </cell>
          <cell r="D1894">
            <v>19000</v>
          </cell>
        </row>
        <row r="1895">
          <cell r="A1895">
            <v>1895</v>
          </cell>
          <cell r="B1895" t="str">
            <v>MASILLA PLASTIMAS    PHLC</v>
          </cell>
          <cell r="C1895" t="str">
            <v>QGL</v>
          </cell>
          <cell r="D1895">
            <v>7100</v>
          </cell>
        </row>
        <row r="1896">
          <cell r="A1896">
            <v>1896</v>
          </cell>
          <cell r="B1896" t="str">
            <v>LACA P/ENTREMEZCLA   PHLC</v>
          </cell>
          <cell r="C1896" t="str">
            <v>GL</v>
          </cell>
          <cell r="D1896">
            <v>24900</v>
          </cell>
        </row>
        <row r="1897">
          <cell r="A1897">
            <v>1897</v>
          </cell>
          <cell r="B1897" t="str">
            <v>KID VINILO INSECTIC. PHLC</v>
          </cell>
          <cell r="C1897" t="str">
            <v>GL</v>
          </cell>
          <cell r="D1897">
            <v>37000</v>
          </cell>
        </row>
        <row r="1898">
          <cell r="A1898">
            <v>1898</v>
          </cell>
          <cell r="B1898" t="str">
            <v>REVISION INSTAL. E-5 RES.</v>
          </cell>
          <cell r="C1898" t="str">
            <v>UN</v>
          </cell>
          <cell r="D1898">
            <v>11454</v>
          </cell>
        </row>
        <row r="1899">
          <cell r="A1899">
            <v>1899</v>
          </cell>
          <cell r="B1899" t="str">
            <v>REVISION INSTAL. E-6 RES.</v>
          </cell>
          <cell r="C1899" t="str">
            <v>UN</v>
          </cell>
          <cell r="D1899">
            <v>14320</v>
          </cell>
        </row>
        <row r="1900">
          <cell r="A1900">
            <v>1900</v>
          </cell>
          <cell r="B1900" t="str">
            <v>PRIMER VERDE OLIVA    ICO</v>
          </cell>
          <cell r="C1900" t="str">
            <v>GL</v>
          </cell>
          <cell r="D1900">
            <v>29920</v>
          </cell>
        </row>
        <row r="1901">
          <cell r="A1901">
            <v>1901</v>
          </cell>
          <cell r="B1901" t="str">
            <v>PRIMER GRIS           ICO</v>
          </cell>
          <cell r="C1901" t="str">
            <v>GL</v>
          </cell>
          <cell r="D1901">
            <v>32790</v>
          </cell>
        </row>
        <row r="1902">
          <cell r="A1902">
            <v>1902</v>
          </cell>
          <cell r="B1902" t="str">
            <v>ESM HORNEABLE T/COLOR ICO</v>
          </cell>
          <cell r="C1902" t="str">
            <v>GL</v>
          </cell>
          <cell r="D1902">
            <v>30440</v>
          </cell>
        </row>
        <row r="1903">
          <cell r="A1903">
            <v>1903</v>
          </cell>
          <cell r="B1903" t="str">
            <v>ESM HORNEABLE NEGRO   ICO</v>
          </cell>
          <cell r="C1903" t="str">
            <v>GL</v>
          </cell>
          <cell r="D1903">
            <v>22000</v>
          </cell>
        </row>
        <row r="1904">
          <cell r="A1904">
            <v>1904</v>
          </cell>
          <cell r="B1904" t="str">
            <v>ESM MARTILLADO T/COL. ICO</v>
          </cell>
          <cell r="C1904" t="str">
            <v>GL</v>
          </cell>
          <cell r="D1904">
            <v>32620</v>
          </cell>
        </row>
        <row r="1905">
          <cell r="A1905">
            <v>1905</v>
          </cell>
          <cell r="B1905" t="str">
            <v>ESM EPOXICO T/COLOR   ICO</v>
          </cell>
          <cell r="C1905" t="str">
            <v>GL</v>
          </cell>
          <cell r="D1905">
            <v>46450</v>
          </cell>
        </row>
        <row r="1906">
          <cell r="A1906">
            <v>1906</v>
          </cell>
          <cell r="B1906" t="str">
            <v>CATAL P/ACABADO EPOX  ICO</v>
          </cell>
          <cell r="C1906" t="str">
            <v>GL</v>
          </cell>
          <cell r="D1906">
            <v>46450</v>
          </cell>
        </row>
        <row r="1907">
          <cell r="A1907">
            <v>1907</v>
          </cell>
          <cell r="B1907" t="str">
            <v>CARRETILLA INDUCOL C/TE.</v>
          </cell>
          <cell r="C1907" t="str">
            <v>UN</v>
          </cell>
          <cell r="D1907">
            <v>55367</v>
          </cell>
        </row>
        <row r="1908">
          <cell r="A1908">
            <v>1908</v>
          </cell>
          <cell r="B1908" t="str">
            <v>FLEXICOLOR BLANCO     ICO</v>
          </cell>
          <cell r="C1908" t="str">
            <v>GL</v>
          </cell>
          <cell r="D1908">
            <v>45860</v>
          </cell>
        </row>
        <row r="1909">
          <cell r="A1909">
            <v>1909</v>
          </cell>
          <cell r="B1909" t="str">
            <v>ESM SUPERLUX T/COLOR  ICO</v>
          </cell>
          <cell r="C1909" t="str">
            <v>GL</v>
          </cell>
          <cell r="D1909">
            <v>26290</v>
          </cell>
        </row>
        <row r="1910">
          <cell r="A1910">
            <v>1910</v>
          </cell>
          <cell r="B1910" t="str">
            <v>MANGUERA NIVEL       5/16</v>
          </cell>
          <cell r="C1910" t="str">
            <v>ML</v>
          </cell>
          <cell r="D1910">
            <v>343</v>
          </cell>
        </row>
        <row r="1911">
          <cell r="A1911">
            <v>1911</v>
          </cell>
          <cell r="B1911" t="str">
            <v>ESM ICOLUX T/COLOR    ICO</v>
          </cell>
          <cell r="C1911" t="str">
            <v>GL</v>
          </cell>
          <cell r="D1911">
            <v>24550</v>
          </cell>
        </row>
        <row r="1912">
          <cell r="A1912">
            <v>1912</v>
          </cell>
          <cell r="B1912" t="str">
            <v>ICOMATE BLANCO        ICO</v>
          </cell>
          <cell r="C1912" t="str">
            <v>GL</v>
          </cell>
          <cell r="D1912">
            <v>24370</v>
          </cell>
        </row>
        <row r="1913">
          <cell r="A1913">
            <v>1913</v>
          </cell>
          <cell r="B1913" t="str">
            <v>VINILICO T/COLOR      ICO</v>
          </cell>
          <cell r="C1913" t="str">
            <v>GL</v>
          </cell>
          <cell r="D1913">
            <v>21650</v>
          </cell>
        </row>
        <row r="1914">
          <cell r="A1914">
            <v>1914</v>
          </cell>
          <cell r="B1914" t="str">
            <v>VINILUX  T/COLOR      ICO</v>
          </cell>
          <cell r="C1914" t="str">
            <v>GL</v>
          </cell>
          <cell r="D1914">
            <v>14880</v>
          </cell>
        </row>
        <row r="1915">
          <cell r="A1915">
            <v>1915</v>
          </cell>
          <cell r="B1915" t="str">
            <v>ICOLATEX T/COLOR      ICO</v>
          </cell>
          <cell r="C1915" t="str">
            <v>GL</v>
          </cell>
          <cell r="D1915">
            <v>8720</v>
          </cell>
        </row>
        <row r="1916">
          <cell r="A1916">
            <v>1916</v>
          </cell>
          <cell r="B1916" t="str">
            <v>ANTIC.CROMATO DE ZINC ICO</v>
          </cell>
          <cell r="C1916" t="str">
            <v>GL</v>
          </cell>
          <cell r="D1916">
            <v>32790</v>
          </cell>
        </row>
        <row r="1917">
          <cell r="A1917">
            <v>1917</v>
          </cell>
          <cell r="B1917" t="str">
            <v>ANTIC GRIS PROTECCION ICO</v>
          </cell>
          <cell r="C1917" t="str">
            <v>GL</v>
          </cell>
          <cell r="D1917">
            <v>18070</v>
          </cell>
        </row>
        <row r="1918">
          <cell r="A1918">
            <v>1918</v>
          </cell>
          <cell r="B1918" t="str">
            <v>ANTIC ROJO PROTECCION ICO</v>
          </cell>
          <cell r="C1918" t="str">
            <v>GL</v>
          </cell>
          <cell r="D1918">
            <v>15880</v>
          </cell>
        </row>
        <row r="1919">
          <cell r="A1919">
            <v>1919</v>
          </cell>
          <cell r="B1919" t="str">
            <v>ICOLUX ALUMINIO       ICO</v>
          </cell>
          <cell r="C1919" t="str">
            <v>GL</v>
          </cell>
          <cell r="D1919">
            <v>28660</v>
          </cell>
        </row>
        <row r="1920">
          <cell r="A1920">
            <v>1920</v>
          </cell>
          <cell r="B1920" t="str">
            <v>ALUMINIO BITUMINOSO   ICO</v>
          </cell>
          <cell r="C1920" t="str">
            <v>GL</v>
          </cell>
          <cell r="D1920">
            <v>30680</v>
          </cell>
        </row>
        <row r="1921">
          <cell r="A1921">
            <v>1921</v>
          </cell>
          <cell r="B1921" t="str">
            <v>ALUMINIO EXTRA REFLEC ICO</v>
          </cell>
          <cell r="C1921" t="str">
            <v>GL</v>
          </cell>
          <cell r="D1921">
            <v>31630</v>
          </cell>
        </row>
        <row r="1922">
          <cell r="A1922">
            <v>1922</v>
          </cell>
          <cell r="B1922" t="str">
            <v>BARNIZ SINTETICO BTE  ICO</v>
          </cell>
          <cell r="C1922" t="str">
            <v>GL</v>
          </cell>
          <cell r="D1922">
            <v>12000</v>
          </cell>
        </row>
        <row r="1923">
          <cell r="A1923">
            <v>1923</v>
          </cell>
          <cell r="B1923" t="str">
            <v>BARNIZ TRANSP.BTE     ICO</v>
          </cell>
          <cell r="C1923" t="str">
            <v>GL</v>
          </cell>
          <cell r="D1923">
            <v>19330</v>
          </cell>
        </row>
        <row r="1924">
          <cell r="A1924">
            <v>1924</v>
          </cell>
          <cell r="B1924" t="str">
            <v>BARNIZ TRANSP. MATE   ICO</v>
          </cell>
          <cell r="C1924" t="str">
            <v>GL</v>
          </cell>
          <cell r="D1924">
            <v>17890</v>
          </cell>
        </row>
        <row r="1925">
          <cell r="A1925">
            <v>1925</v>
          </cell>
          <cell r="B1925" t="str">
            <v>PASTA PULIDORA BLANCA ICO</v>
          </cell>
          <cell r="C1925" t="str">
            <v>GL</v>
          </cell>
          <cell r="D1925">
            <v>12570</v>
          </cell>
        </row>
        <row r="1926">
          <cell r="A1926">
            <v>1926</v>
          </cell>
          <cell r="B1926" t="str">
            <v>REMOVEDOR DE PINTURA  ICO</v>
          </cell>
          <cell r="C1926" t="str">
            <v>GL</v>
          </cell>
          <cell r="D1926">
            <v>27890</v>
          </cell>
        </row>
        <row r="1927">
          <cell r="A1927">
            <v>1927</v>
          </cell>
          <cell r="B1927" t="str">
            <v>TAPAPOROS NATURAL     ICO</v>
          </cell>
          <cell r="C1927" t="str">
            <v>GL</v>
          </cell>
          <cell r="D1927">
            <v>15690</v>
          </cell>
        </row>
        <row r="1928">
          <cell r="A1928">
            <v>1928</v>
          </cell>
          <cell r="B1928" t="str">
            <v>SELLADOR LIJABLE 28%  ICO</v>
          </cell>
          <cell r="C1928" t="str">
            <v>GL</v>
          </cell>
          <cell r="D1928">
            <v>19310</v>
          </cell>
        </row>
        <row r="1929">
          <cell r="A1929">
            <v>1929</v>
          </cell>
          <cell r="B1929" t="str">
            <v>SELLADOR LIJABLE 40%  ICO</v>
          </cell>
          <cell r="C1929" t="str">
            <v>GL</v>
          </cell>
          <cell r="D1929">
            <v>22340</v>
          </cell>
        </row>
        <row r="1930">
          <cell r="A1930">
            <v>1930</v>
          </cell>
          <cell r="B1930" t="str">
            <v>LACA TRANSP BTE P/MAD ICO</v>
          </cell>
          <cell r="C1930" t="str">
            <v>GL</v>
          </cell>
          <cell r="D1930">
            <v>20620</v>
          </cell>
        </row>
        <row r="1931">
          <cell r="A1931">
            <v>1931</v>
          </cell>
          <cell r="B1931" t="str">
            <v>LACA TRANSP MATEP/MAD ICO</v>
          </cell>
          <cell r="C1931" t="str">
            <v>GL</v>
          </cell>
          <cell r="D1931">
            <v>20870</v>
          </cell>
        </row>
        <row r="1932">
          <cell r="A1932">
            <v>1932</v>
          </cell>
          <cell r="B1932" t="str">
            <v>DECORALAC TRANSP BTE  ICO</v>
          </cell>
          <cell r="C1932" t="str">
            <v>GL</v>
          </cell>
          <cell r="D1932">
            <v>16330</v>
          </cell>
        </row>
        <row r="1933">
          <cell r="A1933">
            <v>1933</v>
          </cell>
          <cell r="B1933" t="str">
            <v>LAVADERO CEMENTO    55x80</v>
          </cell>
          <cell r="C1933" t="str">
            <v>UN</v>
          </cell>
          <cell r="D1933">
            <v>65867</v>
          </cell>
        </row>
        <row r="1934">
          <cell r="A1934">
            <v>1934</v>
          </cell>
          <cell r="B1934" t="str">
            <v>CALENT AUXIL ELECTR 10 LT</v>
          </cell>
          <cell r="C1934" t="str">
            <v>UN</v>
          </cell>
          <cell r="D1934">
            <v>139900</v>
          </cell>
        </row>
        <row r="1935">
          <cell r="A1935">
            <v>1935</v>
          </cell>
          <cell r="B1935" t="str">
            <v>CALENT AUXIL ELECTR 10 01</v>
          </cell>
          <cell r="C1935" t="str">
            <v>UN</v>
          </cell>
          <cell r="D1935">
            <v>139900</v>
          </cell>
        </row>
        <row r="1936">
          <cell r="A1936">
            <v>1936</v>
          </cell>
          <cell r="B1936" t="str">
            <v>ESTUFA GAS 4 PUESTOS</v>
          </cell>
          <cell r="C1936" t="str">
            <v>UN</v>
          </cell>
          <cell r="D1936">
            <v>187900</v>
          </cell>
        </row>
        <row r="1937">
          <cell r="A1937">
            <v>1937</v>
          </cell>
          <cell r="B1937" t="str">
            <v>ESTUFA GAS 4 PUESTOS ELEC</v>
          </cell>
          <cell r="C1937" t="str">
            <v>UN</v>
          </cell>
          <cell r="D1937">
            <v>247800</v>
          </cell>
        </row>
        <row r="1938">
          <cell r="A1938">
            <v>1938</v>
          </cell>
          <cell r="B1938" t="str">
            <v>ESTUFA GAS 5 PUESTOS ELEC</v>
          </cell>
          <cell r="C1938" t="str">
            <v>UN</v>
          </cell>
          <cell r="D1938">
            <v>411940</v>
          </cell>
        </row>
        <row r="1939">
          <cell r="A1939">
            <v>1939</v>
          </cell>
          <cell r="B1939" t="str">
            <v>ESTUFA MIXTA DE 4 PUESTOS</v>
          </cell>
          <cell r="C1939" t="str">
            <v>UN</v>
          </cell>
          <cell r="D1939">
            <v>166390</v>
          </cell>
        </row>
        <row r="1940">
          <cell r="A1940">
            <v>1940</v>
          </cell>
          <cell r="B1940" t="str">
            <v>EST MIXTA 4 PUESTOS ELECT</v>
          </cell>
          <cell r="C1940" t="str">
            <v>UN</v>
          </cell>
          <cell r="D1940">
            <v>226460</v>
          </cell>
        </row>
        <row r="1941">
          <cell r="A1941">
            <v>1941</v>
          </cell>
          <cell r="B1941" t="str">
            <v>ESTUFA MIXTA 4 PUESTOS</v>
          </cell>
          <cell r="C1941" t="str">
            <v>UN</v>
          </cell>
          <cell r="D1941">
            <v>176600</v>
          </cell>
        </row>
        <row r="1942">
          <cell r="A1942">
            <v>1942</v>
          </cell>
          <cell r="B1942" t="str">
            <v>ESTUFA MIXTA 4 PUESTOS 01</v>
          </cell>
          <cell r="C1942" t="str">
            <v>UN</v>
          </cell>
          <cell r="D1942">
            <v>176600</v>
          </cell>
        </row>
        <row r="1943">
          <cell r="A1943">
            <v>1943</v>
          </cell>
          <cell r="B1943" t="str">
            <v>ESTUFA GAS 3 PUESTOS</v>
          </cell>
          <cell r="C1943" t="str">
            <v>UN</v>
          </cell>
          <cell r="D1943">
            <v>109800</v>
          </cell>
        </row>
        <row r="1944">
          <cell r="A1944">
            <v>1944</v>
          </cell>
          <cell r="B1944" t="str">
            <v>EST GAS 3 PUEST ENCEN ELE</v>
          </cell>
          <cell r="C1944" t="str">
            <v>UN</v>
          </cell>
          <cell r="D1944">
            <v>126800</v>
          </cell>
        </row>
        <row r="1945">
          <cell r="A1945">
            <v>1945</v>
          </cell>
          <cell r="B1945" t="str">
            <v>ESTUFA GAS 4 PUESTOS   01</v>
          </cell>
          <cell r="C1945" t="str">
            <v>UN</v>
          </cell>
          <cell r="D1945">
            <v>129990</v>
          </cell>
        </row>
        <row r="1946">
          <cell r="A1946">
            <v>1946</v>
          </cell>
          <cell r="B1946" t="str">
            <v>EST GAS 4 PUEST ENCEN ELE</v>
          </cell>
          <cell r="C1946" t="str">
            <v>UN</v>
          </cell>
          <cell r="D1946">
            <v>193500</v>
          </cell>
        </row>
        <row r="1947">
          <cell r="A1947">
            <v>1947</v>
          </cell>
          <cell r="B1947" t="str">
            <v>VINILTEX</v>
          </cell>
          <cell r="C1947" t="str">
            <v>GL</v>
          </cell>
          <cell r="D1947">
            <v>39376</v>
          </cell>
        </row>
        <row r="1948">
          <cell r="A1948">
            <v>1948</v>
          </cell>
          <cell r="B1948" t="str">
            <v>INTERVINILO</v>
          </cell>
          <cell r="C1948" t="str">
            <v>GL</v>
          </cell>
          <cell r="D1948">
            <v>36093</v>
          </cell>
        </row>
        <row r="1949">
          <cell r="A1949">
            <v>1949</v>
          </cell>
          <cell r="B1949" t="str">
            <v>VINILTEX TIPO 1</v>
          </cell>
          <cell r="C1949" t="str">
            <v>GL</v>
          </cell>
          <cell r="D1949">
            <v>39376</v>
          </cell>
        </row>
        <row r="1950">
          <cell r="A1950">
            <v>1950</v>
          </cell>
          <cell r="B1950" t="str">
            <v>PINTURAMA</v>
          </cell>
          <cell r="C1950" t="str">
            <v>GL</v>
          </cell>
          <cell r="D1950">
            <v>17396</v>
          </cell>
        </row>
        <row r="1951">
          <cell r="A1951">
            <v>1951</v>
          </cell>
          <cell r="B1951" t="str">
            <v>IMPRIMANTE DE VINILO</v>
          </cell>
          <cell r="C1951" t="str">
            <v>GL</v>
          </cell>
          <cell r="D1951">
            <v>10180</v>
          </cell>
        </row>
        <row r="1952">
          <cell r="A1952">
            <v>1952</v>
          </cell>
          <cell r="B1952" t="str">
            <v>ACRILTEX</v>
          </cell>
          <cell r="C1952" t="str">
            <v>GL</v>
          </cell>
          <cell r="D1952">
            <v>25330</v>
          </cell>
        </row>
        <row r="1953">
          <cell r="A1953">
            <v>1953</v>
          </cell>
          <cell r="B1953" t="str">
            <v>ASCENSOR TL6VF 10 PARADAS</v>
          </cell>
          <cell r="C1953" t="str">
            <v>UN</v>
          </cell>
          <cell r="D1953">
            <v>41760000</v>
          </cell>
        </row>
        <row r="1954">
          <cell r="A1954">
            <v>1954</v>
          </cell>
          <cell r="B1954" t="str">
            <v>SILICONITE</v>
          </cell>
          <cell r="C1954" t="str">
            <v>GL</v>
          </cell>
          <cell r="D1954">
            <v>17300</v>
          </cell>
        </row>
        <row r="1955">
          <cell r="A1955">
            <v>1955</v>
          </cell>
          <cell r="B1955" t="str">
            <v>REV. INST. &lt;=10KV NO RES.</v>
          </cell>
          <cell r="C1955" t="str">
            <v>UN</v>
          </cell>
          <cell r="D1955">
            <v>10742</v>
          </cell>
        </row>
        <row r="1956">
          <cell r="A1956">
            <v>1956</v>
          </cell>
          <cell r="B1956" t="str">
            <v>ESMALTE SINTET.PINTULUX</v>
          </cell>
          <cell r="C1956" t="str">
            <v>GL</v>
          </cell>
          <cell r="D1956">
            <v>26290</v>
          </cell>
        </row>
        <row r="1957">
          <cell r="A1957">
            <v>1957</v>
          </cell>
          <cell r="B1957" t="str">
            <v>ESMALTE DOMESTICO</v>
          </cell>
          <cell r="C1957" t="str">
            <v>GL</v>
          </cell>
          <cell r="D1957">
            <v>24550</v>
          </cell>
        </row>
        <row r="1958">
          <cell r="A1958">
            <v>1958</v>
          </cell>
          <cell r="B1958" t="str">
            <v>ESMALTE SEMIBRILLANTE 110</v>
          </cell>
          <cell r="C1958" t="str">
            <v>GL</v>
          </cell>
          <cell r="D1958">
            <v>24440</v>
          </cell>
        </row>
        <row r="1959">
          <cell r="A1959">
            <v>1959</v>
          </cell>
          <cell r="B1959" t="str">
            <v>ESMALTE MATE SUPERSINTET.</v>
          </cell>
          <cell r="C1959" t="str">
            <v>GL</v>
          </cell>
          <cell r="D1959">
            <v>24370</v>
          </cell>
        </row>
        <row r="1960">
          <cell r="A1960">
            <v>1960</v>
          </cell>
          <cell r="B1960" t="str">
            <v>ESMALTE MARTILLADOS</v>
          </cell>
          <cell r="C1960" t="str">
            <v>GL</v>
          </cell>
          <cell r="D1960">
            <v>33680</v>
          </cell>
        </row>
        <row r="1961">
          <cell r="A1961">
            <v>1961</v>
          </cell>
          <cell r="B1961" t="str">
            <v>ESMALTE CORRUGABLES</v>
          </cell>
          <cell r="C1961" t="str">
            <v>GL</v>
          </cell>
          <cell r="D1961">
            <v>34840</v>
          </cell>
        </row>
        <row r="1962">
          <cell r="A1962">
            <v>1962</v>
          </cell>
          <cell r="B1962" t="str">
            <v>ESMALTE HORNEABLE LISO</v>
          </cell>
          <cell r="C1962" t="str">
            <v>GL</v>
          </cell>
          <cell r="D1962">
            <v>33770</v>
          </cell>
        </row>
        <row r="1963">
          <cell r="A1963">
            <v>1963</v>
          </cell>
          <cell r="B1963" t="str">
            <v>BASE BLANCA          1490</v>
          </cell>
          <cell r="C1963" t="str">
            <v>GL</v>
          </cell>
          <cell r="D1963">
            <v>41020</v>
          </cell>
        </row>
        <row r="1964">
          <cell r="A1964">
            <v>1964</v>
          </cell>
          <cell r="B1964" t="str">
            <v>MASILLA BLANCA       1491</v>
          </cell>
          <cell r="C1964" t="str">
            <v>GL</v>
          </cell>
          <cell r="D1964">
            <v>41250</v>
          </cell>
        </row>
        <row r="1965">
          <cell r="A1965">
            <v>1965</v>
          </cell>
          <cell r="B1965" t="str">
            <v>PINTURA BLANCA P/TRAFICO</v>
          </cell>
          <cell r="C1965" t="str">
            <v>GL</v>
          </cell>
          <cell r="D1965">
            <v>31920</v>
          </cell>
        </row>
        <row r="1966">
          <cell r="A1966">
            <v>1966</v>
          </cell>
          <cell r="B1966" t="str">
            <v>PINTURA NEGRA P/TABLEROS</v>
          </cell>
          <cell r="C1966" t="str">
            <v>GL</v>
          </cell>
          <cell r="D1966">
            <v>21590</v>
          </cell>
        </row>
        <row r="1967">
          <cell r="A1967">
            <v>1967</v>
          </cell>
          <cell r="B1967" t="str">
            <v>PINTU-MASTIC NEGRO</v>
          </cell>
          <cell r="C1967" t="str">
            <v>GL</v>
          </cell>
          <cell r="D1967">
            <v>25640</v>
          </cell>
        </row>
        <row r="1968">
          <cell r="A1968">
            <v>1968</v>
          </cell>
          <cell r="B1968" t="str">
            <v>BASE ANTICOR.EPOXY MINIO</v>
          </cell>
          <cell r="C1968" t="str">
            <v>QGL</v>
          </cell>
          <cell r="D1968">
            <v>34830</v>
          </cell>
        </row>
        <row r="1969">
          <cell r="A1969">
            <v>1969</v>
          </cell>
          <cell r="B1969" t="str">
            <v>BASE ANTICOR.EPOXY ROJA</v>
          </cell>
          <cell r="C1969" t="str">
            <v>GL</v>
          </cell>
          <cell r="D1969">
            <v>25520</v>
          </cell>
        </row>
        <row r="1970">
          <cell r="A1970">
            <v>1970</v>
          </cell>
          <cell r="B1970" t="str">
            <v>AROFLEX BLANCO</v>
          </cell>
          <cell r="C1970" t="str">
            <v>QGL</v>
          </cell>
          <cell r="D1970">
            <v>44820</v>
          </cell>
        </row>
        <row r="1971">
          <cell r="A1971">
            <v>1971</v>
          </cell>
          <cell r="B1971" t="str">
            <v>ALT.TEMP. NEGRO OºF-500ºF</v>
          </cell>
          <cell r="C1971" t="str">
            <v>GL</v>
          </cell>
          <cell r="D1971">
            <v>22200</v>
          </cell>
        </row>
        <row r="1972">
          <cell r="A1972">
            <v>1972</v>
          </cell>
          <cell r="B1972" t="str">
            <v>ALT.TEMP.GRIS 300ºF-800ºF</v>
          </cell>
          <cell r="C1972" t="str">
            <v>GL</v>
          </cell>
          <cell r="D1972">
            <v>91950</v>
          </cell>
        </row>
        <row r="1973">
          <cell r="A1973">
            <v>1973</v>
          </cell>
          <cell r="B1973" t="str">
            <v>ALT.TEMP.ALUM.300ºF-500ºF</v>
          </cell>
          <cell r="C1973" t="str">
            <v>GL</v>
          </cell>
          <cell r="D1973">
            <v>44520</v>
          </cell>
        </row>
        <row r="1974">
          <cell r="A1974">
            <v>1974</v>
          </cell>
          <cell r="B1974" t="str">
            <v>ALT.TEMP.ALUM400ºF-1100ºF</v>
          </cell>
          <cell r="C1974" t="str">
            <v>GL</v>
          </cell>
          <cell r="D1974">
            <v>140600</v>
          </cell>
        </row>
        <row r="1975">
          <cell r="A1975">
            <v>1975</v>
          </cell>
          <cell r="B1975" t="str">
            <v>OXIDO DE HIERRO ROJO</v>
          </cell>
          <cell r="C1975" t="str">
            <v>GL</v>
          </cell>
          <cell r="D1975">
            <v>15880</v>
          </cell>
        </row>
        <row r="1976">
          <cell r="A1976">
            <v>1976</v>
          </cell>
          <cell r="B1976" t="str">
            <v>MINIO PURO NARANJA</v>
          </cell>
          <cell r="C1976" t="str">
            <v>GL</v>
          </cell>
          <cell r="D1976">
            <v>26780</v>
          </cell>
        </row>
        <row r="1977">
          <cell r="A1977">
            <v>1977</v>
          </cell>
          <cell r="B1977" t="str">
            <v>CROMATO DE ZINC AMARILLO</v>
          </cell>
          <cell r="C1977" t="str">
            <v>GL</v>
          </cell>
          <cell r="D1977">
            <v>32790</v>
          </cell>
        </row>
        <row r="1978">
          <cell r="A1978">
            <v>1978</v>
          </cell>
          <cell r="B1978" t="str">
            <v>WASH PRIMER A PINTURA</v>
          </cell>
          <cell r="C1978" t="str">
            <v>GL</v>
          </cell>
          <cell r="D1978">
            <v>8360</v>
          </cell>
        </row>
        <row r="1979">
          <cell r="A1979">
            <v>1979</v>
          </cell>
          <cell r="B1979" t="str">
            <v>WASH PRIMER B CATALIZADOR</v>
          </cell>
          <cell r="C1979" t="str">
            <v>GL</v>
          </cell>
          <cell r="D1979">
            <v>3040</v>
          </cell>
        </row>
        <row r="1980">
          <cell r="A1980">
            <v>1980</v>
          </cell>
          <cell r="B1980" t="str">
            <v>ASFALTICA NEGRA</v>
          </cell>
          <cell r="C1980" t="str">
            <v>GL</v>
          </cell>
          <cell r="D1980">
            <v>18290</v>
          </cell>
        </row>
        <row r="1981">
          <cell r="A1981">
            <v>1981</v>
          </cell>
          <cell r="B1981" t="str">
            <v>PINTOXIDO</v>
          </cell>
          <cell r="C1981" t="str">
            <v>GL</v>
          </cell>
          <cell r="D1981">
            <v>40430</v>
          </cell>
        </row>
        <row r="1982">
          <cell r="A1982">
            <v>1982</v>
          </cell>
          <cell r="B1982" t="str">
            <v>ALUMINIO LIQ.BRILLANTE</v>
          </cell>
          <cell r="C1982" t="str">
            <v>GL</v>
          </cell>
          <cell r="D1982">
            <v>30680</v>
          </cell>
        </row>
        <row r="1983">
          <cell r="A1983">
            <v>1983</v>
          </cell>
          <cell r="B1983" t="str">
            <v>ALUMINIO BITUMINOSO</v>
          </cell>
          <cell r="C1983" t="str">
            <v>GL</v>
          </cell>
          <cell r="D1983">
            <v>30420</v>
          </cell>
        </row>
        <row r="1984">
          <cell r="A1984">
            <v>1984</v>
          </cell>
          <cell r="B1984" t="str">
            <v>BARNIZ SINT. BRILLANTE</v>
          </cell>
          <cell r="C1984" t="str">
            <v>GL</v>
          </cell>
          <cell r="D1984">
            <v>12860</v>
          </cell>
        </row>
        <row r="1985">
          <cell r="A1985">
            <v>1985</v>
          </cell>
          <cell r="B1985" t="str">
            <v>REV. INST.  &gt;10KV NO RES.</v>
          </cell>
          <cell r="C1985" t="str">
            <v>UN</v>
          </cell>
          <cell r="D1985">
            <v>21480</v>
          </cell>
        </row>
        <row r="1986">
          <cell r="A1986">
            <v>1986</v>
          </cell>
          <cell r="B1986" t="str">
            <v>BARNIZ EXTRA MATE</v>
          </cell>
          <cell r="C1986" t="str">
            <v>GL</v>
          </cell>
          <cell r="D1986">
            <v>18330</v>
          </cell>
        </row>
        <row r="1987">
          <cell r="A1987">
            <v>1987</v>
          </cell>
          <cell r="B1987" t="str">
            <v>BARNIZ VILTRIFLEX</v>
          </cell>
          <cell r="C1987" t="str">
            <v>GL</v>
          </cell>
          <cell r="D1987">
            <v>41480</v>
          </cell>
        </row>
        <row r="1988">
          <cell r="A1988">
            <v>1988</v>
          </cell>
          <cell r="B1988" t="str">
            <v>CATALIZADOR P/VITRIFLEX</v>
          </cell>
          <cell r="C1988" t="str">
            <v>GL</v>
          </cell>
          <cell r="D1988">
            <v>54830</v>
          </cell>
        </row>
        <row r="1989">
          <cell r="A1989">
            <v>1989</v>
          </cell>
          <cell r="B1989" t="str">
            <v>BARNIZ HORNEABLE BRILLANT</v>
          </cell>
          <cell r="C1989" t="str">
            <v>GL</v>
          </cell>
          <cell r="D1989">
            <v>34110</v>
          </cell>
        </row>
        <row r="1990">
          <cell r="A1990">
            <v>1990</v>
          </cell>
          <cell r="B1990" t="str">
            <v>DIELECTRICO TRANSPARENTE</v>
          </cell>
          <cell r="C1990" t="str">
            <v>GL</v>
          </cell>
          <cell r="D1990">
            <v>52270</v>
          </cell>
        </row>
        <row r="1991">
          <cell r="A1991">
            <v>1991</v>
          </cell>
          <cell r="B1991" t="str">
            <v>SELLADOR LIJABLE</v>
          </cell>
          <cell r="C1991" t="str">
            <v>GL</v>
          </cell>
          <cell r="D1991">
            <v>18940</v>
          </cell>
        </row>
        <row r="1992">
          <cell r="A1992">
            <v>1992</v>
          </cell>
          <cell r="B1992" t="str">
            <v>SELLADOR ALTOS SOLIDOS</v>
          </cell>
          <cell r="C1992" t="str">
            <v>GL</v>
          </cell>
          <cell r="D1992">
            <v>21560</v>
          </cell>
        </row>
        <row r="1993">
          <cell r="A1993">
            <v>1993</v>
          </cell>
          <cell r="B1993" t="str">
            <v>PINTULACA BRILLANTE</v>
          </cell>
          <cell r="C1993" t="str">
            <v>GL</v>
          </cell>
          <cell r="D1993">
            <v>20090</v>
          </cell>
        </row>
        <row r="1994">
          <cell r="A1994">
            <v>1994</v>
          </cell>
          <cell r="B1994" t="str">
            <v>PINTULACA MATE</v>
          </cell>
          <cell r="C1994" t="str">
            <v>GL</v>
          </cell>
          <cell r="D1994">
            <v>21060</v>
          </cell>
        </row>
        <row r="1995">
          <cell r="A1995">
            <v>1995</v>
          </cell>
          <cell r="B1995" t="str">
            <v>ULTRALAC MATE</v>
          </cell>
          <cell r="C1995" t="str">
            <v>GL</v>
          </cell>
          <cell r="D1995">
            <v>15240</v>
          </cell>
        </row>
        <row r="1996">
          <cell r="A1996">
            <v>1996</v>
          </cell>
          <cell r="B1996" t="str">
            <v>CONTADORES MONOFASICO</v>
          </cell>
          <cell r="C1996" t="str">
            <v>UN</v>
          </cell>
          <cell r="D1996">
            <v>14320</v>
          </cell>
        </row>
        <row r="1997">
          <cell r="A1997">
            <v>1997</v>
          </cell>
          <cell r="B1997" t="str">
            <v>BASE BLANCA ULTRALAC</v>
          </cell>
          <cell r="C1997" t="str">
            <v>GL</v>
          </cell>
          <cell r="D1997">
            <v>16820</v>
          </cell>
        </row>
        <row r="1998">
          <cell r="A1998">
            <v>1998</v>
          </cell>
          <cell r="B1998" t="str">
            <v>PINTULACA BLANCA</v>
          </cell>
          <cell r="C1998" t="str">
            <v>GL</v>
          </cell>
          <cell r="D1998">
            <v>27580</v>
          </cell>
        </row>
        <row r="1999">
          <cell r="A1999">
            <v>1999</v>
          </cell>
          <cell r="B1999" t="str">
            <v>CONTADORES BIFASICO</v>
          </cell>
          <cell r="C1999" t="str">
            <v>UN</v>
          </cell>
          <cell r="D1999">
            <v>14320</v>
          </cell>
        </row>
        <row r="2000">
          <cell r="A2000">
            <v>2000</v>
          </cell>
          <cell r="B2000" t="str">
            <v>TAPAPOROS NOGAL</v>
          </cell>
          <cell r="C2000" t="str">
            <v>GL</v>
          </cell>
          <cell r="D2000">
            <v>15690</v>
          </cell>
        </row>
        <row r="2001">
          <cell r="A2001">
            <v>2001</v>
          </cell>
          <cell r="B2001" t="str">
            <v>MASILLA EXTRARAPIDA GRIS</v>
          </cell>
          <cell r="C2001" t="str">
            <v>GL</v>
          </cell>
          <cell r="D2001">
            <v>23740</v>
          </cell>
        </row>
        <row r="2002">
          <cell r="A2002">
            <v>2002</v>
          </cell>
          <cell r="B2002" t="str">
            <v>MASILLA GRIS CONCENTRADA</v>
          </cell>
          <cell r="C2002" t="str">
            <v>GL</v>
          </cell>
          <cell r="D2002">
            <v>21740</v>
          </cell>
        </row>
        <row r="2003">
          <cell r="A2003">
            <v>2003</v>
          </cell>
          <cell r="B2003" t="str">
            <v>PASTA PULIDORA BLANCA</v>
          </cell>
          <cell r="C2003" t="str">
            <v>GL</v>
          </cell>
          <cell r="D2003">
            <v>17570</v>
          </cell>
        </row>
        <row r="2004">
          <cell r="A2004">
            <v>2004</v>
          </cell>
          <cell r="B2004" t="str">
            <v>PERMEX LISO</v>
          </cell>
          <cell r="C2004" t="str">
            <v>GL</v>
          </cell>
          <cell r="D2004">
            <v>13600</v>
          </cell>
        </row>
        <row r="2005">
          <cell r="A2005">
            <v>2005</v>
          </cell>
          <cell r="B2005" t="str">
            <v>PERMEX CORRUGADO</v>
          </cell>
          <cell r="C2005" t="str">
            <v>GL</v>
          </cell>
          <cell r="D2005">
            <v>14790</v>
          </cell>
        </row>
        <row r="2006">
          <cell r="A2006">
            <v>2006</v>
          </cell>
          <cell r="B2006" t="str">
            <v>DISOLVENTE THINNER</v>
          </cell>
          <cell r="C2006" t="str">
            <v>GL</v>
          </cell>
          <cell r="D2006">
            <v>9117</v>
          </cell>
        </row>
        <row r="2007">
          <cell r="A2007">
            <v>2007</v>
          </cell>
          <cell r="B2007" t="str">
            <v>AYUDANTE ALB. -HORA</v>
          </cell>
          <cell r="C2007" t="str">
            <v>HH</v>
          </cell>
          <cell r="D2007">
            <v>2000</v>
          </cell>
        </row>
        <row r="2008">
          <cell r="A2008">
            <v>2008</v>
          </cell>
          <cell r="B2008" t="str">
            <v>OFICIAL ALB .-HORA</v>
          </cell>
          <cell r="C2008" t="str">
            <v>HH</v>
          </cell>
          <cell r="D2008">
            <v>3200</v>
          </cell>
        </row>
        <row r="2009">
          <cell r="A2009">
            <v>2009</v>
          </cell>
          <cell r="B2009" t="str">
            <v>ENTREPISO PAL.   40x70x20</v>
          </cell>
          <cell r="C2009" t="str">
            <v>UN</v>
          </cell>
          <cell r="D2009">
            <v>1290</v>
          </cell>
        </row>
        <row r="2010">
          <cell r="A2010">
            <v>2010</v>
          </cell>
          <cell r="B2010" t="str">
            <v>CONTADORES TRIFASICO</v>
          </cell>
          <cell r="C2010" t="str">
            <v>UN</v>
          </cell>
          <cell r="D2010">
            <v>14320</v>
          </cell>
        </row>
        <row r="2011">
          <cell r="A2011">
            <v>2011</v>
          </cell>
          <cell r="B2011" t="str">
            <v>REV. TRANSFORM. 5-15  KVA</v>
          </cell>
          <cell r="C2011" t="str">
            <v>UN</v>
          </cell>
          <cell r="D2011">
            <v>14320</v>
          </cell>
        </row>
        <row r="2012">
          <cell r="A2012">
            <v>2012</v>
          </cell>
          <cell r="B2012" t="str">
            <v>REV. TRANSFORM.25-45  KVA</v>
          </cell>
          <cell r="C2012" t="str">
            <v>UN</v>
          </cell>
          <cell r="D2012">
            <v>21480</v>
          </cell>
        </row>
        <row r="2013">
          <cell r="A2013">
            <v>2013</v>
          </cell>
          <cell r="B2013" t="str">
            <v>RESIDENTE-SUELDO</v>
          </cell>
          <cell r="C2013" t="str">
            <v>MS</v>
          </cell>
          <cell r="D2013">
            <v>1032030</v>
          </cell>
        </row>
        <row r="2014">
          <cell r="A2014">
            <v>2014</v>
          </cell>
          <cell r="B2014" t="str">
            <v>MAESTRO GENERAL-SUELDO</v>
          </cell>
          <cell r="C2014" t="str">
            <v>MS</v>
          </cell>
          <cell r="D2014">
            <v>713821</v>
          </cell>
        </row>
        <row r="2015">
          <cell r="A2015">
            <v>2015</v>
          </cell>
          <cell r="B2015" t="str">
            <v>CONTRAMAESTRO-SUELDO</v>
          </cell>
          <cell r="C2015" t="str">
            <v>MS</v>
          </cell>
          <cell r="D2015">
            <v>550416</v>
          </cell>
        </row>
        <row r="2016">
          <cell r="A2016">
            <v>2016</v>
          </cell>
          <cell r="B2016" t="str">
            <v>ALMACENISTA-SUELDO</v>
          </cell>
          <cell r="C2016" t="str">
            <v>MS</v>
          </cell>
          <cell r="D2016">
            <v>430012</v>
          </cell>
        </row>
        <row r="2017">
          <cell r="A2017">
            <v>2017</v>
          </cell>
          <cell r="B2017" t="str">
            <v>CELADOR-SUELDO</v>
          </cell>
          <cell r="C2017" t="str">
            <v>MS</v>
          </cell>
          <cell r="D2017">
            <v>344010</v>
          </cell>
        </row>
        <row r="2018">
          <cell r="A2018">
            <v>2018</v>
          </cell>
          <cell r="B2018" t="str">
            <v>OFICIAL ALB.-SUELDO</v>
          </cell>
          <cell r="C2018" t="str">
            <v>DD</v>
          </cell>
          <cell r="D2018">
            <v>20000</v>
          </cell>
        </row>
        <row r="2019">
          <cell r="A2019">
            <v>2019</v>
          </cell>
          <cell r="B2019" t="str">
            <v>AYUDANTE ALB.</v>
          </cell>
          <cell r="C2019" t="str">
            <v>DD</v>
          </cell>
          <cell r="D2019">
            <v>10000</v>
          </cell>
        </row>
        <row r="2020">
          <cell r="A2020">
            <v>2020</v>
          </cell>
          <cell r="B2020" t="str">
            <v>RESIDENTE CON PREST.</v>
          </cell>
          <cell r="C2020" t="str">
            <v>MS</v>
          </cell>
          <cell r="D2020">
            <v>1610380</v>
          </cell>
        </row>
        <row r="2021">
          <cell r="A2021">
            <v>2021</v>
          </cell>
          <cell r="B2021" t="str">
            <v>MAESTRO GENERAL CON PREST</v>
          </cell>
          <cell r="C2021" t="str">
            <v>MS</v>
          </cell>
          <cell r="D2021">
            <v>1113846</v>
          </cell>
        </row>
        <row r="2022">
          <cell r="A2022">
            <v>2022</v>
          </cell>
          <cell r="B2022" t="str">
            <v>CONTRAMAESTRO CON PREST.</v>
          </cell>
          <cell r="C2022" t="str">
            <v>MS</v>
          </cell>
          <cell r="D2022">
            <v>860025</v>
          </cell>
        </row>
        <row r="2023">
          <cell r="A2023">
            <v>2023</v>
          </cell>
          <cell r="B2023" t="str">
            <v>OFICIAL ALB.-</v>
          </cell>
          <cell r="C2023" t="str">
            <v>MS</v>
          </cell>
          <cell r="D2023">
            <v>619232</v>
          </cell>
        </row>
        <row r="2024">
          <cell r="A2024">
            <v>2024</v>
          </cell>
          <cell r="B2024" t="str">
            <v>AYUDANTE ALB. 2-CON PREST</v>
          </cell>
          <cell r="C2024" t="str">
            <v>MS</v>
          </cell>
          <cell r="D2024">
            <v>429273</v>
          </cell>
        </row>
        <row r="2025">
          <cell r="A2025">
            <v>2025</v>
          </cell>
          <cell r="B2025" t="str">
            <v>ALMACENISTA CON PREST.</v>
          </cell>
          <cell r="C2025" t="str">
            <v>MS</v>
          </cell>
          <cell r="D2025">
            <v>672625</v>
          </cell>
        </row>
        <row r="2026">
          <cell r="A2026">
            <v>2026</v>
          </cell>
          <cell r="B2026" t="str">
            <v>CELADOR CON PREST.</v>
          </cell>
          <cell r="C2026" t="str">
            <v>MS</v>
          </cell>
          <cell r="D2026">
            <v>562938</v>
          </cell>
        </row>
        <row r="2027">
          <cell r="A2027">
            <v>2027</v>
          </cell>
          <cell r="B2027" t="str">
            <v>ENTREPISO PAL.   25x80x20</v>
          </cell>
          <cell r="C2027" t="str">
            <v>UN</v>
          </cell>
          <cell r="D2027">
            <v>1180</v>
          </cell>
        </row>
        <row r="2028">
          <cell r="A2028">
            <v>2028</v>
          </cell>
          <cell r="B2028" t="str">
            <v>ENTREPISO PAL.   30x80x20</v>
          </cell>
          <cell r="C2028" t="str">
            <v>UN</v>
          </cell>
          <cell r="D2028">
            <v>1300</v>
          </cell>
        </row>
        <row r="2029">
          <cell r="A2029">
            <v>2029</v>
          </cell>
          <cell r="B2029" t="str">
            <v>CONTADOR MONOFASICO</v>
          </cell>
          <cell r="C2029" t="str">
            <v>UN</v>
          </cell>
          <cell r="D2029">
            <v>3203</v>
          </cell>
        </row>
        <row r="2030">
          <cell r="A2030">
            <v>2030</v>
          </cell>
          <cell r="B2030" t="str">
            <v>CONTADOR TRIFASICO</v>
          </cell>
          <cell r="C2030" t="str">
            <v>UN</v>
          </cell>
          <cell r="D2030">
            <v>12824</v>
          </cell>
        </row>
        <row r="2031">
          <cell r="A2031">
            <v>2031</v>
          </cell>
          <cell r="B2031" t="str">
            <v>GEOMEMBRANA POLY-FLEX  20</v>
          </cell>
          <cell r="C2031" t="str">
            <v>M2</v>
          </cell>
          <cell r="D2031">
            <v>2552</v>
          </cell>
        </row>
        <row r="2032">
          <cell r="A2032">
            <v>2032</v>
          </cell>
          <cell r="B2032" t="str">
            <v>ENTREPISO PAL.   35x80x20</v>
          </cell>
          <cell r="C2032" t="str">
            <v>UN</v>
          </cell>
          <cell r="D2032">
            <v>1330</v>
          </cell>
        </row>
        <row r="2033">
          <cell r="A2033">
            <v>2033</v>
          </cell>
          <cell r="B2033" t="str">
            <v>ENTREP.PRENSVIBR.30X60X20</v>
          </cell>
          <cell r="C2033" t="str">
            <v>UN</v>
          </cell>
          <cell r="D2033">
            <v>1000</v>
          </cell>
        </row>
        <row r="2034">
          <cell r="A2034">
            <v>2034</v>
          </cell>
          <cell r="B2034" t="str">
            <v>GEOMEMBRANA PERMAFLEX</v>
          </cell>
          <cell r="C2034" t="str">
            <v>M2</v>
          </cell>
          <cell r="D2034">
            <v>2644</v>
          </cell>
        </row>
        <row r="2035">
          <cell r="A2035">
            <v>2035</v>
          </cell>
          <cell r="B2035" t="str">
            <v>GEOMEMBRANA PERMAFLEX  01</v>
          </cell>
          <cell r="C2035" t="str">
            <v>M2</v>
          </cell>
          <cell r="D2035">
            <v>3967</v>
          </cell>
        </row>
        <row r="2036">
          <cell r="A2036">
            <v>2036</v>
          </cell>
          <cell r="B2036" t="str">
            <v>GEOMEMBRANA PERMAFLEX  02</v>
          </cell>
          <cell r="C2036" t="str">
            <v>M2</v>
          </cell>
          <cell r="D2036">
            <v>3422</v>
          </cell>
        </row>
        <row r="2037">
          <cell r="A2037">
            <v>2037</v>
          </cell>
          <cell r="B2037" t="str">
            <v>REV. TRANSFORM.50-125 KVA</v>
          </cell>
          <cell r="C2037" t="str">
            <v>UN</v>
          </cell>
          <cell r="D2037">
            <v>35798</v>
          </cell>
        </row>
        <row r="2038">
          <cell r="A2038">
            <v>2038</v>
          </cell>
          <cell r="B2038" t="str">
            <v>REV. TRANSFOR.150-225 KVA</v>
          </cell>
          <cell r="C2038" t="str">
            <v>UN</v>
          </cell>
          <cell r="D2038">
            <v>50116</v>
          </cell>
        </row>
        <row r="2039">
          <cell r="A2039">
            <v>2039</v>
          </cell>
          <cell r="B2039" t="str">
            <v>GEOMEMBRANA PERMAFLEX  03</v>
          </cell>
          <cell r="C2039" t="str">
            <v>M2</v>
          </cell>
          <cell r="D2039">
            <v>5133</v>
          </cell>
        </row>
        <row r="2040">
          <cell r="A2040">
            <v>2040</v>
          </cell>
          <cell r="B2040" t="str">
            <v>ENTREP.PRENSVIBR.35X60X20</v>
          </cell>
          <cell r="C2040" t="str">
            <v>UN</v>
          </cell>
          <cell r="D2040">
            <v>1078</v>
          </cell>
        </row>
        <row r="2041">
          <cell r="A2041">
            <v>2041</v>
          </cell>
          <cell r="B2041" t="str">
            <v>GEOMEMBRANA PERMAFLEX  04</v>
          </cell>
          <cell r="C2041" t="str">
            <v>M2</v>
          </cell>
          <cell r="D2041">
            <v>5916</v>
          </cell>
        </row>
        <row r="2042">
          <cell r="A2042">
            <v>2042</v>
          </cell>
          <cell r="B2042" t="str">
            <v>ENTREP.PRENSVIBR.40X60X20</v>
          </cell>
          <cell r="C2042" t="str">
            <v>UN</v>
          </cell>
          <cell r="D2042">
            <v>1175</v>
          </cell>
        </row>
        <row r="2043">
          <cell r="A2043">
            <v>2043</v>
          </cell>
          <cell r="B2043" t="str">
            <v>MANGUERA JARDIN       1/2</v>
          </cell>
          <cell r="C2043" t="str">
            <v>ML</v>
          </cell>
          <cell r="D2043">
            <v>705</v>
          </cell>
        </row>
        <row r="2044">
          <cell r="A2044">
            <v>2044</v>
          </cell>
          <cell r="B2044" t="str">
            <v>CLAVO LISO             1"</v>
          </cell>
          <cell r="C2044" t="str">
            <v>LB</v>
          </cell>
          <cell r="D2044">
            <v>2780</v>
          </cell>
        </row>
        <row r="2045">
          <cell r="A2045">
            <v>2045</v>
          </cell>
          <cell r="B2045" t="str">
            <v>CLAVO LISO         1 1/2"</v>
          </cell>
          <cell r="C2045" t="str">
            <v>LB</v>
          </cell>
          <cell r="D2045">
            <v>2780</v>
          </cell>
        </row>
        <row r="2046">
          <cell r="A2046">
            <v>2046</v>
          </cell>
          <cell r="B2046" t="str">
            <v>CLAVO ESTRIADO         1"</v>
          </cell>
          <cell r="C2046" t="str">
            <v>LB</v>
          </cell>
          <cell r="D2046">
            <v>2900</v>
          </cell>
        </row>
        <row r="2047">
          <cell r="A2047">
            <v>2047</v>
          </cell>
          <cell r="B2047" t="str">
            <v>PIRLAN EN BRONCE</v>
          </cell>
          <cell r="C2047" t="str">
            <v>ML</v>
          </cell>
          <cell r="D2047">
            <v>4254</v>
          </cell>
        </row>
        <row r="2048">
          <cell r="A2048">
            <v>2048</v>
          </cell>
          <cell r="B2048" t="str">
            <v>REV. TRANSFOR.250-400 KVA</v>
          </cell>
          <cell r="C2048" t="str">
            <v>UN</v>
          </cell>
          <cell r="D2048">
            <v>71000</v>
          </cell>
        </row>
        <row r="2049">
          <cell r="A2049">
            <v>2049</v>
          </cell>
          <cell r="B2049" t="str">
            <v>REV. TRANSFOR.500-MFS KVA</v>
          </cell>
          <cell r="C2049" t="str">
            <v>UN</v>
          </cell>
          <cell r="D2049">
            <v>143193</v>
          </cell>
        </row>
        <row r="2050">
          <cell r="A2050">
            <v>2050</v>
          </cell>
          <cell r="B2050" t="str">
            <v>VINISOL TRAFICO 2mm</v>
          </cell>
          <cell r="C2050" t="str">
            <v>M2</v>
          </cell>
          <cell r="D2050">
            <v>10450</v>
          </cell>
        </row>
        <row r="2051">
          <cell r="A2051">
            <v>2051</v>
          </cell>
          <cell r="B2051" t="str">
            <v>DILATACION EN BRONCE PC13</v>
          </cell>
          <cell r="C2051" t="str">
            <v>ML</v>
          </cell>
          <cell r="D2051">
            <v>4060</v>
          </cell>
        </row>
        <row r="2052">
          <cell r="A2052">
            <v>2052</v>
          </cell>
          <cell r="B2052" t="str">
            <v>BALD.PISO JONICO  15x22.5</v>
          </cell>
          <cell r="C2052" t="str">
            <v>M2</v>
          </cell>
          <cell r="D2052">
            <v>8352</v>
          </cell>
        </row>
        <row r="2053">
          <cell r="A2053">
            <v>2053</v>
          </cell>
          <cell r="B2053" t="str">
            <v>CLOSET INGLES  METAL</v>
          </cell>
          <cell r="C2053" t="str">
            <v>M2</v>
          </cell>
          <cell r="D2053">
            <v>89283</v>
          </cell>
        </row>
        <row r="2054">
          <cell r="A2054">
            <v>2054</v>
          </cell>
          <cell r="B2054" t="str">
            <v>VINISOL TRAFICO 3mm</v>
          </cell>
          <cell r="C2054" t="str">
            <v>M2</v>
          </cell>
          <cell r="D2054">
            <v>14110</v>
          </cell>
        </row>
        <row r="2055">
          <cell r="A2055">
            <v>2055</v>
          </cell>
          <cell r="B2055" t="str">
            <v>RECONEXION NO RES. &lt;=10KV</v>
          </cell>
          <cell r="C2055" t="str">
            <v>UN</v>
          </cell>
          <cell r="D2055">
            <v>7161</v>
          </cell>
        </row>
        <row r="2056">
          <cell r="A2056">
            <v>2056</v>
          </cell>
          <cell r="B2056" t="str">
            <v>RECONEXION NO RES. &gt; 10KV</v>
          </cell>
          <cell r="C2056" t="str">
            <v>UN</v>
          </cell>
          <cell r="D2056">
            <v>21480</v>
          </cell>
        </row>
        <row r="2057">
          <cell r="A2057">
            <v>2057</v>
          </cell>
          <cell r="B2057" t="str">
            <v>LISTON PISO ORDINARIO</v>
          </cell>
          <cell r="C2057" t="str">
            <v>M2</v>
          </cell>
          <cell r="D2057">
            <v>5320</v>
          </cell>
        </row>
        <row r="2058">
          <cell r="A2058">
            <v>2058</v>
          </cell>
          <cell r="B2058" t="str">
            <v>LISTON PISO AMARILLO</v>
          </cell>
          <cell r="C2058" t="str">
            <v>M2</v>
          </cell>
          <cell r="D2058">
            <v>8860</v>
          </cell>
        </row>
        <row r="2059">
          <cell r="A2059">
            <v>2059</v>
          </cell>
          <cell r="B2059" t="str">
            <v>C.RASO CARRIL OCULTO</v>
          </cell>
          <cell r="C2059" t="str">
            <v>M2</v>
          </cell>
          <cell r="D2059">
            <v>49500</v>
          </cell>
        </row>
        <row r="2060">
          <cell r="A2060">
            <v>2060</v>
          </cell>
          <cell r="B2060" t="str">
            <v>C.RASO CARRIL VISTO</v>
          </cell>
          <cell r="C2060" t="str">
            <v>M2</v>
          </cell>
          <cell r="D2060">
            <v>29500</v>
          </cell>
        </row>
        <row r="2061">
          <cell r="A2061">
            <v>2061</v>
          </cell>
          <cell r="B2061" t="str">
            <v>C.RASO CARRIL SEMI OCULTO</v>
          </cell>
          <cell r="C2061" t="str">
            <v>M2</v>
          </cell>
          <cell r="D2061">
            <v>33500</v>
          </cell>
        </row>
        <row r="2062">
          <cell r="A2062">
            <v>2062</v>
          </cell>
          <cell r="B2062" t="str">
            <v>SOLDADURA SP-13      1/8"</v>
          </cell>
          <cell r="C2062" t="str">
            <v>KL</v>
          </cell>
          <cell r="D2062">
            <v>2200</v>
          </cell>
        </row>
        <row r="2063">
          <cell r="A2063">
            <v>2063</v>
          </cell>
          <cell r="B2063" t="str">
            <v>CLOSET VENECIA METAL</v>
          </cell>
          <cell r="C2063" t="str">
            <v>M2</v>
          </cell>
          <cell r="D2063">
            <v>97141</v>
          </cell>
        </row>
        <row r="2064">
          <cell r="A2064">
            <v>2064</v>
          </cell>
          <cell r="B2064" t="str">
            <v>MOLDURA 1 AL 6</v>
          </cell>
          <cell r="C2064" t="str">
            <v>M2</v>
          </cell>
          <cell r="D2064">
            <v>5590</v>
          </cell>
        </row>
        <row r="2065">
          <cell r="A2065">
            <v>2065</v>
          </cell>
          <cell r="B2065" t="str">
            <v>CORNISA  16 (CORTINERO)</v>
          </cell>
          <cell r="C2065" t="str">
            <v>M2</v>
          </cell>
          <cell r="D2065">
            <v>10400</v>
          </cell>
        </row>
        <row r="2066">
          <cell r="A2066">
            <v>2066</v>
          </cell>
          <cell r="B2066" t="str">
            <v>CORNISA DE LUZ 3-8</v>
          </cell>
          <cell r="C2066" t="str">
            <v>M2</v>
          </cell>
          <cell r="D2066">
            <v>10400</v>
          </cell>
        </row>
        <row r="2067">
          <cell r="A2067">
            <v>2067</v>
          </cell>
          <cell r="B2067" t="str">
            <v>BAQUETONES</v>
          </cell>
          <cell r="C2067" t="str">
            <v>M2</v>
          </cell>
          <cell r="D2067">
            <v>6340</v>
          </cell>
        </row>
        <row r="2068">
          <cell r="A2068">
            <v>2068</v>
          </cell>
          <cell r="B2068" t="str">
            <v>CORNISA 1-15</v>
          </cell>
          <cell r="C2068" t="str">
            <v>M2</v>
          </cell>
          <cell r="D2068">
            <v>10400</v>
          </cell>
        </row>
        <row r="2069">
          <cell r="A2069">
            <v>2069</v>
          </cell>
          <cell r="B2069" t="str">
            <v>ANGULARES 2-4-5-9</v>
          </cell>
          <cell r="C2069" t="str">
            <v>M2</v>
          </cell>
          <cell r="D2069">
            <v>5675</v>
          </cell>
        </row>
        <row r="2070">
          <cell r="A2070">
            <v>2070</v>
          </cell>
          <cell r="B2070" t="str">
            <v>FRISO 1-10</v>
          </cell>
          <cell r="C2070" t="str">
            <v>M2</v>
          </cell>
          <cell r="D2070">
            <v>10400</v>
          </cell>
        </row>
        <row r="2071">
          <cell r="A2071">
            <v>2071</v>
          </cell>
          <cell r="B2071" t="str">
            <v>AROS # 1</v>
          </cell>
          <cell r="C2071" t="str">
            <v>M2</v>
          </cell>
          <cell r="D2071">
            <v>8500</v>
          </cell>
        </row>
        <row r="2072">
          <cell r="A2072">
            <v>2072</v>
          </cell>
          <cell r="B2072" t="str">
            <v>APLIQUE DE LUZ</v>
          </cell>
          <cell r="C2072" t="str">
            <v>M2</v>
          </cell>
          <cell r="D2072">
            <v>22500</v>
          </cell>
        </row>
        <row r="2073">
          <cell r="A2073">
            <v>2073</v>
          </cell>
          <cell r="B2073" t="str">
            <v>AROS # 2-3</v>
          </cell>
          <cell r="C2073" t="str">
            <v>M2</v>
          </cell>
          <cell r="D2073">
            <v>8500</v>
          </cell>
        </row>
        <row r="2074">
          <cell r="A2074">
            <v>2074</v>
          </cell>
          <cell r="B2074" t="str">
            <v>C.RASO ACE.CELL-MOD  5x5</v>
          </cell>
          <cell r="C2074" t="str">
            <v>M2</v>
          </cell>
          <cell r="D2074">
            <v>120640</v>
          </cell>
        </row>
        <row r="2075">
          <cell r="A2075">
            <v>2075</v>
          </cell>
          <cell r="B2075" t="str">
            <v>C.RASO ACE.CELL MOD 10x10</v>
          </cell>
          <cell r="C2075" t="str">
            <v>M2</v>
          </cell>
          <cell r="D2075">
            <v>63568</v>
          </cell>
        </row>
        <row r="2076">
          <cell r="A2076">
            <v>2076</v>
          </cell>
          <cell r="B2076" t="str">
            <v>C.RASO ACE.CELL MOD 15x15</v>
          </cell>
          <cell r="C2076" t="str">
            <v>M2</v>
          </cell>
          <cell r="D2076">
            <v>43616</v>
          </cell>
        </row>
        <row r="2077">
          <cell r="A2077">
            <v>2077</v>
          </cell>
          <cell r="B2077" t="str">
            <v>C.RASO ACE.CELL MOD 20x20</v>
          </cell>
          <cell r="C2077" t="str">
            <v>M2</v>
          </cell>
          <cell r="D2077">
            <v>34336</v>
          </cell>
        </row>
        <row r="2078">
          <cell r="A2078">
            <v>2078</v>
          </cell>
          <cell r="B2078" t="str">
            <v>C.RASO AL.CELL MOD  5x5</v>
          </cell>
          <cell r="C2078" t="str">
            <v>M2</v>
          </cell>
          <cell r="D2078">
            <v>219240</v>
          </cell>
        </row>
        <row r="2079">
          <cell r="A2079">
            <v>2079</v>
          </cell>
          <cell r="B2079" t="str">
            <v>C.RASO AL.CELL MOD 10x10</v>
          </cell>
          <cell r="C2079" t="str">
            <v>M2</v>
          </cell>
          <cell r="D2079">
            <v>112868</v>
          </cell>
        </row>
        <row r="2080">
          <cell r="A2080">
            <v>2080</v>
          </cell>
          <cell r="B2080" t="str">
            <v>C.RASO AL.CELL MOD 15x15</v>
          </cell>
          <cell r="C2080" t="str">
            <v>M2</v>
          </cell>
          <cell r="D2080">
            <v>76096</v>
          </cell>
        </row>
        <row r="2081">
          <cell r="A2081">
            <v>2081</v>
          </cell>
          <cell r="B2081" t="str">
            <v>C.RASO AL.CELL MOD 20x20</v>
          </cell>
          <cell r="C2081" t="str">
            <v>M2</v>
          </cell>
          <cell r="D2081">
            <v>59856</v>
          </cell>
        </row>
        <row r="2082">
          <cell r="A2082">
            <v>2082</v>
          </cell>
          <cell r="B2082" t="str">
            <v>SOLDADURA SP-13     3/32"</v>
          </cell>
          <cell r="C2082" t="str">
            <v>KL</v>
          </cell>
          <cell r="D2082">
            <v>4601</v>
          </cell>
        </row>
        <row r="2083">
          <cell r="A2083">
            <v>2083</v>
          </cell>
          <cell r="B2083" t="str">
            <v>C.RASO ACE DECOR.  84R</v>
          </cell>
          <cell r="C2083" t="str">
            <v>M2</v>
          </cell>
          <cell r="D2083">
            <v>51620</v>
          </cell>
        </row>
        <row r="2084">
          <cell r="A2084">
            <v>2084</v>
          </cell>
          <cell r="B2084" t="str">
            <v>C.RASO ACE DECOR.  84R 01</v>
          </cell>
          <cell r="C2084" t="str">
            <v>M2</v>
          </cell>
          <cell r="D2084">
            <v>103240</v>
          </cell>
        </row>
        <row r="2085">
          <cell r="A2085">
            <v>2085</v>
          </cell>
          <cell r="B2085" t="str">
            <v>C.RASO ACE DECOR. 130B</v>
          </cell>
          <cell r="C2085" t="str">
            <v>M2</v>
          </cell>
          <cell r="D2085">
            <v>57768</v>
          </cell>
        </row>
        <row r="2086">
          <cell r="A2086">
            <v>2086</v>
          </cell>
          <cell r="B2086" t="str">
            <v>RECONEXION RESID. E-1</v>
          </cell>
          <cell r="C2086" t="str">
            <v>UN</v>
          </cell>
          <cell r="D2086">
            <v>1429</v>
          </cell>
        </row>
        <row r="2087">
          <cell r="A2087">
            <v>2087</v>
          </cell>
          <cell r="B2087" t="str">
            <v>C.RASO ACE ACUST.  84R</v>
          </cell>
          <cell r="C2087" t="str">
            <v>M2</v>
          </cell>
          <cell r="D2087">
            <v>58580</v>
          </cell>
        </row>
        <row r="2088">
          <cell r="A2088">
            <v>2088</v>
          </cell>
          <cell r="B2088" t="str">
            <v>GEOMEMBRANA POLY-FLEX  30</v>
          </cell>
          <cell r="C2088" t="str">
            <v>M2</v>
          </cell>
          <cell r="D2088">
            <v>3480</v>
          </cell>
        </row>
        <row r="2089">
          <cell r="A2089">
            <v>2089</v>
          </cell>
          <cell r="B2089" t="str">
            <v>C.RASO ACE ACUST. 130B</v>
          </cell>
          <cell r="C2089" t="str">
            <v>M2</v>
          </cell>
          <cell r="D2089">
            <v>64727</v>
          </cell>
        </row>
        <row r="2090">
          <cell r="A2090">
            <v>2090</v>
          </cell>
          <cell r="B2090" t="str">
            <v>RECONEXION RESID. E-2</v>
          </cell>
          <cell r="C2090" t="str">
            <v>UN</v>
          </cell>
          <cell r="D2090">
            <v>2148</v>
          </cell>
        </row>
        <row r="2091">
          <cell r="A2091">
            <v>2091</v>
          </cell>
          <cell r="B2091" t="str">
            <v>C.RASO ACE SELL.   84R</v>
          </cell>
          <cell r="C2091" t="str">
            <v>M2</v>
          </cell>
          <cell r="D2091">
            <v>63220</v>
          </cell>
        </row>
        <row r="2092">
          <cell r="A2092">
            <v>2092</v>
          </cell>
          <cell r="B2092" t="str">
            <v>C.RASO ACE SELL.   84R 01</v>
          </cell>
          <cell r="C2092" t="str">
            <v>M2</v>
          </cell>
          <cell r="D2092">
            <v>63220</v>
          </cell>
        </row>
        <row r="2093">
          <cell r="A2093">
            <v>2093</v>
          </cell>
          <cell r="B2093" t="str">
            <v>C.RASO ACE SELL.  130B</v>
          </cell>
          <cell r="C2093" t="str">
            <v>M2</v>
          </cell>
          <cell r="D2093">
            <v>35032</v>
          </cell>
        </row>
        <row r="2094">
          <cell r="A2094">
            <v>2094</v>
          </cell>
          <cell r="B2094" t="str">
            <v>C.RASO GALV. DECOR.  98Z</v>
          </cell>
          <cell r="C2094" t="str">
            <v>M2</v>
          </cell>
          <cell r="D2094">
            <v>34220</v>
          </cell>
        </row>
        <row r="2095">
          <cell r="A2095">
            <v>2095</v>
          </cell>
          <cell r="B2095" t="str">
            <v>C.RASO GALV. DECOR.  9801</v>
          </cell>
          <cell r="C2095" t="str">
            <v>M2</v>
          </cell>
          <cell r="D2095">
            <v>35960</v>
          </cell>
        </row>
        <row r="2096">
          <cell r="A2096">
            <v>2096</v>
          </cell>
          <cell r="B2096" t="str">
            <v>C.RASO ALUZ. DECOR.  84R</v>
          </cell>
          <cell r="C2096" t="str">
            <v>M2</v>
          </cell>
          <cell r="D2096">
            <v>40600</v>
          </cell>
        </row>
        <row r="2097">
          <cell r="A2097">
            <v>2097</v>
          </cell>
          <cell r="B2097" t="str">
            <v>C.RASO ALUZ. DECOR.  8401</v>
          </cell>
          <cell r="C2097" t="str">
            <v>M2</v>
          </cell>
          <cell r="D2097">
            <v>44080</v>
          </cell>
        </row>
        <row r="2098">
          <cell r="A2098">
            <v>2098</v>
          </cell>
          <cell r="B2098" t="str">
            <v>C.RASO ALUZ. DECOR.  30B</v>
          </cell>
          <cell r="C2098" t="str">
            <v>M2</v>
          </cell>
          <cell r="D2098">
            <v>95700</v>
          </cell>
        </row>
        <row r="2099">
          <cell r="A2099">
            <v>2099</v>
          </cell>
          <cell r="B2099" t="str">
            <v>C.RASO ALUZ. ACUST.  98Z</v>
          </cell>
          <cell r="C2099" t="str">
            <v>M2</v>
          </cell>
          <cell r="D2099">
            <v>33988</v>
          </cell>
        </row>
        <row r="2100">
          <cell r="A2100">
            <v>2100</v>
          </cell>
          <cell r="B2100" t="str">
            <v>C.RASO ALUZ. ACUST.  9801</v>
          </cell>
          <cell r="C2100" t="str">
            <v>M2</v>
          </cell>
          <cell r="D2100">
            <v>35264</v>
          </cell>
        </row>
        <row r="2101">
          <cell r="A2101">
            <v>2101</v>
          </cell>
          <cell r="B2101" t="str">
            <v>C.RASO ALUZ. ACUST.  84R</v>
          </cell>
          <cell r="C2101" t="str">
            <v>M2</v>
          </cell>
          <cell r="D2101">
            <v>47560</v>
          </cell>
        </row>
        <row r="2102">
          <cell r="A2102">
            <v>2102</v>
          </cell>
          <cell r="B2102" t="str">
            <v>C.RASO ALUZ. ACUST.  8401</v>
          </cell>
          <cell r="C2102" t="str">
            <v>M2</v>
          </cell>
          <cell r="D2102">
            <v>51040</v>
          </cell>
        </row>
        <row r="2103">
          <cell r="A2103">
            <v>2103</v>
          </cell>
          <cell r="B2103" t="str">
            <v>C.RASO ALUZ. ACUST.  30B</v>
          </cell>
          <cell r="C2103" t="str">
            <v>M2</v>
          </cell>
          <cell r="D2103">
            <v>102680</v>
          </cell>
        </row>
        <row r="2104">
          <cell r="A2104">
            <v>2104</v>
          </cell>
          <cell r="B2104" t="str">
            <v>C.RASO ALUZ. SELL.   84R</v>
          </cell>
          <cell r="C2104" t="str">
            <v>M2</v>
          </cell>
          <cell r="D2104">
            <v>44080</v>
          </cell>
        </row>
        <row r="2105">
          <cell r="A2105">
            <v>2105</v>
          </cell>
          <cell r="B2105" t="str">
            <v>C.RASO ALUZ. SELL.   30B</v>
          </cell>
          <cell r="C2105" t="str">
            <v>M2</v>
          </cell>
          <cell r="D2105">
            <v>115420</v>
          </cell>
        </row>
        <row r="2106">
          <cell r="A2106">
            <v>2106</v>
          </cell>
          <cell r="B2106" t="str">
            <v>C.RASO ALUM. DECOR.  84R</v>
          </cell>
          <cell r="C2106" t="str">
            <v>M2</v>
          </cell>
          <cell r="D2106">
            <v>51620</v>
          </cell>
        </row>
        <row r="2107">
          <cell r="A2107">
            <v>2107</v>
          </cell>
          <cell r="B2107" t="str">
            <v>C.RASO ALUM. DECOR.  8401</v>
          </cell>
          <cell r="C2107" t="str">
            <v>M2</v>
          </cell>
          <cell r="D2107">
            <v>63220</v>
          </cell>
        </row>
        <row r="2108">
          <cell r="A2108">
            <v>2108</v>
          </cell>
          <cell r="B2108" t="str">
            <v>C.RASO ALUM. DECOR.  8402</v>
          </cell>
          <cell r="C2108" t="str">
            <v>M2</v>
          </cell>
          <cell r="D2108">
            <v>70760</v>
          </cell>
        </row>
        <row r="2109">
          <cell r="A2109">
            <v>2109</v>
          </cell>
          <cell r="B2109" t="str">
            <v>C.RASO ALUM. ACUST.  84R</v>
          </cell>
          <cell r="C2109" t="str">
            <v>M2</v>
          </cell>
          <cell r="D2109">
            <v>51620</v>
          </cell>
        </row>
        <row r="2110">
          <cell r="A2110">
            <v>2110</v>
          </cell>
          <cell r="B2110" t="str">
            <v>C.RASO ALUM. ACUST.  8401</v>
          </cell>
          <cell r="C2110" t="str">
            <v>M2</v>
          </cell>
          <cell r="D2110">
            <v>70180</v>
          </cell>
        </row>
        <row r="2111">
          <cell r="A2111">
            <v>2111</v>
          </cell>
          <cell r="B2111" t="str">
            <v>C.RASO ALUM. ACUST.  8402</v>
          </cell>
          <cell r="C2111" t="str">
            <v>M2</v>
          </cell>
          <cell r="D2111">
            <v>77720</v>
          </cell>
        </row>
        <row r="2112">
          <cell r="A2112">
            <v>2112</v>
          </cell>
          <cell r="B2112" t="str">
            <v>C.RASO ALUM. SELL.   84R</v>
          </cell>
          <cell r="C2112" t="str">
            <v>M2</v>
          </cell>
          <cell r="D2112">
            <v>69252</v>
          </cell>
        </row>
        <row r="2113">
          <cell r="A2113">
            <v>2113</v>
          </cell>
          <cell r="B2113" t="str">
            <v>C.RASO ALUM. SELL.   8401</v>
          </cell>
          <cell r="C2113" t="str">
            <v>M2</v>
          </cell>
          <cell r="D2113">
            <v>80515</v>
          </cell>
        </row>
        <row r="2114">
          <cell r="A2114">
            <v>2114</v>
          </cell>
          <cell r="B2114" t="str">
            <v>C.RASO ALUM. SELL.   8402</v>
          </cell>
          <cell r="C2114" t="str">
            <v>M2</v>
          </cell>
          <cell r="D2114">
            <v>88554</v>
          </cell>
        </row>
        <row r="2115">
          <cell r="A2115">
            <v>2115</v>
          </cell>
          <cell r="B2115" t="str">
            <v>C.RASO LISTON VIROLA LISO</v>
          </cell>
          <cell r="C2115" t="str">
            <v>M2</v>
          </cell>
          <cell r="D2115">
            <v>4750</v>
          </cell>
        </row>
        <row r="2116">
          <cell r="A2116">
            <v>2116</v>
          </cell>
          <cell r="B2116" t="str">
            <v>C.RASO LISTON ROMERON</v>
          </cell>
          <cell r="C2116" t="str">
            <v>M2</v>
          </cell>
          <cell r="D2116">
            <v>14170</v>
          </cell>
        </row>
        <row r="2117">
          <cell r="A2117">
            <v>2117</v>
          </cell>
          <cell r="B2117" t="str">
            <v>RECONEXION RESID. E-3</v>
          </cell>
          <cell r="C2117" t="str">
            <v>UN</v>
          </cell>
          <cell r="D2117">
            <v>2864</v>
          </cell>
        </row>
        <row r="2118">
          <cell r="A2118">
            <v>2118</v>
          </cell>
          <cell r="B2118" t="str">
            <v>RECONEXION RESID. E-4</v>
          </cell>
          <cell r="C2118" t="str">
            <v>UN</v>
          </cell>
          <cell r="D2118">
            <v>4299</v>
          </cell>
        </row>
        <row r="2119">
          <cell r="A2119">
            <v>2119</v>
          </cell>
          <cell r="B2119" t="str">
            <v>VIDRIO BRONCE  5mm</v>
          </cell>
          <cell r="C2119" t="str">
            <v>M2</v>
          </cell>
          <cell r="D2119">
            <v>22100</v>
          </cell>
        </row>
        <row r="2120">
          <cell r="A2120">
            <v>2120</v>
          </cell>
          <cell r="B2120" t="str">
            <v>VIDRIO BRONCE  6mm</v>
          </cell>
          <cell r="C2120" t="str">
            <v>M2</v>
          </cell>
          <cell r="D2120">
            <v>32300</v>
          </cell>
        </row>
        <row r="2121">
          <cell r="A2121">
            <v>2121</v>
          </cell>
          <cell r="B2121" t="str">
            <v>CONEXION TELEF. RESID.E-5</v>
          </cell>
          <cell r="C2121" t="str">
            <v>UN</v>
          </cell>
          <cell r="D2121">
            <v>420000</v>
          </cell>
        </row>
        <row r="2122">
          <cell r="A2122">
            <v>2122</v>
          </cell>
          <cell r="B2122" t="str">
            <v>RECONEXION RESID. E-5</v>
          </cell>
          <cell r="C2122" t="str">
            <v>UN</v>
          </cell>
          <cell r="D2122">
            <v>7181</v>
          </cell>
        </row>
        <row r="2123">
          <cell r="A2123">
            <v>2123</v>
          </cell>
          <cell r="B2123" t="str">
            <v>BLOQ #4 10X20X40 CORR.</v>
          </cell>
          <cell r="C2123" t="str">
            <v>UN</v>
          </cell>
          <cell r="D2123">
            <v>514</v>
          </cell>
        </row>
        <row r="2124">
          <cell r="A2124">
            <v>2124</v>
          </cell>
          <cell r="B2124" t="str">
            <v>DECAMETRO            10 m</v>
          </cell>
          <cell r="C2124" t="str">
            <v>UN</v>
          </cell>
          <cell r="D2124">
            <v>21228</v>
          </cell>
        </row>
        <row r="2125">
          <cell r="A2125">
            <v>2125</v>
          </cell>
          <cell r="B2125" t="str">
            <v>CARGADOR FRONTAL 753.28M3</v>
          </cell>
          <cell r="C2125" t="str">
            <v>DD</v>
          </cell>
          <cell r="D2125">
            <v>65000</v>
          </cell>
        </row>
        <row r="2126">
          <cell r="A2126">
            <v>2126</v>
          </cell>
          <cell r="B2126" t="str">
            <v>BLOQ #4 10X20X40 RES. 50</v>
          </cell>
          <cell r="C2126" t="str">
            <v>UN</v>
          </cell>
          <cell r="D2126">
            <v>564</v>
          </cell>
        </row>
        <row r="2127">
          <cell r="A2127">
            <v>2127</v>
          </cell>
          <cell r="B2127" t="str">
            <v>BLOQ #4 10X20X40 RES. 60</v>
          </cell>
          <cell r="C2127" t="str">
            <v>UN</v>
          </cell>
          <cell r="D2127">
            <v>622</v>
          </cell>
        </row>
        <row r="2128">
          <cell r="A2128">
            <v>2128</v>
          </cell>
          <cell r="B2128" t="str">
            <v>BLOQ #6 15X20X40 CORR.</v>
          </cell>
          <cell r="C2128" t="str">
            <v>UN</v>
          </cell>
          <cell r="D2128">
            <v>756</v>
          </cell>
        </row>
        <row r="2129">
          <cell r="A2129">
            <v>2129</v>
          </cell>
          <cell r="B2129" t="str">
            <v>ALMADANA CON CABO    4 LB</v>
          </cell>
          <cell r="C2129" t="str">
            <v>UN</v>
          </cell>
          <cell r="D2129">
            <v>9572</v>
          </cell>
        </row>
        <row r="2130">
          <cell r="A2130">
            <v>2130</v>
          </cell>
          <cell r="B2130" t="str">
            <v>CABALLETE LISO       2.0m</v>
          </cell>
          <cell r="C2130" t="str">
            <v>UN</v>
          </cell>
          <cell r="D2130">
            <v>8142</v>
          </cell>
        </row>
        <row r="2131">
          <cell r="A2131">
            <v>2131</v>
          </cell>
          <cell r="B2131" t="str">
            <v>ALMADANA CON CABO    6 LB</v>
          </cell>
          <cell r="C2131" t="str">
            <v>UN</v>
          </cell>
          <cell r="D2131">
            <v>13920</v>
          </cell>
        </row>
        <row r="2132">
          <cell r="A2132">
            <v>2132</v>
          </cell>
          <cell r="B2132" t="str">
            <v>BLOQ #6 15X20X40 LIVIANO</v>
          </cell>
          <cell r="C2132" t="str">
            <v>UN</v>
          </cell>
          <cell r="D2132">
            <v>742</v>
          </cell>
        </row>
        <row r="2133">
          <cell r="A2133">
            <v>2133</v>
          </cell>
          <cell r="B2133" t="str">
            <v>CABALLETE LISO       2.01</v>
          </cell>
          <cell r="C2133" t="str">
            <v>UN</v>
          </cell>
          <cell r="D2133">
            <v>9868</v>
          </cell>
        </row>
        <row r="2134">
          <cell r="A2134">
            <v>2134</v>
          </cell>
          <cell r="B2134" t="str">
            <v>BLOQ #6 15X20X40 RES. 60</v>
          </cell>
          <cell r="C2134" t="str">
            <v>UN</v>
          </cell>
          <cell r="D2134">
            <v>853</v>
          </cell>
        </row>
        <row r="2135">
          <cell r="A2135">
            <v>2135</v>
          </cell>
          <cell r="B2135" t="str">
            <v>BALD.MEDITERRANEO   30x30</v>
          </cell>
          <cell r="C2135" t="str">
            <v>M2</v>
          </cell>
          <cell r="D2135">
            <v>10788</v>
          </cell>
        </row>
        <row r="2136">
          <cell r="A2136">
            <v>2136</v>
          </cell>
          <cell r="B2136" t="str">
            <v>CANALETA          90x3.00</v>
          </cell>
          <cell r="C2136" t="str">
            <v>UN</v>
          </cell>
          <cell r="D2136">
            <v>23273</v>
          </cell>
        </row>
        <row r="2137">
          <cell r="A2137">
            <v>2137</v>
          </cell>
          <cell r="B2137" t="str">
            <v>BALD.CARRARA        29x29</v>
          </cell>
          <cell r="C2137" t="str">
            <v>M2</v>
          </cell>
          <cell r="D2137">
            <v>12760</v>
          </cell>
        </row>
        <row r="2138">
          <cell r="A2138">
            <v>2138</v>
          </cell>
          <cell r="B2138" t="str">
            <v>ASCENSOR TL6VF 14 PARADAS</v>
          </cell>
          <cell r="C2138" t="str">
            <v>UN</v>
          </cell>
          <cell r="D2138">
            <v>49648000</v>
          </cell>
        </row>
        <row r="2139">
          <cell r="A2139">
            <v>2139</v>
          </cell>
          <cell r="B2139" t="str">
            <v>CONEXION TELEF. RESID.E-6</v>
          </cell>
          <cell r="C2139" t="str">
            <v>UN</v>
          </cell>
          <cell r="D2139">
            <v>480000</v>
          </cell>
        </row>
        <row r="2140">
          <cell r="A2140">
            <v>2140</v>
          </cell>
          <cell r="B2140" t="str">
            <v>CONCRETO G.FINA 5000 PSI</v>
          </cell>
          <cell r="C2140" t="str">
            <v>M3</v>
          </cell>
          <cell r="D2140">
            <v>143608</v>
          </cell>
        </row>
        <row r="2141">
          <cell r="A2141">
            <v>2141</v>
          </cell>
          <cell r="B2141" t="str">
            <v>CONCRETO G.FINA 6000 PSI</v>
          </cell>
          <cell r="C2141" t="str">
            <v>M3</v>
          </cell>
          <cell r="D2141">
            <v>156600</v>
          </cell>
        </row>
        <row r="2142">
          <cell r="A2142">
            <v>2142</v>
          </cell>
          <cell r="B2142" t="str">
            <v>ACOLILLADORA C/SERRUCHO</v>
          </cell>
          <cell r="C2142" t="str">
            <v>UN</v>
          </cell>
          <cell r="D2142">
            <v>25000</v>
          </cell>
        </row>
        <row r="2143">
          <cell r="A2143">
            <v>2143</v>
          </cell>
          <cell r="B2143" t="str">
            <v>BERBIQUI TRINQUETE</v>
          </cell>
          <cell r="C2143" t="str">
            <v>UN</v>
          </cell>
          <cell r="D2143">
            <v>25500</v>
          </cell>
        </row>
        <row r="2144">
          <cell r="A2144">
            <v>2144</v>
          </cell>
          <cell r="B2144" t="str">
            <v>CEPILLO HANDYMAN CORRUG.</v>
          </cell>
          <cell r="C2144" t="str">
            <v>UN</v>
          </cell>
          <cell r="D2144">
            <v>49500</v>
          </cell>
        </row>
        <row r="2145">
          <cell r="A2145">
            <v>2145</v>
          </cell>
          <cell r="B2145" t="str">
            <v>EST MIXTA 4 P ENCEN ELECT</v>
          </cell>
          <cell r="C2145" t="str">
            <v>UN</v>
          </cell>
          <cell r="D2145">
            <v>213400</v>
          </cell>
        </row>
        <row r="2146">
          <cell r="A2146">
            <v>2146</v>
          </cell>
          <cell r="B2146" t="str">
            <v>BATEA METALICA</v>
          </cell>
          <cell r="C2146" t="str">
            <v>UN</v>
          </cell>
          <cell r="D2146">
            <v>13960</v>
          </cell>
        </row>
        <row r="2147">
          <cell r="A2147">
            <v>2147</v>
          </cell>
          <cell r="B2147" t="str">
            <v>BLOQ #6 15X20X40 RES. 80</v>
          </cell>
          <cell r="C2147" t="str">
            <v>UN</v>
          </cell>
          <cell r="D2147">
            <v>911</v>
          </cell>
        </row>
        <row r="2148">
          <cell r="A2148">
            <v>2148</v>
          </cell>
          <cell r="B2148" t="str">
            <v>GEOMEMBRANA PERMAPLEX</v>
          </cell>
          <cell r="C2148" t="str">
            <v>M2</v>
          </cell>
          <cell r="D2148">
            <v>6844</v>
          </cell>
        </row>
        <row r="2149">
          <cell r="A2149">
            <v>2149</v>
          </cell>
          <cell r="B2149" t="str">
            <v>VALLAS DE OBRA TELA IMPER</v>
          </cell>
          <cell r="C2149" t="str">
            <v>ML</v>
          </cell>
          <cell r="D2149">
            <v>35000</v>
          </cell>
        </row>
        <row r="2150">
          <cell r="A2150">
            <v>2150</v>
          </cell>
          <cell r="B2150" t="str">
            <v>CONEXION DE GAS E-1   SIN</v>
          </cell>
          <cell r="C2150" t="str">
            <v>UN</v>
          </cell>
          <cell r="D2150">
            <v>299320</v>
          </cell>
        </row>
        <row r="2151">
          <cell r="A2151">
            <v>2151</v>
          </cell>
          <cell r="B2151" t="str">
            <v>MARTILLO DE UÑA BR. 23 mm</v>
          </cell>
          <cell r="C2151" t="str">
            <v>UN</v>
          </cell>
          <cell r="D2151">
            <v>5313</v>
          </cell>
        </row>
        <row r="2152">
          <cell r="A2152">
            <v>2152</v>
          </cell>
          <cell r="B2152" t="str">
            <v>PLACA IDENTIFICAC. 2x1 cm</v>
          </cell>
          <cell r="C2152" t="str">
            <v>UN</v>
          </cell>
          <cell r="D2152">
            <v>1050</v>
          </cell>
        </row>
        <row r="2153">
          <cell r="A2153">
            <v>2153</v>
          </cell>
          <cell r="B2153" t="str">
            <v>MARTILLO DE UÑA BR. 27 mm</v>
          </cell>
          <cell r="C2153" t="str">
            <v>UN</v>
          </cell>
          <cell r="D2153">
            <v>5968</v>
          </cell>
        </row>
        <row r="2154">
          <cell r="A2154">
            <v>2154</v>
          </cell>
          <cell r="B2154" t="str">
            <v>CITOFONO SIMEL INTELSA 01</v>
          </cell>
          <cell r="C2154" t="str">
            <v>UN</v>
          </cell>
          <cell r="D2154">
            <v>24000</v>
          </cell>
        </row>
        <row r="2155">
          <cell r="A2155">
            <v>2155</v>
          </cell>
          <cell r="B2155" t="str">
            <v>PLACA IDENTIFICAC. 3x5 cm</v>
          </cell>
          <cell r="C2155" t="str">
            <v>UN</v>
          </cell>
          <cell r="D2155">
            <v>1200</v>
          </cell>
        </row>
        <row r="2156">
          <cell r="A2156">
            <v>2156</v>
          </cell>
          <cell r="B2156" t="str">
            <v>BLOQ #6 15X20X40 RES. 100</v>
          </cell>
          <cell r="C2156" t="str">
            <v>UN</v>
          </cell>
          <cell r="D2156">
            <v>986</v>
          </cell>
        </row>
        <row r="2157">
          <cell r="A2157">
            <v>2157</v>
          </cell>
          <cell r="B2157" t="str">
            <v>DIV.BAÑO   POLIESTIRENO</v>
          </cell>
          <cell r="C2157" t="str">
            <v>M2</v>
          </cell>
          <cell r="D2157">
            <v>61460</v>
          </cell>
        </row>
        <row r="2158">
          <cell r="A2158">
            <v>2158</v>
          </cell>
          <cell r="B2158" t="str">
            <v>TALADRO        1/2"-3/8"</v>
          </cell>
          <cell r="C2158" t="str">
            <v>UN</v>
          </cell>
          <cell r="D2158">
            <v>95700</v>
          </cell>
        </row>
        <row r="2159">
          <cell r="A2159">
            <v>2159</v>
          </cell>
          <cell r="B2159" t="str">
            <v>CAJA MONOF. 2 CIRCUITOS</v>
          </cell>
          <cell r="C2159" t="str">
            <v>UN</v>
          </cell>
          <cell r="D2159">
            <v>8596</v>
          </cell>
        </row>
        <row r="2160">
          <cell r="A2160">
            <v>2160</v>
          </cell>
          <cell r="B2160" t="str">
            <v>CONEXION DE GAS E-2   SIN</v>
          </cell>
          <cell r="C2160" t="str">
            <v>UN</v>
          </cell>
          <cell r="D2160">
            <v>299320</v>
          </cell>
        </row>
        <row r="2161">
          <cell r="A2161">
            <v>2161</v>
          </cell>
          <cell r="B2161" t="str">
            <v>CALADORA 1. VELOCIDAD</v>
          </cell>
          <cell r="C2161" t="str">
            <v>UN</v>
          </cell>
          <cell r="D2161">
            <v>78300</v>
          </cell>
        </row>
        <row r="2162">
          <cell r="A2162">
            <v>2162</v>
          </cell>
          <cell r="B2162" t="str">
            <v>CALADORA PROFESIONAL V.V.</v>
          </cell>
          <cell r="C2162" t="str">
            <v>UN</v>
          </cell>
          <cell r="D2162">
            <v>392915</v>
          </cell>
        </row>
        <row r="2163">
          <cell r="A2163">
            <v>2163</v>
          </cell>
          <cell r="B2163" t="str">
            <v>CONEXION DE GAS E-3   SIN</v>
          </cell>
          <cell r="C2163" t="str">
            <v>UN</v>
          </cell>
          <cell r="D2163">
            <v>299320</v>
          </cell>
        </row>
        <row r="2164">
          <cell r="A2164">
            <v>2164</v>
          </cell>
          <cell r="B2164" t="str">
            <v>LIJADORA DE BANDA   3x24"</v>
          </cell>
          <cell r="C2164" t="str">
            <v>UN</v>
          </cell>
          <cell r="D2164">
            <v>310000</v>
          </cell>
        </row>
        <row r="2165">
          <cell r="A2165">
            <v>2165</v>
          </cell>
          <cell r="B2165" t="str">
            <v>PEGACOR I-50</v>
          </cell>
          <cell r="C2165" t="str">
            <v>KG</v>
          </cell>
          <cell r="D2165">
            <v>413</v>
          </cell>
        </row>
        <row r="2166">
          <cell r="A2166">
            <v>2166</v>
          </cell>
          <cell r="B2166" t="str">
            <v>RUTEADORA IND.   1 1/2 HP</v>
          </cell>
          <cell r="C2166" t="str">
            <v>UN</v>
          </cell>
          <cell r="D2166">
            <v>113000</v>
          </cell>
        </row>
        <row r="2167">
          <cell r="A2167">
            <v>2167</v>
          </cell>
          <cell r="B2167" t="str">
            <v>SIERRA CIRCULAR    7 1/4"</v>
          </cell>
          <cell r="C2167" t="str">
            <v>UN</v>
          </cell>
          <cell r="D2167">
            <v>136000</v>
          </cell>
        </row>
        <row r="2168">
          <cell r="A2168">
            <v>2168</v>
          </cell>
          <cell r="B2168" t="str">
            <v>CONEXION DE GAS E-4   SIN</v>
          </cell>
          <cell r="C2168" t="str">
            <v>UN</v>
          </cell>
          <cell r="D2168">
            <v>299320</v>
          </cell>
        </row>
        <row r="2169">
          <cell r="A2169">
            <v>2169</v>
          </cell>
          <cell r="B2169" t="str">
            <v>SIERRA RADIAL D/BRAZO 10"</v>
          </cell>
          <cell r="C2169" t="str">
            <v>UN</v>
          </cell>
          <cell r="D2169">
            <v>1227000</v>
          </cell>
        </row>
        <row r="2170">
          <cell r="A2170">
            <v>2170</v>
          </cell>
          <cell r="B2170" t="str">
            <v>PEGACOR E-50</v>
          </cell>
          <cell r="C2170" t="str">
            <v>KG</v>
          </cell>
          <cell r="D2170">
            <v>583</v>
          </cell>
        </row>
        <row r="2171">
          <cell r="A2171">
            <v>2171</v>
          </cell>
          <cell r="B2171" t="str">
            <v>TALADRO D/COLUM.5VEL 1/2"</v>
          </cell>
          <cell r="C2171" t="str">
            <v>UN</v>
          </cell>
          <cell r="D2171">
            <v>125500</v>
          </cell>
        </row>
        <row r="2172">
          <cell r="A2172">
            <v>2172</v>
          </cell>
          <cell r="B2172" t="str">
            <v>PEGACOR R-60</v>
          </cell>
          <cell r="C2172" t="str">
            <v>KG</v>
          </cell>
          <cell r="D2172">
            <v>846</v>
          </cell>
        </row>
        <row r="2173">
          <cell r="A2173">
            <v>2173</v>
          </cell>
          <cell r="B2173" t="str">
            <v>BLOQ #8 20X20X40 RES. 60</v>
          </cell>
          <cell r="C2173" t="str">
            <v>UN</v>
          </cell>
          <cell r="D2173">
            <v>1264</v>
          </cell>
        </row>
        <row r="2174">
          <cell r="A2174">
            <v>2174</v>
          </cell>
          <cell r="B2174" t="str">
            <v>BLOQ #8 20X20X40 RES. 80</v>
          </cell>
          <cell r="C2174" t="str">
            <v>UN</v>
          </cell>
          <cell r="D2174">
            <v>1334</v>
          </cell>
        </row>
        <row r="2175">
          <cell r="A2175">
            <v>2175</v>
          </cell>
          <cell r="B2175" t="str">
            <v>CONEXION DE GAS E-5   SIN</v>
          </cell>
          <cell r="C2175" t="str">
            <v>UN</v>
          </cell>
          <cell r="D2175">
            <v>299320</v>
          </cell>
        </row>
        <row r="2176">
          <cell r="A2176">
            <v>2176</v>
          </cell>
          <cell r="B2176" t="str">
            <v>TABLERO MADERA  0.70X1.40</v>
          </cell>
          <cell r="C2176" t="str">
            <v>DD</v>
          </cell>
          <cell r="D2176">
            <v>132</v>
          </cell>
        </row>
        <row r="2177">
          <cell r="A2177">
            <v>2177</v>
          </cell>
          <cell r="B2177" t="str">
            <v>ESPATULA               3"</v>
          </cell>
          <cell r="C2177" t="str">
            <v>UN</v>
          </cell>
          <cell r="D2177">
            <v>2030</v>
          </cell>
        </row>
        <row r="2178">
          <cell r="A2178">
            <v>2178</v>
          </cell>
          <cell r="B2178" t="str">
            <v>CANALETA          90x3.01</v>
          </cell>
          <cell r="C2178" t="str">
            <v>UN</v>
          </cell>
          <cell r="D2178">
            <v>28037</v>
          </cell>
        </row>
        <row r="2179">
          <cell r="A2179">
            <v>2179</v>
          </cell>
          <cell r="B2179" t="str">
            <v>ESPATULA               4"</v>
          </cell>
          <cell r="C2179" t="str">
            <v>UN</v>
          </cell>
          <cell r="D2179">
            <v>2413</v>
          </cell>
        </row>
        <row r="2180">
          <cell r="A2180">
            <v>2180</v>
          </cell>
          <cell r="B2180" t="str">
            <v>CONEXION DE GAS E-6   SIN</v>
          </cell>
          <cell r="C2180" t="str">
            <v>UN</v>
          </cell>
          <cell r="D2180">
            <v>299320</v>
          </cell>
        </row>
        <row r="2181">
          <cell r="A2181">
            <v>2181</v>
          </cell>
          <cell r="B2181" t="str">
            <v>CANALETA          90x4.50</v>
          </cell>
          <cell r="C2181" t="str">
            <v>UN</v>
          </cell>
          <cell r="D2181">
            <v>50652</v>
          </cell>
        </row>
        <row r="2182">
          <cell r="A2182">
            <v>2182</v>
          </cell>
          <cell r="B2182" t="str">
            <v>CONEXION TELEF. NO RESI01</v>
          </cell>
          <cell r="C2182" t="str">
            <v>UN</v>
          </cell>
          <cell r="D2182">
            <v>494647</v>
          </cell>
        </row>
        <row r="2183">
          <cell r="A2183">
            <v>2183</v>
          </cell>
          <cell r="B2183" t="str">
            <v>LLANA LISA</v>
          </cell>
          <cell r="C2183" t="str">
            <v>UN</v>
          </cell>
          <cell r="D2183">
            <v>8561</v>
          </cell>
        </row>
        <row r="2184">
          <cell r="A2184">
            <v>2184</v>
          </cell>
          <cell r="B2184" t="str">
            <v>BLOQ #8 20X20X40 RES. 100</v>
          </cell>
          <cell r="C2184" t="str">
            <v>UN</v>
          </cell>
          <cell r="D2184">
            <v>1462</v>
          </cell>
        </row>
        <row r="2185">
          <cell r="A2185">
            <v>2185</v>
          </cell>
          <cell r="B2185" t="str">
            <v>MARCO P/SEGUETA       12"</v>
          </cell>
          <cell r="C2185" t="str">
            <v>UN</v>
          </cell>
          <cell r="D2185">
            <v>6462</v>
          </cell>
        </row>
        <row r="2186">
          <cell r="A2186">
            <v>2186</v>
          </cell>
          <cell r="B2186" t="str">
            <v>PALA C.REDONDO    STANLEY</v>
          </cell>
          <cell r="C2186" t="str">
            <v>UN</v>
          </cell>
          <cell r="D2186">
            <v>3944</v>
          </cell>
        </row>
        <row r="2187">
          <cell r="A2187">
            <v>2187</v>
          </cell>
          <cell r="B2187" t="str">
            <v>CERCHAS METALICAS 3 Mts</v>
          </cell>
          <cell r="C2187" t="str">
            <v>DD</v>
          </cell>
          <cell r="D2187">
            <v>128</v>
          </cell>
        </row>
        <row r="2188">
          <cell r="A2188">
            <v>2188</v>
          </cell>
          <cell r="B2188" t="str">
            <v>CRUCETAS LARGAS Y CORTAS</v>
          </cell>
          <cell r="C2188" t="str">
            <v>DD</v>
          </cell>
          <cell r="D2188">
            <v>30</v>
          </cell>
        </row>
        <row r="2189">
          <cell r="A2189">
            <v>2189</v>
          </cell>
          <cell r="B2189" t="str">
            <v>SPLIT #6 15X20X40</v>
          </cell>
          <cell r="C2189" t="str">
            <v>UN</v>
          </cell>
          <cell r="D2189">
            <v>1560</v>
          </cell>
        </row>
        <row r="2190">
          <cell r="A2190">
            <v>2190</v>
          </cell>
          <cell r="B2190" t="str">
            <v>CANALETA          90x5.00</v>
          </cell>
          <cell r="C2190" t="str">
            <v>UN</v>
          </cell>
          <cell r="D2190">
            <v>46531</v>
          </cell>
        </row>
        <row r="2191">
          <cell r="A2191">
            <v>2191</v>
          </cell>
          <cell r="B2191" t="str">
            <v>SPLIT #6 MEDIOS 15X20X20</v>
          </cell>
          <cell r="C2191" t="str">
            <v>UN</v>
          </cell>
          <cell r="D2191">
            <v>882</v>
          </cell>
        </row>
        <row r="2192">
          <cell r="A2192">
            <v>2192</v>
          </cell>
          <cell r="B2192" t="str">
            <v>CHAPA SPLIT 5X20X40</v>
          </cell>
          <cell r="C2192" t="str">
            <v>UN</v>
          </cell>
          <cell r="D2192">
            <v>882</v>
          </cell>
        </row>
        <row r="2193">
          <cell r="A2193">
            <v>2193</v>
          </cell>
          <cell r="B2193" t="str">
            <v>FLEXOMETRO   UNILOC    3m</v>
          </cell>
          <cell r="C2193" t="str">
            <v>UN</v>
          </cell>
          <cell r="D2193">
            <v>6820</v>
          </cell>
        </row>
        <row r="2194">
          <cell r="A2194">
            <v>2194</v>
          </cell>
          <cell r="B2194" t="str">
            <v>CONEXION TELEF.RESID. E-1</v>
          </cell>
          <cell r="C2194" t="str">
            <v>UN</v>
          </cell>
          <cell r="D2194">
            <v>179763</v>
          </cell>
        </row>
        <row r="2195">
          <cell r="A2195">
            <v>2195</v>
          </cell>
          <cell r="B2195" t="str">
            <v>CAJA MONOF. 4 CIRCUITOS</v>
          </cell>
          <cell r="C2195" t="str">
            <v>UN</v>
          </cell>
          <cell r="D2195">
            <v>14082</v>
          </cell>
        </row>
        <row r="2196">
          <cell r="A2196">
            <v>2196</v>
          </cell>
          <cell r="B2196" t="str">
            <v>CONEXION TELEF.RESID. E-2</v>
          </cell>
          <cell r="C2196" t="str">
            <v>UN</v>
          </cell>
          <cell r="D2196">
            <v>243202</v>
          </cell>
        </row>
        <row r="2197">
          <cell r="A2197">
            <v>2197</v>
          </cell>
          <cell r="B2197" t="str">
            <v>CONEXION TELEF.RESID. E-3</v>
          </cell>
          <cell r="C2197" t="str">
            <v>UN</v>
          </cell>
          <cell r="D2197">
            <v>304002</v>
          </cell>
        </row>
        <row r="2198">
          <cell r="A2198">
            <v>2198</v>
          </cell>
          <cell r="B2198" t="str">
            <v>CONEXION TELEF.RESID. E-4</v>
          </cell>
          <cell r="C2198" t="str">
            <v>UN</v>
          </cell>
          <cell r="D2198">
            <v>364802</v>
          </cell>
        </row>
        <row r="2199">
          <cell r="A2199">
            <v>2199</v>
          </cell>
          <cell r="B2199" t="str">
            <v>CONEXION TELEF.RESID. E-5</v>
          </cell>
          <cell r="C2199" t="str">
            <v>UN</v>
          </cell>
          <cell r="D2199">
            <v>425602</v>
          </cell>
        </row>
        <row r="2200">
          <cell r="A2200">
            <v>2200</v>
          </cell>
          <cell r="B2200" t="str">
            <v>CAJA MONOF. 6 CIRCUITOS</v>
          </cell>
          <cell r="C2200" t="str">
            <v>UN</v>
          </cell>
          <cell r="D2200">
            <v>24836</v>
          </cell>
        </row>
        <row r="2201">
          <cell r="A2201">
            <v>2201</v>
          </cell>
          <cell r="B2201" t="str">
            <v>CONEXION TELEF.RESID. E-6</v>
          </cell>
          <cell r="C2201" t="str">
            <v>UN</v>
          </cell>
          <cell r="D2201">
            <v>494647</v>
          </cell>
        </row>
        <row r="2202">
          <cell r="A2202">
            <v>2202</v>
          </cell>
          <cell r="B2202" t="str">
            <v>PERFIL ABIERTO 50x100  18</v>
          </cell>
          <cell r="C2202" t="str">
            <v>ML</v>
          </cell>
          <cell r="D2202">
            <v>3310</v>
          </cell>
        </row>
        <row r="2203">
          <cell r="A2203">
            <v>2203</v>
          </cell>
          <cell r="B2203" t="str">
            <v>CANALETA          90x6.00</v>
          </cell>
          <cell r="C2203" t="str">
            <v>UN</v>
          </cell>
          <cell r="D2203">
            <v>55880</v>
          </cell>
        </row>
        <row r="2204">
          <cell r="A2204">
            <v>2204</v>
          </cell>
          <cell r="B2204" t="str">
            <v>CHAPA SPLIT 4X10.5X21</v>
          </cell>
          <cell r="C2204" t="str">
            <v>M2</v>
          </cell>
          <cell r="D2204">
            <v>10614</v>
          </cell>
        </row>
        <row r="2205">
          <cell r="A2205">
            <v>2205</v>
          </cell>
          <cell r="B2205" t="str">
            <v>SPLIT #8 20X20X40</v>
          </cell>
          <cell r="C2205" t="str">
            <v>UN</v>
          </cell>
          <cell r="D2205">
            <v>1931</v>
          </cell>
        </row>
        <row r="2206">
          <cell r="A2206">
            <v>2206</v>
          </cell>
          <cell r="B2206" t="str">
            <v>CIZALLA DE TIJERA     24"</v>
          </cell>
          <cell r="C2206" t="str">
            <v>UN</v>
          </cell>
          <cell r="D2206">
            <v>39500</v>
          </cell>
        </row>
        <row r="2207">
          <cell r="A2207">
            <v>2207</v>
          </cell>
          <cell r="B2207" t="str">
            <v>CANALETA          90x7.00</v>
          </cell>
          <cell r="C2207" t="str">
            <v>UN</v>
          </cell>
          <cell r="D2207">
            <v>65183</v>
          </cell>
        </row>
        <row r="2208">
          <cell r="A2208">
            <v>2208</v>
          </cell>
          <cell r="B2208" t="str">
            <v>CIZALLA DE TIJERA     30"</v>
          </cell>
          <cell r="C2208" t="str">
            <v>UN</v>
          </cell>
          <cell r="D2208">
            <v>49980</v>
          </cell>
        </row>
        <row r="2209">
          <cell r="A2209">
            <v>2209</v>
          </cell>
          <cell r="B2209" t="str">
            <v>CONEXION TELEF.PROVIC.</v>
          </cell>
          <cell r="C2209" t="str">
            <v>UN</v>
          </cell>
          <cell r="D2209">
            <v>133956</v>
          </cell>
        </row>
        <row r="2210">
          <cell r="A2210">
            <v>2210</v>
          </cell>
          <cell r="B2210" t="str">
            <v>CIZALLA DE TIJERA     36"</v>
          </cell>
          <cell r="C2210" t="str">
            <v>UN</v>
          </cell>
          <cell r="D2210">
            <v>65590</v>
          </cell>
        </row>
        <row r="2211">
          <cell r="A2211">
            <v>2211</v>
          </cell>
          <cell r="B2211" t="str">
            <v>MAQUINA DOBLADORA DE TUBO</v>
          </cell>
          <cell r="C2211" t="str">
            <v>UN</v>
          </cell>
          <cell r="D2211">
            <v>1113600</v>
          </cell>
        </row>
        <row r="2212">
          <cell r="A2212">
            <v>2212</v>
          </cell>
          <cell r="B2212" t="str">
            <v>POLIPASTO           1 Ton</v>
          </cell>
          <cell r="C2212" t="str">
            <v>UN</v>
          </cell>
          <cell r="D2212">
            <v>64940</v>
          </cell>
        </row>
        <row r="2213">
          <cell r="A2213">
            <v>2213</v>
          </cell>
          <cell r="B2213" t="str">
            <v>POLIPASTO           2 Ton</v>
          </cell>
          <cell r="C2213" t="str">
            <v>UN</v>
          </cell>
          <cell r="D2213">
            <v>17980</v>
          </cell>
        </row>
        <row r="2214">
          <cell r="A2214">
            <v>2214</v>
          </cell>
          <cell r="B2214" t="str">
            <v>POLIPASTO           4 Ton</v>
          </cell>
          <cell r="C2214" t="str">
            <v>UN</v>
          </cell>
          <cell r="D2214">
            <v>34800</v>
          </cell>
        </row>
        <row r="2215">
          <cell r="A2215">
            <v>2215</v>
          </cell>
          <cell r="B2215" t="str">
            <v>SOLDADOR 225 A  110/220 V</v>
          </cell>
          <cell r="C2215" t="str">
            <v>UN</v>
          </cell>
          <cell r="D2215">
            <v>504600</v>
          </cell>
        </row>
        <row r="2216">
          <cell r="A2216">
            <v>2216</v>
          </cell>
          <cell r="B2216" t="str">
            <v>ADOQUINES. "I" 21X14.5X8</v>
          </cell>
          <cell r="C2216" t="str">
            <v>M2</v>
          </cell>
          <cell r="D2216">
            <v>14867</v>
          </cell>
        </row>
        <row r="2217">
          <cell r="A2217">
            <v>2217</v>
          </cell>
          <cell r="B2217" t="str">
            <v>ADOQUIN RECTANG 21X10.5X8</v>
          </cell>
          <cell r="C2217" t="str">
            <v>M2</v>
          </cell>
          <cell r="D2217">
            <v>14867</v>
          </cell>
        </row>
        <row r="2218">
          <cell r="A2218">
            <v>2218</v>
          </cell>
          <cell r="B2218" t="str">
            <v>CONCRETO CORR 1500 PSI 03</v>
          </cell>
          <cell r="C2218" t="str">
            <v>M3</v>
          </cell>
          <cell r="D2218">
            <v>107764</v>
          </cell>
        </row>
        <row r="2219">
          <cell r="A2219">
            <v>2219</v>
          </cell>
          <cell r="B2219" t="str">
            <v>CIZALLA DE PALANCA</v>
          </cell>
          <cell r="C2219" t="str">
            <v>UN</v>
          </cell>
          <cell r="D2219">
            <v>211120</v>
          </cell>
        </row>
        <row r="2220">
          <cell r="A2220">
            <v>2220</v>
          </cell>
          <cell r="B2220" t="str">
            <v>CARRETILLA BUGY</v>
          </cell>
          <cell r="C2220" t="str">
            <v>UN</v>
          </cell>
          <cell r="D2220">
            <v>82743</v>
          </cell>
        </row>
        <row r="2221">
          <cell r="A2221">
            <v>2221</v>
          </cell>
          <cell r="B2221" t="str">
            <v>CARRETILLA C/RUEDA CAUCHO</v>
          </cell>
          <cell r="C2221" t="str">
            <v>UN</v>
          </cell>
          <cell r="D2221">
            <v>55367</v>
          </cell>
        </row>
        <row r="2222">
          <cell r="A2222">
            <v>2222</v>
          </cell>
          <cell r="B2222" t="str">
            <v>TARRAJA TUBO DADO  1/2-2"</v>
          </cell>
          <cell r="C2222" t="str">
            <v>UN</v>
          </cell>
          <cell r="D2222">
            <v>1682000</v>
          </cell>
        </row>
        <row r="2223">
          <cell r="A2223">
            <v>2223</v>
          </cell>
          <cell r="B2223" t="str">
            <v>CONEXION TELEF.RESID. E01</v>
          </cell>
          <cell r="C2223" t="str">
            <v>UN</v>
          </cell>
          <cell r="D2223">
            <v>199009</v>
          </cell>
        </row>
        <row r="2224">
          <cell r="A2224">
            <v>2224</v>
          </cell>
          <cell r="B2224" t="str">
            <v>CONCRETO CORR 2000 PSI 05</v>
          </cell>
          <cell r="C2224" t="str">
            <v>M3</v>
          </cell>
          <cell r="D2224">
            <v>112520</v>
          </cell>
        </row>
        <row r="2225">
          <cell r="A2225">
            <v>2225</v>
          </cell>
          <cell r="B2225" t="str">
            <v>CONEXION TELEF.RESID. E02</v>
          </cell>
          <cell r="C2225" t="str">
            <v>UN</v>
          </cell>
          <cell r="D2225">
            <v>285758</v>
          </cell>
        </row>
        <row r="2226">
          <cell r="A2226">
            <v>2226</v>
          </cell>
          <cell r="B2226" t="str">
            <v>CORTATUBO      1/8-1 1/8"</v>
          </cell>
          <cell r="C2226" t="str">
            <v>UN</v>
          </cell>
          <cell r="D2226">
            <v>14782</v>
          </cell>
        </row>
        <row r="2227">
          <cell r="A2227">
            <v>2227</v>
          </cell>
          <cell r="B2227" t="str">
            <v>CAJA MONOF. 8 CIRCUITOS</v>
          </cell>
          <cell r="C2227" t="str">
            <v>UN</v>
          </cell>
          <cell r="D2227">
            <v>27991</v>
          </cell>
        </row>
        <row r="2228">
          <cell r="A2228">
            <v>2228</v>
          </cell>
          <cell r="B2228" t="str">
            <v>CORTABALDOSA       400 mm</v>
          </cell>
          <cell r="C2228" t="str">
            <v>UN</v>
          </cell>
          <cell r="D2228">
            <v>62500</v>
          </cell>
        </row>
        <row r="2229">
          <cell r="A2229">
            <v>2229</v>
          </cell>
          <cell r="B2229" t="str">
            <v>CAJA MONOF.12 CIRCUITOS</v>
          </cell>
          <cell r="C2229" t="str">
            <v>UN</v>
          </cell>
          <cell r="D2229">
            <v>43048</v>
          </cell>
        </row>
        <row r="2230">
          <cell r="A2230">
            <v>2230</v>
          </cell>
          <cell r="B2230" t="str">
            <v>CAJA TRIF.  3 CIRCUITOS</v>
          </cell>
          <cell r="C2230" t="str">
            <v>UN</v>
          </cell>
          <cell r="D2230">
            <v>12540</v>
          </cell>
        </row>
        <row r="2231">
          <cell r="A2231">
            <v>2231</v>
          </cell>
          <cell r="B2231" t="str">
            <v>CAJA TRIF.  6 CIRCUITOS</v>
          </cell>
          <cell r="C2231" t="str">
            <v>UN</v>
          </cell>
          <cell r="D2231">
            <v>26854</v>
          </cell>
        </row>
        <row r="2232">
          <cell r="A2232">
            <v>2232</v>
          </cell>
          <cell r="B2232" t="str">
            <v>GUANTE CAUCHO NEGRO CAL35</v>
          </cell>
          <cell r="C2232" t="str">
            <v>UN</v>
          </cell>
          <cell r="D2232">
            <v>4060</v>
          </cell>
        </row>
        <row r="2233">
          <cell r="A2233">
            <v>2233</v>
          </cell>
          <cell r="B2233" t="str">
            <v>CAJA TRIF.  9 CIRCUITOS</v>
          </cell>
          <cell r="C2233" t="str">
            <v>UN</v>
          </cell>
          <cell r="D2233">
            <v>36111</v>
          </cell>
        </row>
        <row r="2234">
          <cell r="A2234">
            <v>2234</v>
          </cell>
          <cell r="B2234" t="str">
            <v>ABRIGO IMPER.PVC/NYLON</v>
          </cell>
          <cell r="C2234" t="str">
            <v>UN</v>
          </cell>
          <cell r="D2234">
            <v>33060</v>
          </cell>
        </row>
        <row r="2235">
          <cell r="A2235">
            <v>2235</v>
          </cell>
          <cell r="B2235" t="str">
            <v>BOTIQUIN PRIMEROS AUX.</v>
          </cell>
          <cell r="C2235" t="str">
            <v>UN</v>
          </cell>
          <cell r="D2235">
            <v>80040</v>
          </cell>
        </row>
        <row r="2236">
          <cell r="A2236">
            <v>2236</v>
          </cell>
          <cell r="B2236" t="str">
            <v>CAPA IMPERM.C/CAPUCHA</v>
          </cell>
          <cell r="C2236" t="str">
            <v>UN</v>
          </cell>
          <cell r="D2236">
            <v>33060</v>
          </cell>
        </row>
        <row r="2237">
          <cell r="A2237">
            <v>2237</v>
          </cell>
          <cell r="B2237" t="str">
            <v>CONCRETO CORR 2500 PSI 05</v>
          </cell>
          <cell r="C2237" t="str">
            <v>M3</v>
          </cell>
          <cell r="D2237">
            <v>118436</v>
          </cell>
        </row>
        <row r="2238">
          <cell r="A2238">
            <v>2238</v>
          </cell>
          <cell r="B2238" t="str">
            <v>CONCRETO CORR 3000 PSI 05</v>
          </cell>
          <cell r="C2238" t="str">
            <v>M3</v>
          </cell>
          <cell r="D2238">
            <v>126440</v>
          </cell>
        </row>
        <row r="2239">
          <cell r="A2239">
            <v>2239</v>
          </cell>
          <cell r="B2239" t="str">
            <v>CONCRETO CORR 3500 PSI 05</v>
          </cell>
          <cell r="C2239" t="str">
            <v>M3</v>
          </cell>
          <cell r="D2239">
            <v>132820</v>
          </cell>
        </row>
        <row r="2240">
          <cell r="A2240">
            <v>2240</v>
          </cell>
          <cell r="B2240" t="str">
            <v>CARETA P/ESMERILAR PLAST.</v>
          </cell>
          <cell r="C2240" t="str">
            <v>UN</v>
          </cell>
          <cell r="D2240">
            <v>12760</v>
          </cell>
        </row>
        <row r="2241">
          <cell r="A2241">
            <v>2241</v>
          </cell>
          <cell r="B2241" t="str">
            <v>CAJA TRIF. 12 CIRCUITOS</v>
          </cell>
          <cell r="C2241" t="str">
            <v>UN</v>
          </cell>
          <cell r="D2241">
            <v>51469</v>
          </cell>
        </row>
        <row r="2242">
          <cell r="A2242">
            <v>2242</v>
          </cell>
          <cell r="B2242" t="str">
            <v>CASCO DE SEGURIDAD</v>
          </cell>
          <cell r="C2242" t="str">
            <v>UN</v>
          </cell>
          <cell r="D2242">
            <v>10788</v>
          </cell>
        </row>
        <row r="2243">
          <cell r="A2243">
            <v>2243</v>
          </cell>
          <cell r="B2243" t="str">
            <v>CONEXION TELEF.RESID. E03</v>
          </cell>
          <cell r="C2243" t="str">
            <v>UN</v>
          </cell>
          <cell r="D2243">
            <v>382711</v>
          </cell>
        </row>
        <row r="2244">
          <cell r="A2244">
            <v>2244</v>
          </cell>
          <cell r="B2244" t="str">
            <v>BOTA DE CAUCHO SEGURIDAD</v>
          </cell>
          <cell r="C2244" t="str">
            <v>UN</v>
          </cell>
          <cell r="D2244">
            <v>30740</v>
          </cell>
        </row>
        <row r="2245">
          <cell r="A2245">
            <v>2245</v>
          </cell>
          <cell r="B2245" t="str">
            <v>CARETA P/SOLDAR</v>
          </cell>
          <cell r="C2245" t="str">
            <v>UN</v>
          </cell>
          <cell r="D2245">
            <v>29580</v>
          </cell>
        </row>
        <row r="2246">
          <cell r="A2246">
            <v>2246</v>
          </cell>
          <cell r="B2246" t="str">
            <v>TABLERO S/PUERTA  6 CIRC.</v>
          </cell>
          <cell r="C2246" t="str">
            <v>UN</v>
          </cell>
          <cell r="D2246">
            <v>78010</v>
          </cell>
        </row>
        <row r="2247">
          <cell r="A2247">
            <v>2247</v>
          </cell>
          <cell r="B2247" t="str">
            <v>GUANTE CARNAZA REFORZADO</v>
          </cell>
          <cell r="C2247" t="str">
            <v>UN</v>
          </cell>
          <cell r="D2247">
            <v>4060</v>
          </cell>
        </row>
        <row r="2248">
          <cell r="A2248">
            <v>2248</v>
          </cell>
          <cell r="B2248" t="str">
            <v>TABLERO S/PUERTA 12 CIRC.</v>
          </cell>
          <cell r="C2248" t="str">
            <v>UN</v>
          </cell>
          <cell r="D2248">
            <v>107787</v>
          </cell>
        </row>
        <row r="2249">
          <cell r="A2249">
            <v>2249</v>
          </cell>
          <cell r="B2249" t="str">
            <v>SOLDADURA ELEC. 0093/32"</v>
          </cell>
          <cell r="C2249" t="str">
            <v>KG</v>
          </cell>
          <cell r="D2249">
            <v>2200</v>
          </cell>
        </row>
        <row r="2250">
          <cell r="A2250">
            <v>2250</v>
          </cell>
          <cell r="B2250" t="str">
            <v>MONOGAFA CON MONTURA</v>
          </cell>
          <cell r="C2250" t="str">
            <v>UN</v>
          </cell>
          <cell r="D2250">
            <v>7540</v>
          </cell>
        </row>
        <row r="2251">
          <cell r="A2251">
            <v>2251</v>
          </cell>
          <cell r="B2251" t="str">
            <v>ANTEOJO DE SEGURIDAD SENC</v>
          </cell>
          <cell r="C2251" t="str">
            <v>UN</v>
          </cell>
          <cell r="D2251">
            <v>5336</v>
          </cell>
        </row>
        <row r="2252">
          <cell r="A2252">
            <v>2252</v>
          </cell>
          <cell r="B2252" t="str">
            <v>TABLERO S/PUERTA 18 CIRC.</v>
          </cell>
          <cell r="C2252" t="str">
            <v>UN</v>
          </cell>
          <cell r="D2252">
            <v>141404</v>
          </cell>
        </row>
        <row r="2253">
          <cell r="A2253">
            <v>2253</v>
          </cell>
          <cell r="B2253" t="str">
            <v>TABLERO S/PUERTA 24 CIRC.</v>
          </cell>
          <cell r="C2253" t="str">
            <v>UN</v>
          </cell>
          <cell r="D2253">
            <v>168710</v>
          </cell>
        </row>
        <row r="2254">
          <cell r="A2254">
            <v>2254</v>
          </cell>
          <cell r="B2254" t="str">
            <v>CONCRETO CORR 4000 PSI 05</v>
          </cell>
          <cell r="C2254" t="str">
            <v>M3</v>
          </cell>
          <cell r="D2254">
            <v>141520</v>
          </cell>
        </row>
        <row r="2255">
          <cell r="A2255">
            <v>2255</v>
          </cell>
          <cell r="B2255" t="str">
            <v>CINTURON DE SEGURIDAD  01</v>
          </cell>
          <cell r="C2255" t="str">
            <v>DD</v>
          </cell>
          <cell r="D2255">
            <v>464</v>
          </cell>
        </row>
        <row r="2256">
          <cell r="A2256">
            <v>2256</v>
          </cell>
          <cell r="B2256" t="str">
            <v>ANDAMIO TUBULAR 1.50</v>
          </cell>
          <cell r="C2256" t="str">
            <v>DD</v>
          </cell>
          <cell r="D2256">
            <v>556</v>
          </cell>
        </row>
        <row r="2257">
          <cell r="A2257">
            <v>2257</v>
          </cell>
          <cell r="B2257" t="str">
            <v>CONEXION TELEF.RESID. E04</v>
          </cell>
          <cell r="C2257" t="str">
            <v>UN</v>
          </cell>
          <cell r="D2257">
            <v>489870</v>
          </cell>
        </row>
        <row r="2258">
          <cell r="A2258">
            <v>2258</v>
          </cell>
          <cell r="B2258" t="str">
            <v>CONEXION TELEF.RESID. E05</v>
          </cell>
          <cell r="C2258" t="str">
            <v>UN</v>
          </cell>
          <cell r="D2258">
            <v>500192</v>
          </cell>
        </row>
        <row r="2259">
          <cell r="A2259">
            <v>2259</v>
          </cell>
          <cell r="B2259" t="str">
            <v>MARCOS 60x60</v>
          </cell>
          <cell r="C2259" t="str">
            <v>M2</v>
          </cell>
          <cell r="D2259">
            <v>8000</v>
          </cell>
        </row>
        <row r="2260">
          <cell r="A2260">
            <v>2260</v>
          </cell>
          <cell r="B2260" t="str">
            <v>CONEXION TELEF.RESID. E06</v>
          </cell>
          <cell r="C2260" t="str">
            <v>UN</v>
          </cell>
          <cell r="D2260">
            <v>510515</v>
          </cell>
        </row>
        <row r="2261">
          <cell r="A2261">
            <v>2261</v>
          </cell>
          <cell r="B2261" t="str">
            <v>CONEXION TELEF. PROV. E-1</v>
          </cell>
          <cell r="C2261" t="str">
            <v>UN</v>
          </cell>
          <cell r="D2261">
            <v>107100</v>
          </cell>
        </row>
        <row r="2262">
          <cell r="A2262">
            <v>2262</v>
          </cell>
          <cell r="B2262" t="str">
            <v>EST MIXTA 4 P ENCEN ELE01</v>
          </cell>
          <cell r="C2262" t="str">
            <v>UN</v>
          </cell>
          <cell r="D2262">
            <v>213400</v>
          </cell>
        </row>
        <row r="2263">
          <cell r="A2263">
            <v>2263</v>
          </cell>
          <cell r="B2263" t="str">
            <v>PISO PARED EGEO    20.5x20.5</v>
          </cell>
          <cell r="C2263" t="str">
            <v>M2</v>
          </cell>
          <cell r="D2263">
            <v>16906</v>
          </cell>
        </row>
        <row r="2264">
          <cell r="A2264">
            <v>2264</v>
          </cell>
          <cell r="B2264" t="str">
            <v>CONEXION TELEF. NO RESI02</v>
          </cell>
          <cell r="C2264" t="str">
            <v>UN</v>
          </cell>
          <cell r="D2264">
            <v>510515</v>
          </cell>
        </row>
        <row r="2265">
          <cell r="A2265">
            <v>2265</v>
          </cell>
          <cell r="B2265" t="str">
            <v>CONEXION TELEF.RESID. E07</v>
          </cell>
          <cell r="C2265" t="str">
            <v>UN</v>
          </cell>
          <cell r="D2265">
            <v>180000</v>
          </cell>
        </row>
        <row r="2266">
          <cell r="A2266">
            <v>2266</v>
          </cell>
          <cell r="B2266" t="str">
            <v>CLAVO ESTRIADO     1 1/2"</v>
          </cell>
          <cell r="C2266" t="str">
            <v>LB</v>
          </cell>
          <cell r="D2266">
            <v>2900</v>
          </cell>
        </row>
        <row r="2267">
          <cell r="A2267">
            <v>2267</v>
          </cell>
          <cell r="B2267" t="str">
            <v>CONEXION TELEF.RESID. E08</v>
          </cell>
          <cell r="C2267" t="str">
            <v>UN</v>
          </cell>
          <cell r="D2267">
            <v>240000</v>
          </cell>
        </row>
        <row r="2268">
          <cell r="A2268">
            <v>2268</v>
          </cell>
          <cell r="B2268" t="str">
            <v>CONCRETO CORR 4500 PSI 05</v>
          </cell>
          <cell r="C2268" t="str">
            <v>M3</v>
          </cell>
          <cell r="D2268">
            <v>150800</v>
          </cell>
        </row>
        <row r="2269">
          <cell r="A2269">
            <v>2269</v>
          </cell>
          <cell r="B2269" t="str">
            <v>CONEXION TELEF.RESID. E09</v>
          </cell>
          <cell r="C2269" t="str">
            <v>UN</v>
          </cell>
          <cell r="D2269">
            <v>300000</v>
          </cell>
        </row>
        <row r="2270">
          <cell r="A2270">
            <v>2270</v>
          </cell>
          <cell r="B2270" t="str">
            <v>TINA HIDROMASAJE LUCER II</v>
          </cell>
          <cell r="C2270" t="str">
            <v>UN</v>
          </cell>
          <cell r="D2270">
            <v>1538614</v>
          </cell>
        </row>
        <row r="2271">
          <cell r="A2271">
            <v>2271</v>
          </cell>
          <cell r="B2271" t="str">
            <v>CORTAFRIO LATERAL      7"</v>
          </cell>
          <cell r="C2271" t="str">
            <v>UN</v>
          </cell>
          <cell r="D2271">
            <v>12924</v>
          </cell>
        </row>
        <row r="2272">
          <cell r="A2272">
            <v>2272</v>
          </cell>
          <cell r="B2272" t="str">
            <v>CONCRETO CORR 5000 PSI 05</v>
          </cell>
          <cell r="C2272" t="str">
            <v>M3</v>
          </cell>
          <cell r="D2272">
            <v>153440</v>
          </cell>
        </row>
        <row r="2273">
          <cell r="A2273">
            <v>2273</v>
          </cell>
          <cell r="B2273" t="str">
            <v>TEJA PLACA ONDULADA #4</v>
          </cell>
          <cell r="C2273" t="str">
            <v>UN</v>
          </cell>
          <cell r="D2273">
            <v>7836</v>
          </cell>
        </row>
        <row r="2274">
          <cell r="A2274">
            <v>2274</v>
          </cell>
          <cell r="B2274" t="str">
            <v>TEJA PLACA ONDULADA #5</v>
          </cell>
          <cell r="C2274" t="str">
            <v>UN</v>
          </cell>
          <cell r="D2274">
            <v>10407</v>
          </cell>
        </row>
        <row r="2275">
          <cell r="A2275">
            <v>2275</v>
          </cell>
          <cell r="B2275" t="str">
            <v>TEJA PLACA ONDULADA #6</v>
          </cell>
          <cell r="C2275" t="str">
            <v>UN</v>
          </cell>
          <cell r="D2275">
            <v>12881</v>
          </cell>
        </row>
        <row r="2276">
          <cell r="A2276">
            <v>2276</v>
          </cell>
          <cell r="B2276" t="str">
            <v>TEJA PLACA ONDULADA #8</v>
          </cell>
          <cell r="C2276" t="str">
            <v>UN</v>
          </cell>
          <cell r="D2276">
            <v>16744</v>
          </cell>
        </row>
        <row r="2277">
          <cell r="A2277">
            <v>2277</v>
          </cell>
          <cell r="B2277" t="str">
            <v>TEJA PLACA ONDULADA #10</v>
          </cell>
          <cell r="C2277" t="str">
            <v>UN</v>
          </cell>
          <cell r="D2277">
            <v>21560</v>
          </cell>
        </row>
        <row r="2278">
          <cell r="A2278">
            <v>2278</v>
          </cell>
          <cell r="B2278" t="str">
            <v>PEGANTE EGA      1/4 Kg.</v>
          </cell>
          <cell r="C2278" t="str">
            <v>UN</v>
          </cell>
          <cell r="D2278">
            <v>520</v>
          </cell>
        </row>
        <row r="2279">
          <cell r="A2279">
            <v>2279</v>
          </cell>
          <cell r="B2279" t="str">
            <v>CONEXION TELEF.RESID. E10</v>
          </cell>
          <cell r="C2279" t="str">
            <v>UN</v>
          </cell>
          <cell r="D2279">
            <v>361000</v>
          </cell>
        </row>
        <row r="2280">
          <cell r="A2280">
            <v>2280</v>
          </cell>
          <cell r="B2280" t="str">
            <v>CONEXION TELEF.RESID. E11</v>
          </cell>
          <cell r="C2280" t="str">
            <v>UN</v>
          </cell>
          <cell r="D2280">
            <v>421000</v>
          </cell>
        </row>
        <row r="2281">
          <cell r="A2281">
            <v>2281</v>
          </cell>
          <cell r="B2281" t="str">
            <v>CONEXION  DE GAS  E-1  BQ</v>
          </cell>
          <cell r="C2281" t="str">
            <v>UN</v>
          </cell>
          <cell r="D2281">
            <v>249000</v>
          </cell>
        </row>
        <row r="2282">
          <cell r="A2282">
            <v>2282</v>
          </cell>
          <cell r="B2282" t="str">
            <v>CONEXION  DE GAS  E-2  BQ</v>
          </cell>
          <cell r="C2282" t="str">
            <v>UN</v>
          </cell>
          <cell r="D2282">
            <v>287000</v>
          </cell>
        </row>
        <row r="2283">
          <cell r="A2283">
            <v>2283</v>
          </cell>
          <cell r="B2283" t="str">
            <v>CONEXION  DE GAS  E-3  BQ</v>
          </cell>
          <cell r="C2283" t="str">
            <v>UN</v>
          </cell>
          <cell r="D2283">
            <v>327000</v>
          </cell>
        </row>
        <row r="2284">
          <cell r="A2284">
            <v>2284</v>
          </cell>
          <cell r="B2284" t="str">
            <v>CONEXION  DE GAS  E-4  BQ</v>
          </cell>
          <cell r="C2284" t="str">
            <v>UN</v>
          </cell>
          <cell r="D2284">
            <v>356000</v>
          </cell>
        </row>
        <row r="2285">
          <cell r="A2285">
            <v>2285</v>
          </cell>
          <cell r="B2285" t="str">
            <v>CONEXION  DE GAS  E-5  BQ</v>
          </cell>
          <cell r="C2285" t="str">
            <v>UN</v>
          </cell>
          <cell r="D2285">
            <v>430000</v>
          </cell>
        </row>
        <row r="2286">
          <cell r="A2286">
            <v>2286</v>
          </cell>
          <cell r="B2286" t="str">
            <v>CONEXION  DE GAS  E-6  BQ</v>
          </cell>
          <cell r="C2286" t="str">
            <v>UN</v>
          </cell>
          <cell r="D2286">
            <v>465000</v>
          </cell>
        </row>
        <row r="2287">
          <cell r="A2287">
            <v>2287</v>
          </cell>
          <cell r="B2287" t="str">
            <v>CONEXION  DE GAS  E-1 VUP</v>
          </cell>
          <cell r="C2287" t="str">
            <v>UN</v>
          </cell>
          <cell r="D2287">
            <v>214000</v>
          </cell>
        </row>
        <row r="2288">
          <cell r="A2288">
            <v>2288</v>
          </cell>
          <cell r="B2288" t="str">
            <v>CONEXION  DE GAS  E-2 VUP</v>
          </cell>
          <cell r="C2288" t="str">
            <v>UN</v>
          </cell>
          <cell r="D2288">
            <v>282000</v>
          </cell>
        </row>
        <row r="2289">
          <cell r="A2289">
            <v>2289</v>
          </cell>
          <cell r="B2289" t="str">
            <v>CONEXION  DE GAS  E-3 VUP</v>
          </cell>
          <cell r="C2289" t="str">
            <v>UN</v>
          </cell>
          <cell r="D2289">
            <v>327000</v>
          </cell>
        </row>
        <row r="2290">
          <cell r="A2290">
            <v>2290</v>
          </cell>
          <cell r="B2290" t="str">
            <v>CONEXION  DE GAS  E-4 VUP</v>
          </cell>
          <cell r="C2290" t="str">
            <v>UN</v>
          </cell>
          <cell r="D2290">
            <v>356000</v>
          </cell>
        </row>
        <row r="2291">
          <cell r="A2291">
            <v>2291</v>
          </cell>
          <cell r="B2291" t="str">
            <v>CONEXION  DE GAS  E-5 VUP</v>
          </cell>
          <cell r="C2291" t="str">
            <v>UN</v>
          </cell>
          <cell r="D2291">
            <v>430000</v>
          </cell>
        </row>
        <row r="2292">
          <cell r="A2292">
            <v>2292</v>
          </cell>
          <cell r="B2292" t="str">
            <v>CONEXION  DE GAS  E-6 VUP</v>
          </cell>
          <cell r="C2292" t="str">
            <v>UN</v>
          </cell>
          <cell r="D2292">
            <v>465000</v>
          </cell>
        </row>
        <row r="2293">
          <cell r="A2293">
            <v>2293</v>
          </cell>
          <cell r="B2293" t="str">
            <v>CONEXION TELEF.RESID. E12</v>
          </cell>
          <cell r="C2293" t="str">
            <v>UN</v>
          </cell>
          <cell r="D2293">
            <v>490000</v>
          </cell>
        </row>
        <row r="2294">
          <cell r="A2294">
            <v>2294</v>
          </cell>
          <cell r="B2294" t="str">
            <v>CONEXION TELEF. NO RESI03</v>
          </cell>
          <cell r="C2294" t="str">
            <v>UN</v>
          </cell>
          <cell r="D2294">
            <v>490000</v>
          </cell>
        </row>
        <row r="2295">
          <cell r="A2295">
            <v>2295</v>
          </cell>
          <cell r="B2295" t="str">
            <v>TABLON TORRENO      33x33</v>
          </cell>
          <cell r="C2295" t="str">
            <v>M2</v>
          </cell>
          <cell r="D2295">
            <v>9628</v>
          </cell>
        </row>
        <row r="2296">
          <cell r="A2296">
            <v>2296</v>
          </cell>
          <cell r="B2296" t="str">
            <v>LAM.ICOPOR 1.00x1.00 20mm</v>
          </cell>
          <cell r="C2296" t="str">
            <v>UN</v>
          </cell>
          <cell r="D2296">
            <v>1847</v>
          </cell>
        </row>
        <row r="2297">
          <cell r="A2297">
            <v>2297</v>
          </cell>
          <cell r="B2297" t="str">
            <v>LAM.ICOPOR 1.20x1.20 20mm</v>
          </cell>
          <cell r="C2297" t="str">
            <v>UN</v>
          </cell>
          <cell r="D2297">
            <v>2506</v>
          </cell>
        </row>
        <row r="2298">
          <cell r="A2298">
            <v>2298</v>
          </cell>
          <cell r="B2298" t="str">
            <v>TABLON TORRENO      25x25</v>
          </cell>
          <cell r="C2298" t="str">
            <v>M2</v>
          </cell>
          <cell r="D2298">
            <v>9628</v>
          </cell>
        </row>
        <row r="2299">
          <cell r="A2299">
            <v>2299</v>
          </cell>
          <cell r="B2299" t="str">
            <v>TEJA PLACA CLARABOYA #4</v>
          </cell>
          <cell r="C2299" t="str">
            <v>UN</v>
          </cell>
          <cell r="D2299">
            <v>12954</v>
          </cell>
        </row>
        <row r="2300">
          <cell r="A2300">
            <v>2300</v>
          </cell>
          <cell r="B2300" t="str">
            <v>MANTO EDIL STANDAR</v>
          </cell>
          <cell r="C2300" t="str">
            <v>M2</v>
          </cell>
          <cell r="D2300">
            <v>5614</v>
          </cell>
        </row>
        <row r="2301">
          <cell r="A2301">
            <v>2301</v>
          </cell>
          <cell r="B2301" t="str">
            <v>MANTO EDIL REAL ADHESIVO</v>
          </cell>
          <cell r="C2301" t="str">
            <v>M2</v>
          </cell>
          <cell r="D2301">
            <v>7400</v>
          </cell>
        </row>
        <row r="2302">
          <cell r="A2302">
            <v>2302</v>
          </cell>
          <cell r="B2302" t="str">
            <v>LAM.ICOPOR 1.20x2.40 20mm</v>
          </cell>
          <cell r="C2302" t="str">
            <v>UN</v>
          </cell>
          <cell r="D2302">
            <v>5011</v>
          </cell>
        </row>
        <row r="2303">
          <cell r="A2303">
            <v>2303</v>
          </cell>
          <cell r="B2303" t="str">
            <v>TABLETA IBENCA      25x25</v>
          </cell>
          <cell r="C2303" t="str">
            <v>M2</v>
          </cell>
          <cell r="D2303">
            <v>9628</v>
          </cell>
        </row>
        <row r="2304">
          <cell r="A2304">
            <v>2304</v>
          </cell>
          <cell r="B2304" t="str">
            <v>REVISION ENERGIA      E01</v>
          </cell>
          <cell r="C2304" t="str">
            <v>UN</v>
          </cell>
          <cell r="D2304">
            <v>3849</v>
          </cell>
        </row>
        <row r="2305">
          <cell r="A2305">
            <v>2305</v>
          </cell>
          <cell r="B2305" t="str">
            <v>TABLETA CORRIENTE   20x20</v>
          </cell>
          <cell r="C2305" t="str">
            <v>M2</v>
          </cell>
          <cell r="D2305">
            <v>9628</v>
          </cell>
        </row>
        <row r="2306">
          <cell r="A2306">
            <v>2306</v>
          </cell>
          <cell r="B2306" t="str">
            <v>MENSULA # 1</v>
          </cell>
          <cell r="C2306" t="str">
            <v>M2</v>
          </cell>
          <cell r="D2306">
            <v>7500</v>
          </cell>
        </row>
        <row r="2307">
          <cell r="A2307">
            <v>2307</v>
          </cell>
          <cell r="B2307" t="str">
            <v>LAM.ICOPOR 1.20x3.60 20mm</v>
          </cell>
          <cell r="C2307" t="str">
            <v>UN</v>
          </cell>
          <cell r="D2307">
            <v>7517</v>
          </cell>
        </row>
        <row r="2308">
          <cell r="A2308">
            <v>2308</v>
          </cell>
          <cell r="B2308" t="str">
            <v>LAM.ICOPOR 1.00x1.00 50mm</v>
          </cell>
          <cell r="C2308" t="str">
            <v>UN</v>
          </cell>
          <cell r="D2308">
            <v>4618</v>
          </cell>
        </row>
        <row r="2309">
          <cell r="A2309">
            <v>2309</v>
          </cell>
          <cell r="B2309" t="str">
            <v>TABLETA CORRIENTE</v>
          </cell>
          <cell r="C2309" t="str">
            <v>M2</v>
          </cell>
          <cell r="D2309">
            <v>8816</v>
          </cell>
        </row>
        <row r="2310">
          <cell r="A2310">
            <v>2310</v>
          </cell>
          <cell r="B2310" t="str">
            <v>REVISION ENERGIA      E-2</v>
          </cell>
          <cell r="C2310" t="str">
            <v>UN</v>
          </cell>
          <cell r="D2310">
            <v>5134</v>
          </cell>
        </row>
        <row r="2311">
          <cell r="A2311">
            <v>2311</v>
          </cell>
          <cell r="B2311" t="str">
            <v>TEJA PLACA CLARABOYA #6</v>
          </cell>
          <cell r="C2311" t="str">
            <v>UN</v>
          </cell>
          <cell r="D2311">
            <v>19517</v>
          </cell>
        </row>
        <row r="2312">
          <cell r="A2312">
            <v>2312</v>
          </cell>
          <cell r="B2312" t="str">
            <v>CONTEN.RECTANGULAR 240 Lt</v>
          </cell>
          <cell r="C2312" t="str">
            <v>UN</v>
          </cell>
          <cell r="D2312">
            <v>56655</v>
          </cell>
        </row>
        <row r="2313">
          <cell r="A2313">
            <v>2313</v>
          </cell>
          <cell r="B2313" t="str">
            <v>TEJA PLACA VENTILACION #6</v>
          </cell>
          <cell r="C2313" t="str">
            <v>UN</v>
          </cell>
          <cell r="D2313">
            <v>23574</v>
          </cell>
        </row>
        <row r="2314">
          <cell r="A2314">
            <v>2314</v>
          </cell>
          <cell r="B2314" t="str">
            <v>BROCHA 1/2"</v>
          </cell>
          <cell r="C2314" t="str">
            <v>UN</v>
          </cell>
          <cell r="D2314">
            <v>1100</v>
          </cell>
        </row>
        <row r="2315">
          <cell r="A2315">
            <v>2315</v>
          </cell>
          <cell r="B2315" t="str">
            <v>BROCHA 1"</v>
          </cell>
          <cell r="C2315" t="str">
            <v>UN</v>
          </cell>
          <cell r="D2315">
            <v>1300</v>
          </cell>
        </row>
        <row r="2316">
          <cell r="A2316">
            <v>2316</v>
          </cell>
          <cell r="B2316" t="str">
            <v>BROCHA 1 1/2"</v>
          </cell>
          <cell r="C2316" t="str">
            <v>UN</v>
          </cell>
          <cell r="D2316">
            <v>1500</v>
          </cell>
        </row>
        <row r="2317">
          <cell r="A2317">
            <v>2317</v>
          </cell>
          <cell r="B2317" t="str">
            <v>BROCHA 2"</v>
          </cell>
          <cell r="C2317" t="str">
            <v>UN</v>
          </cell>
          <cell r="D2317">
            <v>2500</v>
          </cell>
        </row>
        <row r="2318">
          <cell r="A2318">
            <v>2318</v>
          </cell>
          <cell r="B2318" t="str">
            <v>BROCHA 3"</v>
          </cell>
          <cell r="C2318" t="str">
            <v>UN</v>
          </cell>
          <cell r="D2318">
            <v>4700</v>
          </cell>
        </row>
        <row r="2319">
          <cell r="A2319">
            <v>2319</v>
          </cell>
          <cell r="B2319" t="str">
            <v>TINA SPA CHARLOTE</v>
          </cell>
          <cell r="C2319" t="str">
            <v>UN</v>
          </cell>
          <cell r="D2319">
            <v>2333548</v>
          </cell>
        </row>
        <row r="2320">
          <cell r="A2320">
            <v>2320</v>
          </cell>
          <cell r="B2320" t="str">
            <v>SAUNA PERSONAL AMERICANO</v>
          </cell>
          <cell r="C2320" t="str">
            <v>UN</v>
          </cell>
          <cell r="D2320">
            <v>4401250</v>
          </cell>
        </row>
        <row r="2321">
          <cell r="A2321">
            <v>2321</v>
          </cell>
          <cell r="B2321" t="str">
            <v>BROCHA 4"</v>
          </cell>
          <cell r="C2321" t="str">
            <v>UN</v>
          </cell>
          <cell r="D2321">
            <v>7800</v>
          </cell>
        </row>
        <row r="2322">
          <cell r="A2322">
            <v>2322</v>
          </cell>
          <cell r="B2322" t="str">
            <v>BROCHA 5"</v>
          </cell>
          <cell r="C2322" t="str">
            <v>UN</v>
          </cell>
          <cell r="D2322">
            <v>11900</v>
          </cell>
        </row>
        <row r="2323">
          <cell r="A2323">
            <v>2323</v>
          </cell>
          <cell r="B2323" t="str">
            <v>CEMENTO GRIS 50KLS</v>
          </cell>
          <cell r="C2323" t="str">
            <v>BL</v>
          </cell>
          <cell r="D2323">
            <v>7500</v>
          </cell>
        </row>
        <row r="2324">
          <cell r="A2324">
            <v>2324</v>
          </cell>
          <cell r="B2324" t="str">
            <v>CEMENTO BLANCO         01</v>
          </cell>
          <cell r="C2324" t="str">
            <v>KL</v>
          </cell>
          <cell r="D2324">
            <v>415</v>
          </cell>
        </row>
        <row r="2325">
          <cell r="A2325">
            <v>2325</v>
          </cell>
          <cell r="B2325" t="str">
            <v>CEMENTO BLANCO 42.5KLS</v>
          </cell>
          <cell r="C2325" t="str">
            <v>UN</v>
          </cell>
          <cell r="D2325">
            <v>14300</v>
          </cell>
        </row>
        <row r="2326">
          <cell r="A2326">
            <v>2326</v>
          </cell>
          <cell r="B2326" t="str">
            <v>CEMENTO BLANCO 5 KLS</v>
          </cell>
          <cell r="C2326" t="str">
            <v>BL</v>
          </cell>
          <cell r="D2326">
            <v>2073</v>
          </cell>
        </row>
        <row r="2327">
          <cell r="A2327">
            <v>2327</v>
          </cell>
          <cell r="B2327" t="str">
            <v>CEMENTO BLANCO 21 1/4 KL</v>
          </cell>
          <cell r="C2327" t="str">
            <v>BL</v>
          </cell>
          <cell r="D2327">
            <v>7830</v>
          </cell>
        </row>
        <row r="2328">
          <cell r="A2328">
            <v>2328</v>
          </cell>
          <cell r="B2328" t="str">
            <v>CEMENTO BLANCO 40 KL</v>
          </cell>
          <cell r="C2328" t="str">
            <v>BL</v>
          </cell>
          <cell r="D2328">
            <v>12680</v>
          </cell>
        </row>
        <row r="2329">
          <cell r="A2329">
            <v>2329</v>
          </cell>
          <cell r="B2329" t="str">
            <v>CEMENTO DIAMANTE 40 KLS</v>
          </cell>
          <cell r="C2329" t="str">
            <v>BL</v>
          </cell>
          <cell r="D2329">
            <v>5500</v>
          </cell>
        </row>
        <row r="2330">
          <cell r="A2330">
            <v>2330</v>
          </cell>
          <cell r="B2330" t="str">
            <v>BALDOSAS AMARILLA 25X25</v>
          </cell>
          <cell r="C2330" t="str">
            <v>M2</v>
          </cell>
          <cell r="D2330">
            <v>6960</v>
          </cell>
        </row>
        <row r="2331">
          <cell r="A2331">
            <v>2331</v>
          </cell>
          <cell r="B2331" t="str">
            <v>BLANCO HUILA SPACATTO</v>
          </cell>
          <cell r="C2331" t="str">
            <v>M2</v>
          </cell>
          <cell r="D2331">
            <v>37700</v>
          </cell>
        </row>
        <row r="2332">
          <cell r="A2332">
            <v>2332</v>
          </cell>
          <cell r="B2332" t="str">
            <v>BALDOSAS ROJA 25X25</v>
          </cell>
          <cell r="C2332" t="str">
            <v>M2</v>
          </cell>
          <cell r="D2332">
            <v>6528</v>
          </cell>
        </row>
        <row r="2333">
          <cell r="A2333">
            <v>2333</v>
          </cell>
          <cell r="B2333" t="str">
            <v>BALD.BLANCO-NEGRO 25X25</v>
          </cell>
          <cell r="C2333" t="str">
            <v>M2</v>
          </cell>
          <cell r="D2333">
            <v>6960</v>
          </cell>
        </row>
        <row r="2334">
          <cell r="A2334">
            <v>2334</v>
          </cell>
          <cell r="B2334" t="str">
            <v>LAM.ICOPOR 1.20x1.20 50mm</v>
          </cell>
          <cell r="C2334" t="str">
            <v>UN</v>
          </cell>
          <cell r="D2334">
            <v>6264</v>
          </cell>
        </row>
        <row r="2335">
          <cell r="A2335">
            <v>2335</v>
          </cell>
          <cell r="B2335" t="str">
            <v>LAM.ICOPOR 1.20x2.40 50mm</v>
          </cell>
          <cell r="C2335" t="str">
            <v>UN</v>
          </cell>
          <cell r="D2335">
            <v>12528</v>
          </cell>
        </row>
        <row r="2336">
          <cell r="A2336">
            <v>2336</v>
          </cell>
          <cell r="B2336" t="str">
            <v>LAM.ICOPOR 1.20x3.60 50mm</v>
          </cell>
          <cell r="C2336" t="str">
            <v>UN</v>
          </cell>
          <cell r="D2336">
            <v>18792</v>
          </cell>
        </row>
        <row r="2337">
          <cell r="A2337">
            <v>2337</v>
          </cell>
          <cell r="B2337" t="str">
            <v>VERJAS</v>
          </cell>
          <cell r="C2337" t="str">
            <v>M2</v>
          </cell>
          <cell r="D2337">
            <v>47365</v>
          </cell>
        </row>
        <row r="2338">
          <cell r="A2338">
            <v>2338</v>
          </cell>
          <cell r="B2338" t="str">
            <v>GEOMEMBRANA POLY-FLEX  40</v>
          </cell>
          <cell r="C2338" t="str">
            <v>M2</v>
          </cell>
          <cell r="D2338">
            <v>4640</v>
          </cell>
        </row>
        <row r="2339">
          <cell r="A2339">
            <v>2339</v>
          </cell>
          <cell r="B2339" t="str">
            <v>VERJAS                 01</v>
          </cell>
          <cell r="C2339" t="str">
            <v>M2</v>
          </cell>
          <cell r="D2339">
            <v>42925</v>
          </cell>
        </row>
        <row r="2340">
          <cell r="A2340">
            <v>2340</v>
          </cell>
          <cell r="B2340" t="str">
            <v>PANEL 2.00 x 0.50</v>
          </cell>
          <cell r="C2340" t="str">
            <v>ML</v>
          </cell>
          <cell r="D2340">
            <v>21462</v>
          </cell>
        </row>
        <row r="2341">
          <cell r="A2341">
            <v>2341</v>
          </cell>
          <cell r="B2341" t="str">
            <v>MEZCLADORA ELECTRICA</v>
          </cell>
          <cell r="C2341" t="str">
            <v>DD</v>
          </cell>
          <cell r="D2341">
            <v>20880</v>
          </cell>
        </row>
        <row r="2342">
          <cell r="A2342">
            <v>2342</v>
          </cell>
          <cell r="B2342" t="str">
            <v>BALD.BLANCO-AMARIL. 25X25</v>
          </cell>
          <cell r="C2342" t="str">
            <v>M2</v>
          </cell>
          <cell r="D2342">
            <v>6960</v>
          </cell>
        </row>
        <row r="2343">
          <cell r="A2343">
            <v>2343</v>
          </cell>
          <cell r="B2343" t="str">
            <v>ELEMENTOS VERTICALES</v>
          </cell>
          <cell r="C2343" t="str">
            <v>ML</v>
          </cell>
          <cell r="D2343">
            <v>10657</v>
          </cell>
        </row>
        <row r="2344">
          <cell r="A2344">
            <v>2344</v>
          </cell>
          <cell r="B2344" t="str">
            <v>BALAUSTRES 0.3-0.31-0.32</v>
          </cell>
          <cell r="C2344" t="str">
            <v>UN</v>
          </cell>
          <cell r="D2344">
            <v>3404</v>
          </cell>
        </row>
        <row r="2345">
          <cell r="A2345">
            <v>2345</v>
          </cell>
          <cell r="B2345" t="str">
            <v>BALAUSTRES 0.33-0.34-0.36</v>
          </cell>
          <cell r="C2345" t="str">
            <v>UN</v>
          </cell>
          <cell r="D2345">
            <v>3700</v>
          </cell>
        </row>
        <row r="2346">
          <cell r="A2346">
            <v>2346</v>
          </cell>
          <cell r="B2346" t="str">
            <v>CANALETA          90x8.00</v>
          </cell>
          <cell r="C2346" t="str">
            <v>UN</v>
          </cell>
          <cell r="D2346">
            <v>74503</v>
          </cell>
        </row>
        <row r="2347">
          <cell r="A2347">
            <v>2347</v>
          </cell>
          <cell r="B2347" t="str">
            <v>CUBIERTA ARQUITECT.  1.83</v>
          </cell>
          <cell r="C2347" t="str">
            <v>UN</v>
          </cell>
          <cell r="D2347">
            <v>7426</v>
          </cell>
        </row>
        <row r="2348">
          <cell r="A2348">
            <v>2348</v>
          </cell>
          <cell r="B2348" t="str">
            <v>CUBIERTA ARQUITECT.  2.44</v>
          </cell>
          <cell r="C2348" t="str">
            <v>UN</v>
          </cell>
          <cell r="D2348">
            <v>9913</v>
          </cell>
        </row>
        <row r="2349">
          <cell r="A2349">
            <v>2349</v>
          </cell>
          <cell r="B2349" t="str">
            <v>CUBIERTA ARQUITECT.  3.05</v>
          </cell>
          <cell r="C2349" t="str">
            <v>UN</v>
          </cell>
          <cell r="D2349">
            <v>12381</v>
          </cell>
        </row>
        <row r="2350">
          <cell r="A2350">
            <v>2350</v>
          </cell>
          <cell r="B2350" t="str">
            <v>CUBIERTA ARQUITECT.  3.66</v>
          </cell>
          <cell r="C2350" t="str">
            <v>UN</v>
          </cell>
          <cell r="D2350">
            <v>15254</v>
          </cell>
        </row>
        <row r="2351">
          <cell r="A2351">
            <v>2351</v>
          </cell>
          <cell r="B2351" t="str">
            <v>TEJA TOLEDO          2.10</v>
          </cell>
          <cell r="C2351" t="str">
            <v>UN</v>
          </cell>
          <cell r="D2351">
            <v>19832</v>
          </cell>
        </row>
        <row r="2352">
          <cell r="A2352">
            <v>2352</v>
          </cell>
          <cell r="B2352" t="str">
            <v>CUBIERTA ARQUITECT. 3.05m</v>
          </cell>
          <cell r="C2352" t="str">
            <v>UN</v>
          </cell>
          <cell r="D2352">
            <v>19863</v>
          </cell>
        </row>
        <row r="2353">
          <cell r="A2353">
            <v>2353</v>
          </cell>
          <cell r="B2353" t="str">
            <v>TEJA TOLEDO          2.80</v>
          </cell>
          <cell r="C2353" t="str">
            <v>UN</v>
          </cell>
          <cell r="D2353">
            <v>26486</v>
          </cell>
        </row>
        <row r="2354">
          <cell r="A2354">
            <v>2354</v>
          </cell>
          <cell r="B2354" t="str">
            <v>TEJA TOLEDO          3.50</v>
          </cell>
          <cell r="C2354" t="str">
            <v>UN</v>
          </cell>
          <cell r="D2354">
            <v>33094</v>
          </cell>
        </row>
        <row r="2355">
          <cell r="A2355">
            <v>2355</v>
          </cell>
          <cell r="B2355" t="str">
            <v>CANALETA           90x4.5</v>
          </cell>
          <cell r="C2355" t="str">
            <v>UN</v>
          </cell>
          <cell r="D2355">
            <v>41927</v>
          </cell>
        </row>
        <row r="2356">
          <cell r="A2356">
            <v>2356</v>
          </cell>
          <cell r="B2356" t="str">
            <v>SAUNA FAMILIAR AMERICANO</v>
          </cell>
          <cell r="C2356" t="str">
            <v>UN</v>
          </cell>
          <cell r="D2356">
            <v>4893750</v>
          </cell>
        </row>
        <row r="2357">
          <cell r="A2357">
            <v>2357</v>
          </cell>
          <cell r="B2357" t="str">
            <v>TEJA TOLEDO          4.20</v>
          </cell>
          <cell r="C2357" t="str">
            <v>UN</v>
          </cell>
          <cell r="D2357">
            <v>39705</v>
          </cell>
        </row>
        <row r="2358">
          <cell r="A2358">
            <v>2358</v>
          </cell>
          <cell r="B2358" t="str">
            <v>SAUNA SOCIAL AMERICANO</v>
          </cell>
          <cell r="C2358" t="str">
            <v>UN</v>
          </cell>
          <cell r="D2358">
            <v>5468750</v>
          </cell>
        </row>
        <row r="2359">
          <cell r="A2359">
            <v>2359</v>
          </cell>
          <cell r="B2359" t="str">
            <v>CABALLETE TEJA TOLEDO</v>
          </cell>
          <cell r="C2359" t="str">
            <v>UN</v>
          </cell>
          <cell r="D2359">
            <v>2255</v>
          </cell>
        </row>
        <row r="2360">
          <cell r="A2360">
            <v>2360</v>
          </cell>
          <cell r="B2360" t="str">
            <v>TERMINAL ALERO GRANDE</v>
          </cell>
          <cell r="C2360" t="str">
            <v>UN</v>
          </cell>
          <cell r="D2360">
            <v>5119</v>
          </cell>
        </row>
        <row r="2361">
          <cell r="A2361">
            <v>2361</v>
          </cell>
          <cell r="B2361" t="str">
            <v>ESTUFA GAS 4 P ENC ELECTR</v>
          </cell>
          <cell r="C2361" t="str">
            <v>UN</v>
          </cell>
          <cell r="D2361">
            <v>193500</v>
          </cell>
        </row>
        <row r="2362">
          <cell r="A2362">
            <v>2362</v>
          </cell>
          <cell r="B2362" t="str">
            <v>TERMINAL UNIVERSAL PLANO</v>
          </cell>
          <cell r="C2362" t="str">
            <v>UN</v>
          </cell>
          <cell r="D2362">
            <v>6130</v>
          </cell>
        </row>
        <row r="2363">
          <cell r="A2363">
            <v>2363</v>
          </cell>
          <cell r="B2363" t="str">
            <v>TERMINAL ALERO PEQUEÑO</v>
          </cell>
          <cell r="C2363" t="str">
            <v>UN</v>
          </cell>
          <cell r="D2363">
            <v>3969</v>
          </cell>
        </row>
        <row r="2364">
          <cell r="A2364">
            <v>2364</v>
          </cell>
          <cell r="B2364" t="str">
            <v>PERFIL ABIERTO 50x100  16</v>
          </cell>
          <cell r="C2364" t="str">
            <v>UN</v>
          </cell>
          <cell r="D2364">
            <v>24232</v>
          </cell>
        </row>
        <row r="2365">
          <cell r="A2365">
            <v>2365</v>
          </cell>
          <cell r="B2365" t="str">
            <v>ESTUFA GAS 4 PUESTOS   02</v>
          </cell>
          <cell r="C2365" t="str">
            <v>UN</v>
          </cell>
          <cell r="D2365">
            <v>171900</v>
          </cell>
        </row>
        <row r="2366">
          <cell r="A2366">
            <v>2366</v>
          </cell>
          <cell r="B2366" t="str">
            <v>HORNO ESTATICO</v>
          </cell>
          <cell r="C2366" t="str">
            <v>UN</v>
          </cell>
          <cell r="D2366">
            <v>249500</v>
          </cell>
        </row>
        <row r="2367">
          <cell r="A2367">
            <v>2367</v>
          </cell>
          <cell r="B2367" t="str">
            <v>PERFIL ABIERTO 50x100  14</v>
          </cell>
          <cell r="C2367" t="str">
            <v>UN</v>
          </cell>
          <cell r="D2367">
            <v>29885</v>
          </cell>
        </row>
        <row r="2368">
          <cell r="A2368">
            <v>2368</v>
          </cell>
          <cell r="B2368" t="str">
            <v>AZULEJO           15x22.5</v>
          </cell>
          <cell r="C2368" t="str">
            <v>M2</v>
          </cell>
          <cell r="D2368">
            <v>8294</v>
          </cell>
        </row>
        <row r="2369">
          <cell r="A2369">
            <v>2369</v>
          </cell>
          <cell r="B2369" t="str">
            <v>ACCESORIO ANDINO BLANCO</v>
          </cell>
          <cell r="C2369" t="str">
            <v>UN</v>
          </cell>
          <cell r="D2369">
            <v>11426</v>
          </cell>
        </row>
        <row r="2370">
          <cell r="A2370">
            <v>2370</v>
          </cell>
          <cell r="B2370" t="str">
            <v>REVISION ENERGIA      E-3</v>
          </cell>
          <cell r="C2370" t="str">
            <v>UN</v>
          </cell>
          <cell r="D2370">
            <v>6413</v>
          </cell>
        </row>
        <row r="2371">
          <cell r="A2371">
            <v>2371</v>
          </cell>
          <cell r="B2371" t="str">
            <v>DOTACION OFICINA</v>
          </cell>
          <cell r="C2371" t="str">
            <v>UN</v>
          </cell>
          <cell r="D2371">
            <v>350460</v>
          </cell>
        </row>
        <row r="2372">
          <cell r="A2372">
            <v>2372</v>
          </cell>
          <cell r="B2372" t="str">
            <v>TEJA INGLESA MOORE</v>
          </cell>
          <cell r="C2372" t="str">
            <v>M2</v>
          </cell>
          <cell r="D2372">
            <v>12412</v>
          </cell>
        </row>
        <row r="2373">
          <cell r="A2373">
            <v>2373</v>
          </cell>
          <cell r="B2373" t="str">
            <v>MINICARGADOR BOBCAT 753</v>
          </cell>
          <cell r="C2373" t="str">
            <v>HR</v>
          </cell>
          <cell r="D2373">
            <v>18560</v>
          </cell>
        </row>
        <row r="2374">
          <cell r="A2374">
            <v>2374</v>
          </cell>
          <cell r="B2374" t="str">
            <v>TEJA PLANA</v>
          </cell>
          <cell r="C2374" t="str">
            <v>M2</v>
          </cell>
          <cell r="D2374">
            <v>10904</v>
          </cell>
        </row>
        <row r="2375">
          <cell r="A2375">
            <v>2375</v>
          </cell>
          <cell r="B2375" t="str">
            <v>COMPRESOR CON MARTILLO</v>
          </cell>
          <cell r="C2375" t="str">
            <v>HR</v>
          </cell>
          <cell r="D2375">
            <v>21460</v>
          </cell>
        </row>
        <row r="2376">
          <cell r="A2376">
            <v>2376</v>
          </cell>
          <cell r="B2376" t="str">
            <v>TEJA BAVARA            01</v>
          </cell>
          <cell r="C2376" t="str">
            <v>M2</v>
          </cell>
          <cell r="D2376">
            <v>10074</v>
          </cell>
        </row>
        <row r="2377">
          <cell r="A2377">
            <v>2377</v>
          </cell>
          <cell r="B2377" t="str">
            <v>TEJA MOORE CABALLETE</v>
          </cell>
          <cell r="C2377" t="str">
            <v>ML</v>
          </cell>
          <cell r="D2377">
            <v>1972</v>
          </cell>
        </row>
        <row r="2378">
          <cell r="A2378">
            <v>2378</v>
          </cell>
          <cell r="B2378" t="str">
            <v>BALAUSTRES 0.37</v>
          </cell>
          <cell r="C2378" t="str">
            <v>UN</v>
          </cell>
          <cell r="D2378">
            <v>2886</v>
          </cell>
        </row>
        <row r="2379">
          <cell r="A2379">
            <v>2379</v>
          </cell>
          <cell r="B2379" t="str">
            <v>BALCONES CANASTAS</v>
          </cell>
          <cell r="C2379" t="str">
            <v>ML</v>
          </cell>
          <cell r="D2379">
            <v>108052</v>
          </cell>
        </row>
        <row r="2380">
          <cell r="A2380">
            <v>2380</v>
          </cell>
          <cell r="B2380" t="str">
            <v>CALADOS</v>
          </cell>
          <cell r="C2380" t="str">
            <v>M2</v>
          </cell>
          <cell r="D2380">
            <v>74008</v>
          </cell>
        </row>
        <row r="2381">
          <cell r="A2381">
            <v>2381</v>
          </cell>
          <cell r="B2381" t="str">
            <v>CAFE PINTA 153x305x10</v>
          </cell>
          <cell r="C2381" t="str">
            <v>M2</v>
          </cell>
          <cell r="D2381">
            <v>52780</v>
          </cell>
        </row>
        <row r="2382">
          <cell r="A2382">
            <v>2382</v>
          </cell>
          <cell r="B2382" t="str">
            <v>CALADOS ESPECIALES</v>
          </cell>
          <cell r="C2382" t="str">
            <v>M2</v>
          </cell>
          <cell r="D2382">
            <v>84369</v>
          </cell>
        </row>
        <row r="2383">
          <cell r="A2383">
            <v>2383</v>
          </cell>
          <cell r="B2383" t="str">
            <v>CUBIERTA LUXALON  0.4mm</v>
          </cell>
          <cell r="C2383" t="str">
            <v>M2</v>
          </cell>
          <cell r="D2383">
            <v>35380</v>
          </cell>
        </row>
        <row r="2384">
          <cell r="A2384">
            <v>2384</v>
          </cell>
          <cell r="B2384" t="str">
            <v>HORNO MULTIFUNC VENTILADO</v>
          </cell>
          <cell r="C2384" t="str">
            <v>UN</v>
          </cell>
          <cell r="D2384">
            <v>477600</v>
          </cell>
        </row>
        <row r="2385">
          <cell r="A2385">
            <v>2385</v>
          </cell>
          <cell r="B2385" t="str">
            <v>CUBIERTA LUXALON  0.4mm01</v>
          </cell>
          <cell r="C2385" t="str">
            <v>M2</v>
          </cell>
          <cell r="D2385">
            <v>36192</v>
          </cell>
        </row>
        <row r="2386">
          <cell r="A2386">
            <v>2386</v>
          </cell>
          <cell r="B2386" t="str">
            <v>HORNO MULTIFUNC VENTILA01</v>
          </cell>
          <cell r="C2386" t="str">
            <v>UN</v>
          </cell>
          <cell r="D2386">
            <v>434500</v>
          </cell>
        </row>
        <row r="2387">
          <cell r="A2387">
            <v>2387</v>
          </cell>
          <cell r="B2387" t="str">
            <v>CUBIERTA LUXALON ALUM.0.5</v>
          </cell>
          <cell r="C2387" t="str">
            <v>M2</v>
          </cell>
          <cell r="D2387">
            <v>43384</v>
          </cell>
        </row>
        <row r="2388">
          <cell r="A2388">
            <v>2388</v>
          </cell>
          <cell r="B2388" t="str">
            <v>CUBIERTA LUXALON ALUM.001</v>
          </cell>
          <cell r="C2388" t="str">
            <v>M2</v>
          </cell>
          <cell r="D2388">
            <v>44196</v>
          </cell>
        </row>
        <row r="2389">
          <cell r="A2389">
            <v>2389</v>
          </cell>
          <cell r="B2389" t="str">
            <v>CUMBRERA A 1 Y 2 AGUAS</v>
          </cell>
          <cell r="C2389" t="str">
            <v>Ml</v>
          </cell>
          <cell r="D2389">
            <v>10590</v>
          </cell>
        </row>
        <row r="2390">
          <cell r="A2390">
            <v>2390</v>
          </cell>
          <cell r="B2390" t="str">
            <v>BALD.IMITAC.GRANITO 25X25</v>
          </cell>
          <cell r="C2390" t="str">
            <v>M2</v>
          </cell>
          <cell r="D2390">
            <v>6960</v>
          </cell>
        </row>
        <row r="2391">
          <cell r="A2391">
            <v>2391</v>
          </cell>
          <cell r="B2391" t="str">
            <v>REMATE LAT. MURO  0.15 cm</v>
          </cell>
          <cell r="C2391" t="str">
            <v>Ml</v>
          </cell>
          <cell r="D2391">
            <v>10590</v>
          </cell>
        </row>
        <row r="2392">
          <cell r="A2392">
            <v>2392</v>
          </cell>
          <cell r="B2392" t="str">
            <v>MALLA GALLINERO  1.80x36m</v>
          </cell>
          <cell r="C2392" t="str">
            <v>RL</v>
          </cell>
          <cell r="D2392">
            <v>83700</v>
          </cell>
        </row>
        <row r="2393">
          <cell r="A2393">
            <v>2393</v>
          </cell>
          <cell r="B2393" t="str">
            <v>LIMAHOYA Desarro.0.384 mm</v>
          </cell>
          <cell r="C2393" t="str">
            <v>ML</v>
          </cell>
          <cell r="D2393">
            <v>10590</v>
          </cell>
        </row>
        <row r="2394">
          <cell r="A2394">
            <v>2394</v>
          </cell>
          <cell r="B2394" t="str">
            <v>TABLON LISO LATINO SALMON</v>
          </cell>
          <cell r="C2394" t="str">
            <v>M2</v>
          </cell>
          <cell r="D2394">
            <v>9535</v>
          </cell>
        </row>
        <row r="2395">
          <cell r="A2395">
            <v>2395</v>
          </cell>
          <cell r="B2395" t="str">
            <v>TEJA BAVARA ROJA</v>
          </cell>
          <cell r="C2395" t="str">
            <v>M2</v>
          </cell>
          <cell r="D2395">
            <v>13816</v>
          </cell>
        </row>
        <row r="2396">
          <cell r="A2396">
            <v>2396</v>
          </cell>
          <cell r="B2396" t="str">
            <v>FIJAMIX</v>
          </cell>
          <cell r="C2396" t="str">
            <v>KG</v>
          </cell>
          <cell r="D2396">
            <v>7830</v>
          </cell>
        </row>
        <row r="2397">
          <cell r="A2397">
            <v>2397</v>
          </cell>
          <cell r="B2397" t="str">
            <v>SEGUETA METALOY   12x3 cm</v>
          </cell>
          <cell r="C2397" t="str">
            <v>UN</v>
          </cell>
          <cell r="D2397">
            <v>1136</v>
          </cell>
        </row>
        <row r="2398">
          <cell r="A2398">
            <v>2398</v>
          </cell>
          <cell r="B2398" t="str">
            <v>CERAMICA BEIGE MARMOLIZA</v>
          </cell>
          <cell r="C2398" t="str">
            <v>M2</v>
          </cell>
          <cell r="D2398">
            <v>12123</v>
          </cell>
        </row>
        <row r="2399">
          <cell r="A2399">
            <v>2399</v>
          </cell>
          <cell r="B2399" t="str">
            <v>TABLON LISO LATINO ROJO</v>
          </cell>
          <cell r="C2399" t="str">
            <v>M2</v>
          </cell>
          <cell r="D2399">
            <v>9535</v>
          </cell>
        </row>
        <row r="2400">
          <cell r="A2400">
            <v>2400</v>
          </cell>
          <cell r="B2400" t="str">
            <v>CERAMICA BLANCO LISO</v>
          </cell>
          <cell r="C2400" t="str">
            <v>M2</v>
          </cell>
          <cell r="D2400">
            <v>9825</v>
          </cell>
        </row>
        <row r="2401">
          <cell r="A2401">
            <v>2401</v>
          </cell>
          <cell r="B2401" t="str">
            <v>CERAMICA GRAMILLA BLANCA</v>
          </cell>
          <cell r="C2401" t="str">
            <v>M2</v>
          </cell>
          <cell r="D2401">
            <v>11194</v>
          </cell>
        </row>
        <row r="2402">
          <cell r="A2402">
            <v>2402</v>
          </cell>
          <cell r="B2402" t="str">
            <v>VALVULA DE REGULACION 1/2</v>
          </cell>
          <cell r="C2402" t="str">
            <v>UN</v>
          </cell>
          <cell r="D2402">
            <v>12439</v>
          </cell>
        </row>
        <row r="2403">
          <cell r="A2403">
            <v>2403</v>
          </cell>
          <cell r="B2403" t="str">
            <v>REVISION ENERGIA      E-4</v>
          </cell>
          <cell r="C2403" t="str">
            <v>UN</v>
          </cell>
          <cell r="D2403">
            <v>8334</v>
          </cell>
        </row>
        <row r="2404">
          <cell r="A2404">
            <v>2404</v>
          </cell>
          <cell r="B2404" t="str">
            <v>ORINAL PEQUEÑO</v>
          </cell>
          <cell r="C2404" t="str">
            <v>UN</v>
          </cell>
          <cell r="D2404">
            <v>43906</v>
          </cell>
        </row>
        <row r="2405">
          <cell r="A2405">
            <v>2405</v>
          </cell>
          <cell r="B2405" t="str">
            <v>BALDOSA JASPEADA 30X30</v>
          </cell>
          <cell r="C2405" t="str">
            <v>M2</v>
          </cell>
          <cell r="D2405">
            <v>6985</v>
          </cell>
        </row>
        <row r="2406">
          <cell r="A2406">
            <v>2406</v>
          </cell>
          <cell r="B2406" t="str">
            <v>CERAMICA GRAMILLA CAFE</v>
          </cell>
          <cell r="C2406" t="str">
            <v>M2</v>
          </cell>
          <cell r="D2406">
            <v>11194</v>
          </cell>
        </row>
        <row r="2407">
          <cell r="A2407">
            <v>2407</v>
          </cell>
          <cell r="B2407" t="str">
            <v>CERAMICA GRIS LISO</v>
          </cell>
          <cell r="C2407" t="str">
            <v>M2</v>
          </cell>
          <cell r="D2407">
            <v>9825</v>
          </cell>
        </row>
        <row r="2408">
          <cell r="A2408">
            <v>2408</v>
          </cell>
          <cell r="B2408" t="str">
            <v>CERAMICA ALMENRA TEX</v>
          </cell>
          <cell r="C2408" t="str">
            <v>M2</v>
          </cell>
          <cell r="D2408">
            <v>11293</v>
          </cell>
        </row>
        <row r="2409">
          <cell r="A2409">
            <v>2409</v>
          </cell>
          <cell r="B2409" t="str">
            <v>CERAMICA GRANILLA BLANCA</v>
          </cell>
          <cell r="C2409" t="str">
            <v>M2</v>
          </cell>
          <cell r="D2409">
            <v>12748</v>
          </cell>
        </row>
        <row r="2410">
          <cell r="A2410">
            <v>2410</v>
          </cell>
          <cell r="B2410" t="str">
            <v>CERAMICA GRANILLA CAFE</v>
          </cell>
          <cell r="C2410" t="str">
            <v>M2</v>
          </cell>
          <cell r="D2410">
            <v>12748</v>
          </cell>
        </row>
        <row r="2411">
          <cell r="A2411">
            <v>2411</v>
          </cell>
          <cell r="B2411" t="str">
            <v>BALDOSA MADERA 25X25</v>
          </cell>
          <cell r="C2411" t="str">
            <v>M2</v>
          </cell>
          <cell r="D2411">
            <v>6960</v>
          </cell>
        </row>
        <row r="2412">
          <cell r="A2412">
            <v>2412</v>
          </cell>
          <cell r="B2412" t="str">
            <v>CERAMICA GRIS LISO     01</v>
          </cell>
          <cell r="C2412" t="str">
            <v>M2</v>
          </cell>
          <cell r="D2412">
            <v>10858</v>
          </cell>
        </row>
        <row r="2413">
          <cell r="A2413">
            <v>2413</v>
          </cell>
          <cell r="B2413" t="str">
            <v>ESPEJO ARGENTINO      4mm</v>
          </cell>
          <cell r="C2413" t="str">
            <v>M2</v>
          </cell>
          <cell r="D2413">
            <v>21471</v>
          </cell>
        </row>
        <row r="2414">
          <cell r="A2414">
            <v>2414</v>
          </cell>
          <cell r="B2414" t="str">
            <v>REVISION ENERGIA      E-5</v>
          </cell>
          <cell r="C2414" t="str">
            <v>UN</v>
          </cell>
          <cell r="D2414">
            <v>11494</v>
          </cell>
        </row>
        <row r="2415">
          <cell r="A2415">
            <v>2415</v>
          </cell>
          <cell r="B2415" t="str">
            <v>ESPEJO ARGENTINO      5mm</v>
          </cell>
          <cell r="C2415" t="str">
            <v>M2</v>
          </cell>
          <cell r="D2415">
            <v>28776</v>
          </cell>
        </row>
        <row r="2416">
          <cell r="A2416">
            <v>2416</v>
          </cell>
          <cell r="B2416" t="str">
            <v>BASE ASFALT.1350   (OBRA)</v>
          </cell>
          <cell r="C2416" t="str">
            <v>M3</v>
          </cell>
          <cell r="D2416">
            <v>130000</v>
          </cell>
        </row>
        <row r="2417">
          <cell r="A2417">
            <v>2417</v>
          </cell>
          <cell r="B2417" t="str">
            <v>ACRILCOR</v>
          </cell>
          <cell r="C2417" t="str">
            <v>KG</v>
          </cell>
          <cell r="D2417">
            <v>2850</v>
          </cell>
        </row>
        <row r="2418">
          <cell r="A2418">
            <v>2418</v>
          </cell>
          <cell r="B2418" t="str">
            <v>CERAMICA BEIGE LISO RENAC</v>
          </cell>
          <cell r="C2418" t="str">
            <v>M2</v>
          </cell>
          <cell r="D2418">
            <v>14384</v>
          </cell>
        </row>
        <row r="2419">
          <cell r="A2419">
            <v>2419</v>
          </cell>
          <cell r="B2419" t="str">
            <v>CALADOS MOD. 0.70x0.70</v>
          </cell>
          <cell r="C2419" t="str">
            <v>UN</v>
          </cell>
          <cell r="D2419">
            <v>60687</v>
          </cell>
        </row>
        <row r="2420">
          <cell r="A2420">
            <v>2420</v>
          </cell>
          <cell r="B2420" t="str">
            <v>REVISION ENERGIA      E-6</v>
          </cell>
          <cell r="C2420" t="str">
            <v>UN</v>
          </cell>
          <cell r="D2420">
            <v>12824</v>
          </cell>
        </row>
        <row r="2421">
          <cell r="A2421">
            <v>2421</v>
          </cell>
          <cell r="B2421" t="str">
            <v>CERAMICA BLANCA LISO RENA</v>
          </cell>
          <cell r="C2421" t="str">
            <v>M2</v>
          </cell>
          <cell r="D2421">
            <v>14384</v>
          </cell>
        </row>
        <row r="2422">
          <cell r="A2422">
            <v>2422</v>
          </cell>
          <cell r="B2422" t="str">
            <v>DESAGUE  BAÑERA AUTOMATIC</v>
          </cell>
          <cell r="C2422" t="str">
            <v>UN</v>
          </cell>
          <cell r="D2422">
            <v>55265</v>
          </cell>
        </row>
        <row r="2423">
          <cell r="A2423">
            <v>2423</v>
          </cell>
          <cell r="B2423" t="str">
            <v>BALDOSA P1 PAYANDE</v>
          </cell>
          <cell r="C2423" t="str">
            <v>M2</v>
          </cell>
          <cell r="D2423">
            <v>13270</v>
          </cell>
        </row>
        <row r="2424">
          <cell r="A2424">
            <v>2424</v>
          </cell>
          <cell r="B2424" t="str">
            <v>ARENA AMARILLA</v>
          </cell>
          <cell r="C2424" t="str">
            <v>M3</v>
          </cell>
          <cell r="D2424">
            <v>10700</v>
          </cell>
        </row>
        <row r="2425">
          <cell r="A2425">
            <v>2425</v>
          </cell>
          <cell r="B2425" t="str">
            <v>CALADOS MOD. 1.20x0.80</v>
          </cell>
          <cell r="C2425" t="str">
            <v>UN</v>
          </cell>
          <cell r="D2425">
            <v>109532</v>
          </cell>
        </row>
        <row r="2426">
          <cell r="A2426">
            <v>2426</v>
          </cell>
          <cell r="B2426" t="str">
            <v>MARMOL IMPORTADO BATTICHI</v>
          </cell>
          <cell r="C2426" t="str">
            <v>M2</v>
          </cell>
          <cell r="D2426">
            <v>52500</v>
          </cell>
        </row>
        <row r="2427">
          <cell r="A2427">
            <v>2427</v>
          </cell>
          <cell r="B2427" t="str">
            <v>ALFOMBR.TERUEL RES.7.0 mm</v>
          </cell>
          <cell r="C2427" t="str">
            <v>M2</v>
          </cell>
          <cell r="D2427">
            <v>11433</v>
          </cell>
        </row>
        <row r="2428">
          <cell r="A2428">
            <v>2428</v>
          </cell>
          <cell r="B2428" t="str">
            <v>ALFOMBRA ARENA RES. 75 mm</v>
          </cell>
          <cell r="C2428" t="str">
            <v>M2</v>
          </cell>
          <cell r="D2428">
            <v>12247</v>
          </cell>
        </row>
        <row r="2429">
          <cell r="A2429">
            <v>2429</v>
          </cell>
          <cell r="B2429" t="str">
            <v>CALADOS MOD. 1.00x1.00</v>
          </cell>
          <cell r="C2429" t="str">
            <v>UN</v>
          </cell>
          <cell r="D2429">
            <v>74008</v>
          </cell>
        </row>
        <row r="2430">
          <cell r="A2430">
            <v>2430</v>
          </cell>
          <cell r="B2430" t="str">
            <v>ALFOMB.MALLORCA RES.17 mm</v>
          </cell>
          <cell r="C2430" t="str">
            <v>M2</v>
          </cell>
          <cell r="D2430">
            <v>18239</v>
          </cell>
        </row>
        <row r="2431">
          <cell r="A2431">
            <v>2431</v>
          </cell>
          <cell r="B2431" t="str">
            <v>ALFOMBRA CARDEÑA   13.5mm</v>
          </cell>
          <cell r="C2431" t="str">
            <v>M2</v>
          </cell>
          <cell r="D2431">
            <v>23396</v>
          </cell>
        </row>
        <row r="2432">
          <cell r="A2432">
            <v>2432</v>
          </cell>
          <cell r="B2432" t="str">
            <v>ALFOMBRA MINK RES.  23 mm</v>
          </cell>
          <cell r="C2432" t="str">
            <v>M2</v>
          </cell>
          <cell r="D2432">
            <v>59157</v>
          </cell>
        </row>
        <row r="2433">
          <cell r="A2433">
            <v>2433</v>
          </cell>
          <cell r="B2433" t="str">
            <v>ALF.OASIS IMP. RES 8.0 mm</v>
          </cell>
          <cell r="C2433" t="str">
            <v>M2</v>
          </cell>
          <cell r="D2433">
            <v>23735</v>
          </cell>
        </row>
        <row r="2434">
          <cell r="A2434">
            <v>2434</v>
          </cell>
          <cell r="B2434" t="str">
            <v>ALFOMBRA BOUNTY   13.0 mm</v>
          </cell>
          <cell r="C2434" t="str">
            <v>M2</v>
          </cell>
          <cell r="D2434">
            <v>24570</v>
          </cell>
        </row>
        <row r="2435">
          <cell r="A2435">
            <v>2435</v>
          </cell>
          <cell r="B2435" t="str">
            <v>LISTON CEDRO 2"x2"x12'</v>
          </cell>
          <cell r="C2435" t="str">
            <v>UN</v>
          </cell>
          <cell r="D2435">
            <v>8000</v>
          </cell>
        </row>
        <row r="2436">
          <cell r="A2436">
            <v>2436</v>
          </cell>
          <cell r="B2436" t="str">
            <v>ALFOMBR.HERCULES COM.5 mm</v>
          </cell>
          <cell r="C2436" t="str">
            <v>M2</v>
          </cell>
          <cell r="D2436">
            <v>28792</v>
          </cell>
        </row>
        <row r="2437">
          <cell r="A2437">
            <v>2437</v>
          </cell>
          <cell r="B2437" t="str">
            <v>ALF.REFLEJOS COM  4.50 mm</v>
          </cell>
          <cell r="C2437" t="str">
            <v>M2</v>
          </cell>
          <cell r="D2437">
            <v>20080</v>
          </cell>
        </row>
        <row r="2438">
          <cell r="A2438">
            <v>2438</v>
          </cell>
          <cell r="B2438" t="str">
            <v>MENSULA # 2</v>
          </cell>
          <cell r="C2438" t="str">
            <v>M2</v>
          </cell>
          <cell r="D2438">
            <v>7500</v>
          </cell>
        </row>
        <row r="2439">
          <cell r="A2439">
            <v>2439</v>
          </cell>
          <cell r="B2439" t="str">
            <v>B.IMIT.MARMOL-GRIS 25X25</v>
          </cell>
          <cell r="C2439" t="str">
            <v>M2</v>
          </cell>
          <cell r="D2439">
            <v>6960</v>
          </cell>
        </row>
        <row r="2440">
          <cell r="A2440">
            <v>2440</v>
          </cell>
          <cell r="B2440" t="str">
            <v>ZOCALO BALD-CEMEN.25X25</v>
          </cell>
          <cell r="C2440" t="str">
            <v>ML</v>
          </cell>
          <cell r="D2440">
            <v>2176</v>
          </cell>
        </row>
        <row r="2441">
          <cell r="A2441">
            <v>2441</v>
          </cell>
          <cell r="B2441" t="str">
            <v>MALLA ZARANDA  3x3-.90x30</v>
          </cell>
          <cell r="C2441" t="str">
            <v>UN</v>
          </cell>
          <cell r="D2441">
            <v>141000</v>
          </cell>
        </row>
        <row r="2442">
          <cell r="A2442">
            <v>2442</v>
          </cell>
          <cell r="B2442" t="str">
            <v>CERAMICA PARKET ITALIA 20</v>
          </cell>
          <cell r="C2442" t="str">
            <v>M2</v>
          </cell>
          <cell r="D2442">
            <v>9500</v>
          </cell>
        </row>
        <row r="2443">
          <cell r="A2443">
            <v>2443</v>
          </cell>
          <cell r="B2443" t="str">
            <v>ZOCALO BALD-CEMEN.10X30</v>
          </cell>
          <cell r="C2443" t="str">
            <v>ML</v>
          </cell>
          <cell r="D2443">
            <v>2612</v>
          </cell>
        </row>
        <row r="2444">
          <cell r="A2444">
            <v>2444</v>
          </cell>
          <cell r="B2444" t="str">
            <v>ZOCALO PARA GRANO 35X35</v>
          </cell>
          <cell r="C2444" t="str">
            <v>ML</v>
          </cell>
          <cell r="D2444">
            <v>3900</v>
          </cell>
        </row>
        <row r="2445">
          <cell r="A2445">
            <v>2445</v>
          </cell>
          <cell r="B2445" t="str">
            <v>ACCESORIO ALAMEDA</v>
          </cell>
          <cell r="C2445" t="str">
            <v>UN</v>
          </cell>
          <cell r="D2445">
            <v>10672</v>
          </cell>
        </row>
        <row r="2446">
          <cell r="A2446">
            <v>2446</v>
          </cell>
          <cell r="B2446" t="str">
            <v>ZOCALO PARA GRANO 40X40</v>
          </cell>
          <cell r="C2446" t="str">
            <v>ML</v>
          </cell>
          <cell r="D2446">
            <v>4274</v>
          </cell>
        </row>
        <row r="2447">
          <cell r="A2447">
            <v>2447</v>
          </cell>
          <cell r="B2447" t="str">
            <v>CALADOS MOD. H=0.70</v>
          </cell>
          <cell r="C2447" t="str">
            <v>ML</v>
          </cell>
          <cell r="D2447">
            <v>53286</v>
          </cell>
        </row>
        <row r="2448">
          <cell r="A2448">
            <v>2448</v>
          </cell>
          <cell r="B2448" t="str">
            <v>COLLARIN SIN SALIDA  4-5"</v>
          </cell>
          <cell r="C2448" t="str">
            <v>UN</v>
          </cell>
          <cell r="D2448">
            <v>4000</v>
          </cell>
        </row>
        <row r="2449">
          <cell r="A2449">
            <v>2449</v>
          </cell>
          <cell r="B2449" t="str">
            <v>PERNO          5/8" x  8"</v>
          </cell>
          <cell r="C2449" t="str">
            <v>UN</v>
          </cell>
          <cell r="D2449">
            <v>2450</v>
          </cell>
        </row>
        <row r="2450">
          <cell r="A2450">
            <v>2450</v>
          </cell>
          <cell r="B2450" t="str">
            <v>UNIVERSAL GALVANIZADA 1/2</v>
          </cell>
          <cell r="C2450" t="str">
            <v>UN</v>
          </cell>
          <cell r="D2450">
            <v>1834</v>
          </cell>
        </row>
        <row r="2451">
          <cell r="A2451">
            <v>2451</v>
          </cell>
          <cell r="B2451" t="str">
            <v>BLOCK VIBRADO HUECO No.4</v>
          </cell>
          <cell r="C2451" t="str">
            <v>UN</v>
          </cell>
          <cell r="D2451">
            <v>560</v>
          </cell>
        </row>
        <row r="2452">
          <cell r="A2452">
            <v>2452</v>
          </cell>
          <cell r="B2452" t="str">
            <v>BLOCK VIBRADO HUECO No.6</v>
          </cell>
          <cell r="C2452" t="str">
            <v>UN</v>
          </cell>
          <cell r="D2452">
            <v>750</v>
          </cell>
        </row>
        <row r="2453">
          <cell r="A2453">
            <v>2453</v>
          </cell>
          <cell r="B2453" t="str">
            <v>BLOCK VIBRADO HUECO No.8</v>
          </cell>
          <cell r="C2453" t="str">
            <v>UN</v>
          </cell>
          <cell r="D2453">
            <v>1160</v>
          </cell>
        </row>
        <row r="2454">
          <cell r="A2454">
            <v>2454</v>
          </cell>
          <cell r="B2454" t="str">
            <v>BLOCK MACIZO No. 4</v>
          </cell>
          <cell r="C2454" t="str">
            <v>UN</v>
          </cell>
          <cell r="D2454">
            <v>760</v>
          </cell>
        </row>
        <row r="2455">
          <cell r="A2455">
            <v>2455</v>
          </cell>
          <cell r="B2455" t="str">
            <v>CALADO PERSIANA 50X10</v>
          </cell>
          <cell r="C2455" t="str">
            <v>UN</v>
          </cell>
          <cell r="D2455">
            <v>808</v>
          </cell>
        </row>
        <row r="2456">
          <cell r="A2456">
            <v>2456</v>
          </cell>
          <cell r="B2456" t="str">
            <v>CALADO PERSIANA 20X40</v>
          </cell>
          <cell r="C2456" t="str">
            <v>UN</v>
          </cell>
          <cell r="D2456">
            <v>1030</v>
          </cell>
        </row>
        <row r="2457">
          <cell r="A2457">
            <v>2457</v>
          </cell>
          <cell r="B2457" t="str">
            <v>UNIVERSAL GALVANIZADA 3/4</v>
          </cell>
          <cell r="C2457" t="str">
            <v>UN</v>
          </cell>
          <cell r="D2457">
            <v>2493</v>
          </cell>
        </row>
        <row r="2458">
          <cell r="A2458">
            <v>2458</v>
          </cell>
          <cell r="B2458" t="str">
            <v>UNIVERSAL GALVANIZADA   1</v>
          </cell>
          <cell r="C2458" t="str">
            <v>UN</v>
          </cell>
          <cell r="D2458">
            <v>2902</v>
          </cell>
        </row>
        <row r="2459">
          <cell r="A2459">
            <v>2459</v>
          </cell>
          <cell r="B2459" t="str">
            <v>CALADO OJO DE BUEY 40X40</v>
          </cell>
          <cell r="C2459" t="str">
            <v>UN</v>
          </cell>
          <cell r="D2459">
            <v>2115</v>
          </cell>
        </row>
        <row r="2460">
          <cell r="A2460">
            <v>2460</v>
          </cell>
          <cell r="B2460" t="str">
            <v>CALADO OJO DE BUEY 50X50</v>
          </cell>
          <cell r="C2460" t="str">
            <v>UN</v>
          </cell>
          <cell r="D2460">
            <v>3395</v>
          </cell>
        </row>
        <row r="2461">
          <cell r="A2461">
            <v>2461</v>
          </cell>
          <cell r="B2461" t="str">
            <v>MENSULA # 4</v>
          </cell>
          <cell r="C2461" t="str">
            <v>M2</v>
          </cell>
          <cell r="D2461">
            <v>7500</v>
          </cell>
        </row>
        <row r="2462">
          <cell r="A2462">
            <v>2462</v>
          </cell>
          <cell r="B2462" t="str">
            <v>BOTON   # 1-2-6</v>
          </cell>
          <cell r="C2462" t="str">
            <v>M2</v>
          </cell>
          <cell r="D2462">
            <v>2900</v>
          </cell>
        </row>
        <row r="2463">
          <cell r="A2463">
            <v>2463</v>
          </cell>
          <cell r="B2463" t="str">
            <v>CALADO 25X25</v>
          </cell>
          <cell r="C2463" t="str">
            <v>UN</v>
          </cell>
          <cell r="D2463">
            <v>670</v>
          </cell>
        </row>
        <row r="2464">
          <cell r="A2464">
            <v>2464</v>
          </cell>
          <cell r="B2464" t="str">
            <v>CALADO PERSIANA 25X25</v>
          </cell>
          <cell r="C2464" t="str">
            <v>UN</v>
          </cell>
          <cell r="D2464">
            <v>808</v>
          </cell>
        </row>
        <row r="2465">
          <cell r="A2465">
            <v>2465</v>
          </cell>
          <cell r="B2465" t="str">
            <v>VINILICO CUNETE</v>
          </cell>
          <cell r="C2465" t="str">
            <v>UN</v>
          </cell>
          <cell r="D2465">
            <v>100870</v>
          </cell>
        </row>
        <row r="2466">
          <cell r="A2466">
            <v>2466</v>
          </cell>
          <cell r="B2466" t="str">
            <v>VINILICO GALON</v>
          </cell>
          <cell r="C2466" t="str">
            <v>UN</v>
          </cell>
          <cell r="D2466">
            <v>20420</v>
          </cell>
        </row>
        <row r="2467">
          <cell r="A2467">
            <v>2467</v>
          </cell>
          <cell r="B2467" t="str">
            <v>PISO PARQUET GUAYAC.30x30</v>
          </cell>
          <cell r="C2467" t="str">
            <v>M2</v>
          </cell>
          <cell r="D2467">
            <v>9500</v>
          </cell>
        </row>
        <row r="2468">
          <cell r="A2468">
            <v>2468</v>
          </cell>
          <cell r="B2468" t="str">
            <v>CINTA SELLADO P/DRYWALL</v>
          </cell>
          <cell r="C2468" t="str">
            <v>ML</v>
          </cell>
          <cell r="D2468">
            <v>31</v>
          </cell>
        </row>
        <row r="2469">
          <cell r="A2469">
            <v>2469</v>
          </cell>
          <cell r="B2469" t="str">
            <v>TORNILLO P/FIJAR DRYWALL</v>
          </cell>
          <cell r="C2469" t="str">
            <v>UN</v>
          </cell>
          <cell r="D2469">
            <v>8</v>
          </cell>
        </row>
        <row r="2470">
          <cell r="A2470">
            <v>2470</v>
          </cell>
          <cell r="B2470" t="str">
            <v>EMULSION ASFALTICA ED/9</v>
          </cell>
          <cell r="C2470" t="str">
            <v>GL</v>
          </cell>
          <cell r="D2470">
            <v>2131</v>
          </cell>
        </row>
        <row r="2471">
          <cell r="A2471">
            <v>2471</v>
          </cell>
          <cell r="B2471" t="str">
            <v>VINILUX CUNETE</v>
          </cell>
          <cell r="C2471" t="str">
            <v>UN</v>
          </cell>
          <cell r="D2471">
            <v>88910</v>
          </cell>
        </row>
        <row r="2472">
          <cell r="A2472">
            <v>2472</v>
          </cell>
          <cell r="B2472" t="str">
            <v>VINILUX GALON</v>
          </cell>
          <cell r="C2472" t="str">
            <v>UN</v>
          </cell>
          <cell r="D2472">
            <v>14170</v>
          </cell>
        </row>
        <row r="2473">
          <cell r="A2473">
            <v>2473</v>
          </cell>
          <cell r="B2473" t="str">
            <v>ESMALTE ICOLUX CUNETE</v>
          </cell>
          <cell r="C2473" t="str">
            <v>UN</v>
          </cell>
          <cell r="D2473">
            <v>114320</v>
          </cell>
        </row>
        <row r="2474">
          <cell r="A2474">
            <v>2474</v>
          </cell>
          <cell r="B2474" t="str">
            <v>ESMALTE ICOLUX GALON</v>
          </cell>
          <cell r="C2474" t="str">
            <v>UN</v>
          </cell>
          <cell r="D2474">
            <v>23380</v>
          </cell>
        </row>
        <row r="2475">
          <cell r="A2475">
            <v>2475</v>
          </cell>
          <cell r="B2475" t="str">
            <v>EMULSION ASFALTICA ED/901</v>
          </cell>
          <cell r="C2475" t="str">
            <v>GL</v>
          </cell>
          <cell r="D2475">
            <v>1322</v>
          </cell>
        </row>
        <row r="2476">
          <cell r="A2476">
            <v>2476</v>
          </cell>
          <cell r="B2476" t="str">
            <v>EMULSION ASFALTICA EMULPL</v>
          </cell>
          <cell r="C2476" t="str">
            <v>GL</v>
          </cell>
          <cell r="D2476">
            <v>2807</v>
          </cell>
        </row>
        <row r="2477">
          <cell r="A2477">
            <v>2477</v>
          </cell>
          <cell r="B2477" t="str">
            <v>ESMALTE ICOMATE BLANCO GL</v>
          </cell>
          <cell r="C2477" t="str">
            <v>UN</v>
          </cell>
          <cell r="D2477">
            <v>23100</v>
          </cell>
        </row>
        <row r="2478">
          <cell r="A2478">
            <v>2478</v>
          </cell>
          <cell r="B2478" t="str">
            <v>ESMALTE ICOMATE NEGRO GL</v>
          </cell>
          <cell r="C2478" t="str">
            <v>UN</v>
          </cell>
          <cell r="D2478">
            <v>20370</v>
          </cell>
        </row>
        <row r="2479">
          <cell r="A2479">
            <v>2479</v>
          </cell>
          <cell r="B2479" t="str">
            <v>EMULSION ASFALTICA EMUL01</v>
          </cell>
          <cell r="C2479" t="str">
            <v>GL</v>
          </cell>
          <cell r="D2479">
            <v>2505</v>
          </cell>
        </row>
        <row r="2480">
          <cell r="A2480">
            <v>2480</v>
          </cell>
          <cell r="B2480" t="str">
            <v>FIBRATEX</v>
          </cell>
          <cell r="C2480" t="str">
            <v>GL</v>
          </cell>
          <cell r="D2480">
            <v>3088</v>
          </cell>
        </row>
        <row r="2481">
          <cell r="A2481">
            <v>2481</v>
          </cell>
          <cell r="B2481" t="str">
            <v>FIBRATEX               01</v>
          </cell>
          <cell r="C2481" t="str">
            <v>GL</v>
          </cell>
          <cell r="D2481">
            <v>2714</v>
          </cell>
        </row>
        <row r="2482">
          <cell r="A2482">
            <v>2482</v>
          </cell>
          <cell r="B2482" t="str">
            <v>CEMENTO PLASTICO TAPA GOT</v>
          </cell>
          <cell r="C2482" t="str">
            <v>GL</v>
          </cell>
          <cell r="D2482">
            <v>3458</v>
          </cell>
        </row>
        <row r="2483">
          <cell r="A2483">
            <v>2483</v>
          </cell>
          <cell r="B2483" t="str">
            <v>CEMENTO PLASTICO TAPA G01</v>
          </cell>
          <cell r="C2483" t="str">
            <v>GL</v>
          </cell>
          <cell r="D2483">
            <v>2586</v>
          </cell>
        </row>
        <row r="2484">
          <cell r="A2484">
            <v>2484</v>
          </cell>
          <cell r="B2484" t="str">
            <v>PEGANTE EGA        1 Kg.</v>
          </cell>
          <cell r="C2484" t="str">
            <v>UN</v>
          </cell>
          <cell r="D2484">
            <v>4904</v>
          </cell>
        </row>
        <row r="2485">
          <cell r="A2485">
            <v>2485</v>
          </cell>
          <cell r="B2485" t="str">
            <v>SIAMESAS</v>
          </cell>
          <cell r="C2485" t="str">
            <v>UN</v>
          </cell>
          <cell r="D2485">
            <v>458200</v>
          </cell>
        </row>
        <row r="2486">
          <cell r="A2486">
            <v>2486</v>
          </cell>
          <cell r="B2486" t="str">
            <v>CALADOS MOD. H=0.60</v>
          </cell>
          <cell r="C2486" t="str">
            <v>ML</v>
          </cell>
          <cell r="D2486">
            <v>47365</v>
          </cell>
        </row>
        <row r="2487">
          <cell r="A2487">
            <v>2487</v>
          </cell>
          <cell r="B2487" t="str">
            <v>CALADOS MOD. H=0.50</v>
          </cell>
          <cell r="C2487" t="str">
            <v>ML</v>
          </cell>
          <cell r="D2487">
            <v>39964</v>
          </cell>
        </row>
        <row r="2488">
          <cell r="A2488">
            <v>2488</v>
          </cell>
          <cell r="B2488" t="str">
            <v>CALADOS MOD. H=0.92</v>
          </cell>
          <cell r="C2488" t="str">
            <v>ML</v>
          </cell>
          <cell r="D2488">
            <v>69568</v>
          </cell>
        </row>
        <row r="2489">
          <cell r="A2489">
            <v>2489</v>
          </cell>
          <cell r="B2489" t="str">
            <v>INMUMIZANTE DE MADERA INC</v>
          </cell>
          <cell r="C2489" t="str">
            <v>GL</v>
          </cell>
          <cell r="D2489">
            <v>3649</v>
          </cell>
        </row>
        <row r="2490">
          <cell r="A2490">
            <v>2490</v>
          </cell>
          <cell r="B2490" t="str">
            <v>INMUNIZANTE DE MADERA INC</v>
          </cell>
          <cell r="C2490" t="str">
            <v>GL</v>
          </cell>
          <cell r="D2490">
            <v>3270</v>
          </cell>
        </row>
        <row r="2491">
          <cell r="A2491">
            <v>2491</v>
          </cell>
          <cell r="B2491" t="str">
            <v>INMUNIZANTE MADERA NEGRO</v>
          </cell>
          <cell r="C2491" t="str">
            <v>GL</v>
          </cell>
          <cell r="D2491">
            <v>2348</v>
          </cell>
        </row>
        <row r="2492">
          <cell r="A2492">
            <v>2492</v>
          </cell>
          <cell r="B2492" t="str">
            <v>INMUNIZANTE MADERA NEGR01</v>
          </cell>
          <cell r="C2492" t="str">
            <v>GL</v>
          </cell>
          <cell r="D2492">
            <v>2122</v>
          </cell>
        </row>
        <row r="2493">
          <cell r="A2493">
            <v>2493</v>
          </cell>
          <cell r="B2493" t="str">
            <v>TANQUE DE GAS     117  GL</v>
          </cell>
          <cell r="C2493" t="str">
            <v>UN</v>
          </cell>
          <cell r="D2493">
            <v>915800</v>
          </cell>
        </row>
        <row r="2494">
          <cell r="A2494">
            <v>2494</v>
          </cell>
          <cell r="B2494" t="str">
            <v>ESCALERAS H=0.70</v>
          </cell>
          <cell r="C2494" t="str">
            <v>ML</v>
          </cell>
          <cell r="D2494">
            <v>59206</v>
          </cell>
        </row>
        <row r="2495">
          <cell r="A2495">
            <v>2495</v>
          </cell>
          <cell r="B2495" t="str">
            <v>ROSETAS CONC.S/MOLDE  D=1</v>
          </cell>
          <cell r="C2495" t="str">
            <v>UN</v>
          </cell>
          <cell r="D2495">
            <v>111012</v>
          </cell>
        </row>
        <row r="2496">
          <cell r="A2496">
            <v>2496</v>
          </cell>
          <cell r="B2496" t="str">
            <v>ROSETAS CONC.S/MOLDE D=.8</v>
          </cell>
          <cell r="C2496" t="str">
            <v>UN</v>
          </cell>
          <cell r="D2496">
            <v>96210</v>
          </cell>
        </row>
        <row r="2497">
          <cell r="A2497">
            <v>2497</v>
          </cell>
          <cell r="B2497" t="str">
            <v>TANQUE DE GAS     280  GL</v>
          </cell>
          <cell r="C2497" t="str">
            <v>UN</v>
          </cell>
          <cell r="D2497">
            <v>1987900</v>
          </cell>
        </row>
        <row r="2498">
          <cell r="A2498">
            <v>2498</v>
          </cell>
          <cell r="B2498" t="str">
            <v>CONEXION  DE GAS  E-1 SMA</v>
          </cell>
          <cell r="C2498" t="str">
            <v>UN</v>
          </cell>
          <cell r="D2498">
            <v>214000</v>
          </cell>
        </row>
        <row r="2499">
          <cell r="A2499">
            <v>2499</v>
          </cell>
          <cell r="B2499" t="str">
            <v>CONEXION  DE GAS  E-2 SMA</v>
          </cell>
          <cell r="C2499" t="str">
            <v>UN</v>
          </cell>
          <cell r="D2499">
            <v>282000</v>
          </cell>
        </row>
        <row r="2500">
          <cell r="A2500">
            <v>2500</v>
          </cell>
          <cell r="B2500" t="str">
            <v>CONEXION  DE GAS  E-3 SMA</v>
          </cell>
          <cell r="C2500" t="str">
            <v>UN</v>
          </cell>
          <cell r="D2500">
            <v>327000</v>
          </cell>
        </row>
        <row r="2501">
          <cell r="A2501">
            <v>2501</v>
          </cell>
          <cell r="B2501" t="str">
            <v>CONEXION  DE GAS  E-4 SMA</v>
          </cell>
          <cell r="C2501" t="str">
            <v>UN</v>
          </cell>
          <cell r="D2501">
            <v>356000</v>
          </cell>
        </row>
        <row r="2502">
          <cell r="A2502">
            <v>2502</v>
          </cell>
          <cell r="B2502" t="str">
            <v>CONEXION  DE GAS  E-5 SMA</v>
          </cell>
          <cell r="C2502" t="str">
            <v>UN</v>
          </cell>
          <cell r="D2502">
            <v>430000</v>
          </cell>
        </row>
        <row r="2503">
          <cell r="A2503">
            <v>2503</v>
          </cell>
          <cell r="B2503" t="str">
            <v>CONEXION  DE GAS  E-6 SMA</v>
          </cell>
          <cell r="C2503" t="str">
            <v>UN</v>
          </cell>
          <cell r="D2503">
            <v>465000</v>
          </cell>
        </row>
        <row r="2504">
          <cell r="A2504">
            <v>2504</v>
          </cell>
          <cell r="B2504" t="str">
            <v>ROSETAS CONC.S/MOLDE D=.6</v>
          </cell>
          <cell r="C2504" t="str">
            <v>UN</v>
          </cell>
          <cell r="D2504">
            <v>74008</v>
          </cell>
        </row>
        <row r="2505">
          <cell r="A2505">
            <v>2505</v>
          </cell>
          <cell r="B2505" t="str">
            <v>ROSETAS CONC.S/MOLDE D=.5</v>
          </cell>
          <cell r="C2505" t="str">
            <v>UN</v>
          </cell>
          <cell r="D2505">
            <v>63647</v>
          </cell>
        </row>
        <row r="2506">
          <cell r="A2506">
            <v>2506</v>
          </cell>
          <cell r="B2506" t="str">
            <v>GRAVILLA SANTA MARTA</v>
          </cell>
          <cell r="C2506" t="str">
            <v>M3</v>
          </cell>
          <cell r="D2506">
            <v>28450</v>
          </cell>
        </row>
        <row r="2507">
          <cell r="A2507">
            <v>2507</v>
          </cell>
          <cell r="B2507" t="str">
            <v>MATERIAL ARROYO DE PIEDRA</v>
          </cell>
          <cell r="C2507" t="str">
            <v>M3</v>
          </cell>
          <cell r="D2507">
            <v>32000</v>
          </cell>
        </row>
        <row r="2508">
          <cell r="A2508">
            <v>2508</v>
          </cell>
          <cell r="B2508" t="str">
            <v>GRAVILLA TRIT. ARR.PIEDRA</v>
          </cell>
          <cell r="C2508" t="str">
            <v>M3</v>
          </cell>
          <cell r="D2508">
            <v>32000</v>
          </cell>
        </row>
        <row r="2509">
          <cell r="A2509">
            <v>2509</v>
          </cell>
          <cell r="B2509" t="str">
            <v>ARENA MAMBO            01</v>
          </cell>
          <cell r="C2509" t="str">
            <v>M3</v>
          </cell>
          <cell r="D2509">
            <v>6700</v>
          </cell>
        </row>
        <row r="2510">
          <cell r="A2510">
            <v>2510</v>
          </cell>
          <cell r="B2510" t="str">
            <v>ARENA SANTO TOMAS</v>
          </cell>
          <cell r="C2510" t="str">
            <v>M3</v>
          </cell>
          <cell r="D2510">
            <v>6700</v>
          </cell>
        </row>
        <row r="2511">
          <cell r="A2511">
            <v>2511</v>
          </cell>
          <cell r="B2511" t="str">
            <v>MEZCLADORA A GASOLINA</v>
          </cell>
          <cell r="C2511" t="str">
            <v>DD</v>
          </cell>
          <cell r="D2511">
            <v>30000</v>
          </cell>
        </row>
        <row r="2512">
          <cell r="A2512">
            <v>2512</v>
          </cell>
          <cell r="B2512" t="str">
            <v>ESMALTE SOBRE LAMINA LENA</v>
          </cell>
          <cell r="C2512" t="str">
            <v>M2</v>
          </cell>
          <cell r="D2512">
            <v>8706</v>
          </cell>
        </row>
        <row r="2513">
          <cell r="A2513">
            <v>2513</v>
          </cell>
          <cell r="B2513" t="str">
            <v>ESMALTE SOBRE LAMINA LINEAL</v>
          </cell>
          <cell r="C2513" t="str">
            <v>ML</v>
          </cell>
          <cell r="D2513">
            <v>3376</v>
          </cell>
        </row>
        <row r="2514">
          <cell r="A2514">
            <v>2514</v>
          </cell>
          <cell r="B2514" t="str">
            <v>ESMALTE MATE VERDE GL</v>
          </cell>
          <cell r="C2514" t="str">
            <v>UN</v>
          </cell>
          <cell r="D2514">
            <v>27150</v>
          </cell>
        </row>
        <row r="2515">
          <cell r="A2515">
            <v>2515</v>
          </cell>
          <cell r="B2515" t="str">
            <v>ESMALTE SUPERLUX CUÑETE</v>
          </cell>
          <cell r="C2515" t="str">
            <v>UN</v>
          </cell>
          <cell r="D2515">
            <v>117500</v>
          </cell>
        </row>
        <row r="2516">
          <cell r="A2516">
            <v>2516</v>
          </cell>
          <cell r="B2516" t="str">
            <v>CONECTOR RESORTE AZUL</v>
          </cell>
          <cell r="C2516" t="str">
            <v>UN</v>
          </cell>
          <cell r="D2516">
            <v>841</v>
          </cell>
        </row>
        <row r="2517">
          <cell r="A2517">
            <v>2517</v>
          </cell>
          <cell r="B2517" t="str">
            <v>CONECTOR RESORTE AMARILLO</v>
          </cell>
          <cell r="C2517" t="str">
            <v>UN</v>
          </cell>
          <cell r="D2517">
            <v>165</v>
          </cell>
        </row>
        <row r="2518">
          <cell r="A2518">
            <v>2518</v>
          </cell>
          <cell r="B2518" t="str">
            <v>CONECTOR RESORTE ROJO</v>
          </cell>
          <cell r="C2518" t="str">
            <v>UN</v>
          </cell>
          <cell r="D2518">
            <v>2827</v>
          </cell>
        </row>
        <row r="2519">
          <cell r="A2519">
            <v>2519</v>
          </cell>
          <cell r="B2519" t="str">
            <v>DOMO BURBUJA  .60x.60 3mm</v>
          </cell>
          <cell r="C2519" t="str">
            <v>UN</v>
          </cell>
          <cell r="D2519">
            <v>28768</v>
          </cell>
        </row>
        <row r="2520">
          <cell r="A2520">
            <v>2520</v>
          </cell>
          <cell r="B2520" t="str">
            <v>CONECTOR TUBULAR    6 AWG</v>
          </cell>
          <cell r="C2520" t="str">
            <v>UN</v>
          </cell>
          <cell r="D2520">
            <v>2826</v>
          </cell>
        </row>
        <row r="2521">
          <cell r="A2521">
            <v>2521</v>
          </cell>
          <cell r="B2521" t="str">
            <v>CONECTOR TUBULAR    4 AWG</v>
          </cell>
          <cell r="C2521" t="str">
            <v>UN</v>
          </cell>
          <cell r="D2521">
            <v>3050</v>
          </cell>
        </row>
        <row r="2522">
          <cell r="A2522">
            <v>2522</v>
          </cell>
          <cell r="B2522" t="str">
            <v>CONECTOR TUBULAR    2 AWG</v>
          </cell>
          <cell r="C2522" t="str">
            <v>UN</v>
          </cell>
          <cell r="D2522">
            <v>3402</v>
          </cell>
        </row>
        <row r="2523">
          <cell r="A2523">
            <v>2523</v>
          </cell>
          <cell r="B2523" t="str">
            <v>CONECTOR TUBULAR      1/0</v>
          </cell>
          <cell r="C2523" t="str">
            <v>UN</v>
          </cell>
          <cell r="D2523">
            <v>3574</v>
          </cell>
        </row>
        <row r="2524">
          <cell r="A2524">
            <v>2524</v>
          </cell>
          <cell r="B2524" t="str">
            <v>CONECTOR TUBULAR      2/0</v>
          </cell>
          <cell r="C2524" t="str">
            <v>UN</v>
          </cell>
          <cell r="D2524">
            <v>3860</v>
          </cell>
        </row>
        <row r="2525">
          <cell r="A2525">
            <v>2525</v>
          </cell>
          <cell r="B2525" t="str">
            <v>CONECTOR TUBULAR      4/0</v>
          </cell>
          <cell r="C2525" t="str">
            <v>UN</v>
          </cell>
          <cell r="D2525">
            <v>4836</v>
          </cell>
        </row>
        <row r="2526">
          <cell r="A2526">
            <v>2526</v>
          </cell>
          <cell r="B2526" t="str">
            <v>GASOLINA EXTRA  B/MANGA</v>
          </cell>
          <cell r="C2526" t="str">
            <v>GL</v>
          </cell>
          <cell r="D2526">
            <v>1011</v>
          </cell>
        </row>
        <row r="2527">
          <cell r="A2527">
            <v>2527</v>
          </cell>
          <cell r="B2527" t="str">
            <v>A.C.P.M         B/MANGA</v>
          </cell>
          <cell r="C2527" t="str">
            <v>GL</v>
          </cell>
          <cell r="D2527">
            <v>1181</v>
          </cell>
        </row>
        <row r="2528">
          <cell r="A2528">
            <v>2528</v>
          </cell>
          <cell r="B2528" t="str">
            <v>GASOLINA CORR.  CALI</v>
          </cell>
          <cell r="C2528" t="str">
            <v>GL</v>
          </cell>
          <cell r="D2528">
            <v>1175</v>
          </cell>
        </row>
        <row r="2529">
          <cell r="A2529">
            <v>2529</v>
          </cell>
          <cell r="B2529" t="str">
            <v>GASOLINA EXTRA  CALI</v>
          </cell>
          <cell r="C2529" t="str">
            <v>GL</v>
          </cell>
          <cell r="D2529">
            <v>1804</v>
          </cell>
        </row>
        <row r="2530">
          <cell r="A2530">
            <v>2530</v>
          </cell>
          <cell r="B2530" t="str">
            <v>DOMO BURBUJA  .80x.80 3mm</v>
          </cell>
          <cell r="C2530" t="str">
            <v>UN</v>
          </cell>
          <cell r="D2530">
            <v>34800</v>
          </cell>
        </row>
        <row r="2531">
          <cell r="A2531">
            <v>2531</v>
          </cell>
          <cell r="B2531" t="str">
            <v>A.C.P.M         CALI</v>
          </cell>
          <cell r="C2531" t="str">
            <v>GL</v>
          </cell>
          <cell r="D2531">
            <v>1175</v>
          </cell>
        </row>
        <row r="2532">
          <cell r="A2532">
            <v>2532</v>
          </cell>
          <cell r="B2532" t="str">
            <v>GASOLINA CORR.  C/GENA</v>
          </cell>
          <cell r="C2532" t="str">
            <v>GL</v>
          </cell>
          <cell r="D2532">
            <v>1316</v>
          </cell>
        </row>
        <row r="2533">
          <cell r="A2533">
            <v>2533</v>
          </cell>
          <cell r="B2533" t="str">
            <v>EMPALME VINILO  22-18 AWG</v>
          </cell>
          <cell r="C2533" t="str">
            <v>UN</v>
          </cell>
          <cell r="D2533">
            <v>160</v>
          </cell>
        </row>
        <row r="2534">
          <cell r="A2534">
            <v>2534</v>
          </cell>
          <cell r="B2534" t="str">
            <v>TERMINAL ANILLO 16-14 AWG</v>
          </cell>
          <cell r="C2534" t="str">
            <v>UN</v>
          </cell>
          <cell r="D2534">
            <v>179</v>
          </cell>
        </row>
        <row r="2535">
          <cell r="A2535">
            <v>2535</v>
          </cell>
          <cell r="B2535" t="str">
            <v>TERMINAL ANILLO 12-10 AWG</v>
          </cell>
          <cell r="C2535" t="str">
            <v>UN</v>
          </cell>
          <cell r="D2535">
            <v>254</v>
          </cell>
        </row>
        <row r="2536">
          <cell r="A2536">
            <v>2536</v>
          </cell>
          <cell r="B2536" t="str">
            <v>TERMINAL ANILLO     8 AWG</v>
          </cell>
          <cell r="C2536" t="str">
            <v>UN</v>
          </cell>
          <cell r="D2536">
            <v>1248</v>
          </cell>
        </row>
        <row r="2537">
          <cell r="A2537">
            <v>2537</v>
          </cell>
          <cell r="B2537" t="str">
            <v>EMPALME CINTA SUBT. 2-2/0</v>
          </cell>
          <cell r="C2537" t="str">
            <v>UN</v>
          </cell>
          <cell r="D2537">
            <v>364721</v>
          </cell>
        </row>
        <row r="2538">
          <cell r="A2538">
            <v>2538</v>
          </cell>
          <cell r="B2538" t="str">
            <v>GASOLINA EXTRA  C/GENA</v>
          </cell>
          <cell r="C2538" t="str">
            <v>GL</v>
          </cell>
          <cell r="D2538">
            <v>1850</v>
          </cell>
        </row>
        <row r="2539">
          <cell r="A2539">
            <v>2539</v>
          </cell>
          <cell r="B2539" t="str">
            <v>EMPALME PREMOLDEADO 15 KW</v>
          </cell>
          <cell r="C2539" t="str">
            <v>UN</v>
          </cell>
          <cell r="D2539">
            <v>135097</v>
          </cell>
        </row>
        <row r="2540">
          <cell r="A2540">
            <v>2540</v>
          </cell>
          <cell r="B2540" t="str">
            <v>TERMINAL PREMOL.INT 4-2/0</v>
          </cell>
          <cell r="C2540" t="str">
            <v>UN</v>
          </cell>
          <cell r="D2540">
            <v>110775</v>
          </cell>
        </row>
        <row r="2541">
          <cell r="A2541">
            <v>2541</v>
          </cell>
          <cell r="B2541" t="str">
            <v>ABRAZADERA TRAPECIO  1"</v>
          </cell>
          <cell r="C2541" t="str">
            <v>UN</v>
          </cell>
          <cell r="D2541">
            <v>1000</v>
          </cell>
        </row>
        <row r="2542">
          <cell r="A2542">
            <v>2542</v>
          </cell>
          <cell r="B2542" t="str">
            <v>ABRAZADERA TRAPECIO  2"</v>
          </cell>
          <cell r="C2542" t="str">
            <v>UN</v>
          </cell>
          <cell r="D2542">
            <v>1000</v>
          </cell>
        </row>
        <row r="2543">
          <cell r="A2543">
            <v>2543</v>
          </cell>
          <cell r="B2543" t="str">
            <v>TERMINAL PREMOL INT/0-500</v>
          </cell>
          <cell r="C2543" t="str">
            <v>UN</v>
          </cell>
          <cell r="D2543">
            <v>226909</v>
          </cell>
        </row>
        <row r="2544">
          <cell r="A2544">
            <v>2544</v>
          </cell>
          <cell r="B2544" t="str">
            <v>ABRAZADERA PERA 1"</v>
          </cell>
          <cell r="C2544" t="str">
            <v>UN</v>
          </cell>
          <cell r="D2544">
            <v>500</v>
          </cell>
        </row>
        <row r="2545">
          <cell r="A2545">
            <v>2545</v>
          </cell>
          <cell r="B2545" t="str">
            <v>ABRAZADERA PERA 2"</v>
          </cell>
          <cell r="C2545" t="str">
            <v>UN</v>
          </cell>
          <cell r="D2545">
            <v>500</v>
          </cell>
        </row>
        <row r="2546">
          <cell r="A2546">
            <v>2546</v>
          </cell>
          <cell r="B2546" t="str">
            <v>SOPORTE DE CELOSIA 30 Cm.</v>
          </cell>
          <cell r="C2546" t="str">
            <v>UN</v>
          </cell>
          <cell r="D2546">
            <v>2875</v>
          </cell>
        </row>
        <row r="2547">
          <cell r="A2547">
            <v>2547</v>
          </cell>
          <cell r="B2547" t="str">
            <v>SOPORTE DE CELOSIA 50 Cm.</v>
          </cell>
          <cell r="C2547" t="str">
            <v>UN</v>
          </cell>
          <cell r="D2547">
            <v>3800</v>
          </cell>
        </row>
        <row r="2548">
          <cell r="A2548">
            <v>2548</v>
          </cell>
          <cell r="B2548" t="str">
            <v>MARCO CAJA INSP. 40x40</v>
          </cell>
          <cell r="C2548" t="str">
            <v>UN</v>
          </cell>
          <cell r="D2548">
            <v>10150</v>
          </cell>
        </row>
        <row r="2549">
          <cell r="A2549">
            <v>2549</v>
          </cell>
          <cell r="B2549" t="str">
            <v>MARCO CAJA INSP. 60x60</v>
          </cell>
          <cell r="C2549" t="str">
            <v>UN</v>
          </cell>
          <cell r="D2549">
            <v>12500</v>
          </cell>
        </row>
        <row r="2550">
          <cell r="A2550">
            <v>2550</v>
          </cell>
          <cell r="B2550" t="str">
            <v>MARCO CAJA INSP. 80x80</v>
          </cell>
          <cell r="C2550" t="str">
            <v>UN</v>
          </cell>
          <cell r="D2550">
            <v>13250</v>
          </cell>
        </row>
        <row r="2551">
          <cell r="A2551">
            <v>2551</v>
          </cell>
          <cell r="B2551" t="str">
            <v>TAPA CAJA INSP. 40x40</v>
          </cell>
          <cell r="C2551" t="str">
            <v>UN</v>
          </cell>
          <cell r="D2551">
            <v>13500</v>
          </cell>
        </row>
        <row r="2552">
          <cell r="A2552">
            <v>2552</v>
          </cell>
          <cell r="B2552" t="str">
            <v>TAPA CAJA INSP. 60x60</v>
          </cell>
          <cell r="C2552" t="str">
            <v>UN</v>
          </cell>
          <cell r="D2552">
            <v>18700</v>
          </cell>
        </row>
        <row r="2553">
          <cell r="A2553">
            <v>2553</v>
          </cell>
          <cell r="B2553" t="str">
            <v>BORNA TERMINAL   4/0  MCM</v>
          </cell>
          <cell r="C2553" t="str">
            <v>UN</v>
          </cell>
          <cell r="D2553">
            <v>6473</v>
          </cell>
        </row>
        <row r="2554">
          <cell r="A2554">
            <v>2554</v>
          </cell>
          <cell r="B2554" t="str">
            <v>TAPA CAJA INSP. 80x80</v>
          </cell>
          <cell r="C2554" t="str">
            <v>UN</v>
          </cell>
          <cell r="D2554">
            <v>24500</v>
          </cell>
        </row>
        <row r="2555">
          <cell r="A2555">
            <v>2555</v>
          </cell>
          <cell r="B2555" t="str">
            <v>ACCESAORIO ALLEGRO COLOR</v>
          </cell>
          <cell r="C2555" t="str">
            <v>UN</v>
          </cell>
          <cell r="D2555">
            <v>25984</v>
          </cell>
        </row>
        <row r="2556">
          <cell r="A2556">
            <v>2556</v>
          </cell>
          <cell r="B2556" t="str">
            <v>GRAPA RETENCION (6 a 2/0)</v>
          </cell>
          <cell r="C2556" t="str">
            <v>UN</v>
          </cell>
          <cell r="D2556">
            <v>8350</v>
          </cell>
        </row>
        <row r="2557">
          <cell r="A2557">
            <v>2557</v>
          </cell>
          <cell r="B2557" t="str">
            <v>ACCESORIO SUPERIR BLANCO</v>
          </cell>
          <cell r="C2557" t="str">
            <v>UN</v>
          </cell>
          <cell r="D2557">
            <v>34162</v>
          </cell>
        </row>
        <row r="2558">
          <cell r="A2558">
            <v>2558</v>
          </cell>
          <cell r="B2558" t="str">
            <v>CABLE ACERO GALV.    3/8"</v>
          </cell>
          <cell r="C2558" t="str">
            <v>ML</v>
          </cell>
          <cell r="D2558">
            <v>1100</v>
          </cell>
        </row>
        <row r="2559">
          <cell r="A2559">
            <v>2559</v>
          </cell>
          <cell r="B2559" t="str">
            <v>ACCESORIO MAXIMO BLANCO</v>
          </cell>
          <cell r="C2559" t="str">
            <v>UN</v>
          </cell>
          <cell r="D2559">
            <v>62582</v>
          </cell>
        </row>
        <row r="2560">
          <cell r="A2560">
            <v>2560</v>
          </cell>
          <cell r="B2560" t="str">
            <v>TENSOR AISLADOR      4.5</v>
          </cell>
          <cell r="C2560" t="str">
            <v>UN</v>
          </cell>
          <cell r="D2560">
            <v>7555</v>
          </cell>
        </row>
        <row r="2561">
          <cell r="A2561">
            <v>2561</v>
          </cell>
          <cell r="B2561" t="str">
            <v>REFLECT.SODIO 2000 W</v>
          </cell>
          <cell r="C2561" t="str">
            <v>UN</v>
          </cell>
          <cell r="D2561">
            <v>760000</v>
          </cell>
        </row>
        <row r="2562">
          <cell r="A2562">
            <v>2562</v>
          </cell>
          <cell r="B2562" t="str">
            <v>GUARDACABO P/CABLE   3/8"</v>
          </cell>
          <cell r="C2562" t="str">
            <v>UN</v>
          </cell>
          <cell r="D2562">
            <v>620</v>
          </cell>
        </row>
        <row r="2563">
          <cell r="A2563">
            <v>2563</v>
          </cell>
          <cell r="B2563" t="str">
            <v>SANITARIO</v>
          </cell>
          <cell r="C2563" t="str">
            <v>UN</v>
          </cell>
          <cell r="D2563">
            <v>501120</v>
          </cell>
        </row>
        <row r="2564">
          <cell r="A2564">
            <v>2564</v>
          </cell>
          <cell r="B2564" t="str">
            <v>L/MANOS OPORTO</v>
          </cell>
          <cell r="C2564" t="str">
            <v>UN</v>
          </cell>
          <cell r="D2564">
            <v>315488</v>
          </cell>
        </row>
        <row r="2565">
          <cell r="A2565">
            <v>2565</v>
          </cell>
          <cell r="B2565" t="str">
            <v>ARENA BLANCA</v>
          </cell>
          <cell r="C2565" t="str">
            <v>M3</v>
          </cell>
          <cell r="D2565">
            <v>6700</v>
          </cell>
        </row>
        <row r="2566">
          <cell r="A2566">
            <v>2566</v>
          </cell>
          <cell r="B2566" t="str">
            <v>TABLERO S/PUERTA 30 CIRC.</v>
          </cell>
          <cell r="C2566" t="str">
            <v>UN</v>
          </cell>
          <cell r="D2566">
            <v>218985</v>
          </cell>
        </row>
        <row r="2567">
          <cell r="A2567">
            <v>2567</v>
          </cell>
          <cell r="B2567" t="str">
            <v>PUERTA P/GARAJE RESIDENCI</v>
          </cell>
          <cell r="C2567" t="str">
            <v>UN</v>
          </cell>
          <cell r="D2567">
            <v>2679077</v>
          </cell>
        </row>
        <row r="2568">
          <cell r="A2568">
            <v>2568</v>
          </cell>
          <cell r="B2568" t="str">
            <v>TABLERO S/PUERTA 36 CIRC.</v>
          </cell>
          <cell r="C2568" t="str">
            <v>UN</v>
          </cell>
          <cell r="D2568">
            <v>239284</v>
          </cell>
        </row>
        <row r="2569">
          <cell r="A2569">
            <v>2569</v>
          </cell>
          <cell r="B2569" t="str">
            <v>TABLERO S/PUERTA 42 CIRC.</v>
          </cell>
          <cell r="C2569" t="str">
            <v>UN</v>
          </cell>
          <cell r="D2569">
            <v>275349</v>
          </cell>
        </row>
        <row r="2570">
          <cell r="A2570">
            <v>2570</v>
          </cell>
          <cell r="B2570" t="str">
            <v>MALLA ZARANDA  4x4-.90x30</v>
          </cell>
          <cell r="C2570" t="str">
            <v>UN</v>
          </cell>
          <cell r="D2570">
            <v>147000</v>
          </cell>
        </row>
        <row r="2571">
          <cell r="A2571">
            <v>2571</v>
          </cell>
          <cell r="B2571" t="str">
            <v>TABLERO C/PUERTA 12 CIRC.</v>
          </cell>
          <cell r="C2571" t="str">
            <v>UN</v>
          </cell>
          <cell r="D2571">
            <v>138469</v>
          </cell>
        </row>
        <row r="2572">
          <cell r="A2572">
            <v>2572</v>
          </cell>
          <cell r="B2572" t="str">
            <v>ESMALTE SUPERLUX GALON</v>
          </cell>
          <cell r="C2572" t="str">
            <v>UN</v>
          </cell>
          <cell r="D2572">
            <v>24800</v>
          </cell>
        </row>
        <row r="2573">
          <cell r="A2573">
            <v>2573</v>
          </cell>
          <cell r="B2573" t="str">
            <v>TABLERO C/PUERTA 18 CIRC.</v>
          </cell>
          <cell r="C2573" t="str">
            <v>UN</v>
          </cell>
          <cell r="D2573">
            <v>163815</v>
          </cell>
        </row>
        <row r="2574">
          <cell r="A2574">
            <v>2574</v>
          </cell>
          <cell r="B2574" t="str">
            <v>ARENA NEGRA</v>
          </cell>
          <cell r="C2574" t="str">
            <v>M3</v>
          </cell>
          <cell r="D2574">
            <v>6700</v>
          </cell>
        </row>
        <row r="2575">
          <cell r="A2575">
            <v>2575</v>
          </cell>
          <cell r="B2575" t="str">
            <v>TEC CUBIERTA GRIS/BLANCO</v>
          </cell>
          <cell r="C2575" t="str">
            <v>KG</v>
          </cell>
          <cell r="D2575">
            <v>6380</v>
          </cell>
        </row>
        <row r="2576">
          <cell r="A2576">
            <v>2576</v>
          </cell>
          <cell r="B2576" t="str">
            <v>TEC CUBIERTA VERDE</v>
          </cell>
          <cell r="C2576" t="str">
            <v>KG</v>
          </cell>
          <cell r="D2576">
            <v>8700</v>
          </cell>
        </row>
        <row r="2577">
          <cell r="A2577">
            <v>2577</v>
          </cell>
          <cell r="B2577" t="str">
            <v>TEC CUBIERTA AZUL</v>
          </cell>
          <cell r="C2577" t="str">
            <v>KG</v>
          </cell>
          <cell r="D2577">
            <v>6380</v>
          </cell>
        </row>
        <row r="2578">
          <cell r="A2578">
            <v>2578</v>
          </cell>
          <cell r="B2578" t="str">
            <v>TABLERO C/PUERTA 24 CIRC.</v>
          </cell>
          <cell r="C2578" t="str">
            <v>UN</v>
          </cell>
          <cell r="D2578">
            <v>194045</v>
          </cell>
        </row>
        <row r="2579">
          <cell r="A2579">
            <v>2579</v>
          </cell>
          <cell r="B2579" t="str">
            <v>TABLERO C/PUERTA 30 CIRC.</v>
          </cell>
          <cell r="C2579" t="str">
            <v>UN</v>
          </cell>
          <cell r="D2579">
            <v>258784</v>
          </cell>
        </row>
        <row r="2580">
          <cell r="A2580">
            <v>2580</v>
          </cell>
          <cell r="B2580" t="str">
            <v>TABLERO C/PUERTA 36 CIRC.</v>
          </cell>
          <cell r="C2580" t="str">
            <v>UN</v>
          </cell>
          <cell r="D2580">
            <v>273006</v>
          </cell>
        </row>
        <row r="2581">
          <cell r="A2581">
            <v>2581</v>
          </cell>
          <cell r="B2581" t="str">
            <v>TABLERO C/PUERTA 42 CIRC.</v>
          </cell>
          <cell r="C2581" t="str">
            <v>UN</v>
          </cell>
          <cell r="D2581">
            <v>315334</v>
          </cell>
        </row>
        <row r="2582">
          <cell r="A2582">
            <v>2582</v>
          </cell>
          <cell r="B2582" t="str">
            <v>TABLERO P/LLAVE  12 CIRC.</v>
          </cell>
          <cell r="C2582" t="str">
            <v>UN</v>
          </cell>
          <cell r="D2582">
            <v>168200</v>
          </cell>
        </row>
        <row r="2583">
          <cell r="A2583">
            <v>2583</v>
          </cell>
          <cell r="B2583" t="str">
            <v>TABLERO P/LLAVE  18 CIRC.</v>
          </cell>
          <cell r="C2583" t="str">
            <v>UN</v>
          </cell>
          <cell r="D2583">
            <v>195320</v>
          </cell>
        </row>
        <row r="2584">
          <cell r="A2584">
            <v>2584</v>
          </cell>
          <cell r="B2584" t="str">
            <v>ESMALTE FESTIVAL GALON</v>
          </cell>
          <cell r="C2584" t="str">
            <v>UN</v>
          </cell>
          <cell r="D2584">
            <v>20090</v>
          </cell>
        </row>
        <row r="2585">
          <cell r="A2585">
            <v>2585</v>
          </cell>
          <cell r="B2585" t="str">
            <v>TABLERO TOTALIZADOR</v>
          </cell>
          <cell r="C2585" t="str">
            <v>UN</v>
          </cell>
          <cell r="D2585">
            <v>96300</v>
          </cell>
        </row>
        <row r="2586">
          <cell r="A2586">
            <v>2586</v>
          </cell>
          <cell r="B2586" t="str">
            <v>TOTALIZADOR 3 X 100 A</v>
          </cell>
          <cell r="C2586" t="str">
            <v>UN</v>
          </cell>
          <cell r="D2586">
            <v>295777</v>
          </cell>
        </row>
        <row r="2587">
          <cell r="A2587">
            <v>2587</v>
          </cell>
          <cell r="B2587" t="str">
            <v>VIDRIO CRIS CLARO     4mm</v>
          </cell>
          <cell r="C2587" t="str">
            <v>M2</v>
          </cell>
          <cell r="D2587">
            <v>33170</v>
          </cell>
        </row>
        <row r="2588">
          <cell r="A2588">
            <v>2588</v>
          </cell>
          <cell r="B2588" t="str">
            <v>VIDRIO CRIS CLARO     5mm</v>
          </cell>
          <cell r="C2588" t="str">
            <v>M2</v>
          </cell>
          <cell r="D2588">
            <v>17500</v>
          </cell>
        </row>
        <row r="2589">
          <cell r="A2589">
            <v>2589</v>
          </cell>
          <cell r="B2589" t="str">
            <v>VIDRIO CRIS CLARO     6mm</v>
          </cell>
          <cell r="C2589" t="str">
            <v>M2</v>
          </cell>
          <cell r="D2589">
            <v>27000</v>
          </cell>
        </row>
        <row r="2590">
          <cell r="A2590">
            <v>2590</v>
          </cell>
          <cell r="B2590" t="str">
            <v>ANTICORROSIVO ROJO GALON</v>
          </cell>
          <cell r="C2590" t="str">
            <v>UN</v>
          </cell>
          <cell r="D2590">
            <v>19610</v>
          </cell>
        </row>
        <row r="2591">
          <cell r="A2591">
            <v>2591</v>
          </cell>
          <cell r="B2591" t="str">
            <v>PIEDRA CICLOPEA</v>
          </cell>
          <cell r="C2591" t="str">
            <v>M3</v>
          </cell>
          <cell r="D2591">
            <v>28890</v>
          </cell>
        </row>
        <row r="2592">
          <cell r="A2592">
            <v>2592</v>
          </cell>
          <cell r="B2592" t="str">
            <v>TABLERO P/LLAVE  36 CIRC.</v>
          </cell>
          <cell r="C2592" t="str">
            <v>UN</v>
          </cell>
          <cell r="D2592">
            <v>301124</v>
          </cell>
        </row>
        <row r="2593">
          <cell r="A2593">
            <v>2593</v>
          </cell>
          <cell r="B2593" t="str">
            <v>TABLERO P/LLAVE  42 CIRC.</v>
          </cell>
          <cell r="C2593" t="str">
            <v>UN</v>
          </cell>
          <cell r="D2593">
            <v>341492</v>
          </cell>
        </row>
        <row r="2594">
          <cell r="A2594">
            <v>2594</v>
          </cell>
          <cell r="B2594" t="str">
            <v>TABL.PARA TOTALI.HQP  12C</v>
          </cell>
          <cell r="C2594" t="str">
            <v>UN</v>
          </cell>
          <cell r="D2594">
            <v>227151</v>
          </cell>
        </row>
        <row r="2595">
          <cell r="A2595">
            <v>2595</v>
          </cell>
          <cell r="B2595" t="str">
            <v>ARENA SIERRA VIEJA</v>
          </cell>
          <cell r="C2595" t="str">
            <v>M3</v>
          </cell>
          <cell r="D2595">
            <v>11500</v>
          </cell>
        </row>
        <row r="2596">
          <cell r="A2596">
            <v>2596</v>
          </cell>
          <cell r="B2596" t="str">
            <v>TABL.PARA TOTALI.HQP  18C</v>
          </cell>
          <cell r="C2596" t="str">
            <v>UN</v>
          </cell>
          <cell r="D2596">
            <v>287645</v>
          </cell>
        </row>
        <row r="2597">
          <cell r="A2597">
            <v>2597</v>
          </cell>
          <cell r="B2597" t="str">
            <v>TABL.PARA TOTALI.HQP  24C</v>
          </cell>
          <cell r="C2597" t="str">
            <v>UN</v>
          </cell>
          <cell r="D2597">
            <v>313362</v>
          </cell>
        </row>
        <row r="2598">
          <cell r="A2598">
            <v>2598</v>
          </cell>
          <cell r="B2598" t="str">
            <v>GRANZON PTO.COLOMBIA</v>
          </cell>
          <cell r="C2598" t="str">
            <v>M3</v>
          </cell>
          <cell r="D2598">
            <v>24000</v>
          </cell>
        </row>
        <row r="2599">
          <cell r="A2599">
            <v>2599</v>
          </cell>
          <cell r="B2599" t="str">
            <v>GRAVILLA PTO.COLOMBIA</v>
          </cell>
          <cell r="C2599" t="str">
            <v>M3</v>
          </cell>
          <cell r="D2599">
            <v>23500</v>
          </cell>
        </row>
        <row r="2600">
          <cell r="A2600">
            <v>2600</v>
          </cell>
          <cell r="B2600" t="str">
            <v>ARENA AMARILLA</v>
          </cell>
          <cell r="C2600" t="str">
            <v>M3</v>
          </cell>
          <cell r="D2600">
            <v>6700</v>
          </cell>
        </row>
        <row r="2601">
          <cell r="A2601">
            <v>2601</v>
          </cell>
          <cell r="B2601" t="str">
            <v>TABL.PARA TOTALI.HQP  30C</v>
          </cell>
          <cell r="C2601" t="str">
            <v>UN</v>
          </cell>
          <cell r="D2601">
            <v>375410</v>
          </cell>
        </row>
        <row r="2602">
          <cell r="A2602">
            <v>2602</v>
          </cell>
          <cell r="B2602" t="str">
            <v>VIDRIO CRIS CLARO     8mm</v>
          </cell>
          <cell r="C2602" t="str">
            <v>M2</v>
          </cell>
          <cell r="D2602">
            <v>32000</v>
          </cell>
        </row>
        <row r="2603">
          <cell r="A2603">
            <v>2603</v>
          </cell>
          <cell r="B2603" t="str">
            <v>VIDRIO CRIS CLARO    10mm</v>
          </cell>
          <cell r="C2603" t="str">
            <v>M2</v>
          </cell>
          <cell r="D2603">
            <v>45000</v>
          </cell>
        </row>
        <row r="2604">
          <cell r="A2604">
            <v>2604</v>
          </cell>
          <cell r="B2604" t="str">
            <v>TRITURADO</v>
          </cell>
          <cell r="C2604" t="str">
            <v>M3</v>
          </cell>
          <cell r="D2604">
            <v>30000</v>
          </cell>
        </row>
        <row r="2605">
          <cell r="A2605">
            <v>2605</v>
          </cell>
          <cell r="B2605" t="str">
            <v>PIEDRICHE</v>
          </cell>
          <cell r="C2605" t="str">
            <v>M3</v>
          </cell>
          <cell r="D2605">
            <v>33000</v>
          </cell>
        </row>
        <row r="2606">
          <cell r="A2606">
            <v>2606</v>
          </cell>
          <cell r="B2606" t="str">
            <v>PUERTA P/GARAJE EDIFICIOS</v>
          </cell>
          <cell r="C2606" t="str">
            <v>UN</v>
          </cell>
          <cell r="D2606">
            <v>4894989</v>
          </cell>
        </row>
        <row r="2607">
          <cell r="A2607">
            <v>2607</v>
          </cell>
          <cell r="B2607" t="str">
            <v>PUERTA P/PARQU.  BATIENTE</v>
          </cell>
          <cell r="C2607" t="str">
            <v>UN</v>
          </cell>
          <cell r="D2607">
            <v>4222218</v>
          </cell>
        </row>
        <row r="2608">
          <cell r="A2608">
            <v>2608</v>
          </cell>
          <cell r="B2608" t="str">
            <v>TABL.PARA TOTALI.HQP  36C</v>
          </cell>
          <cell r="C2608" t="str">
            <v>UN</v>
          </cell>
          <cell r="D2608">
            <v>388704</v>
          </cell>
        </row>
        <row r="2609">
          <cell r="A2609">
            <v>2609</v>
          </cell>
          <cell r="B2609" t="str">
            <v>PUERTA P/PARQU. CORREDIZA</v>
          </cell>
          <cell r="C2609" t="str">
            <v>UN</v>
          </cell>
          <cell r="D2609">
            <v>7667269</v>
          </cell>
        </row>
        <row r="2610">
          <cell r="A2610">
            <v>2610</v>
          </cell>
          <cell r="B2610" t="str">
            <v>TABL.PARA TOTALI.HQP  42C</v>
          </cell>
          <cell r="C2610" t="str">
            <v>UN</v>
          </cell>
          <cell r="D2610">
            <v>423260</v>
          </cell>
        </row>
        <row r="2611">
          <cell r="A2611">
            <v>2611</v>
          </cell>
          <cell r="B2611" t="str">
            <v>PUERTA INSTITUCIONAL VIDR</v>
          </cell>
          <cell r="C2611" t="str">
            <v>UN</v>
          </cell>
          <cell r="D2611">
            <v>10311955</v>
          </cell>
        </row>
        <row r="2612">
          <cell r="A2612">
            <v>2612</v>
          </cell>
          <cell r="B2612" t="str">
            <v>DIV.BAÑO ACRILICA</v>
          </cell>
          <cell r="C2612" t="str">
            <v>M2</v>
          </cell>
          <cell r="D2612">
            <v>83435</v>
          </cell>
        </row>
        <row r="2613">
          <cell r="A2613">
            <v>2613</v>
          </cell>
          <cell r="B2613" t="str">
            <v>GEOMEMBRANA GEOFORT   500</v>
          </cell>
          <cell r="C2613" t="str">
            <v>M2</v>
          </cell>
          <cell r="D2613">
            <v>2514</v>
          </cell>
        </row>
        <row r="2614">
          <cell r="A2614">
            <v>2614</v>
          </cell>
          <cell r="B2614" t="str">
            <v>DIV.BAÑO  VIDRIO TEMPLADO</v>
          </cell>
          <cell r="C2614" t="str">
            <v>M2</v>
          </cell>
          <cell r="D2614">
            <v>83435</v>
          </cell>
        </row>
        <row r="2615">
          <cell r="A2615">
            <v>2615</v>
          </cell>
          <cell r="B2615" t="str">
            <v>DIV.BAÑO V.TEMPLADO BRONC</v>
          </cell>
          <cell r="C2615" t="str">
            <v>M2</v>
          </cell>
          <cell r="D2615">
            <v>75295</v>
          </cell>
        </row>
        <row r="2616">
          <cell r="A2616">
            <v>2616</v>
          </cell>
          <cell r="B2616" t="str">
            <v>GEOTEXTIL TYPAR      3301</v>
          </cell>
          <cell r="C2616" t="str">
            <v>M2</v>
          </cell>
          <cell r="D2616">
            <v>864</v>
          </cell>
        </row>
        <row r="2617">
          <cell r="A2617">
            <v>2617</v>
          </cell>
          <cell r="B2617" t="str">
            <v>CELOSIA EN ALUMINIO</v>
          </cell>
          <cell r="C2617" t="str">
            <v>M2</v>
          </cell>
          <cell r="D2617">
            <v>80382</v>
          </cell>
        </row>
        <row r="2618">
          <cell r="A2618">
            <v>2618</v>
          </cell>
          <cell r="B2618" t="str">
            <v>VENTANA CORREDIZA 1.2x1.2</v>
          </cell>
          <cell r="C2618" t="str">
            <v>M2</v>
          </cell>
          <cell r="D2618">
            <v>43762</v>
          </cell>
        </row>
        <row r="2619">
          <cell r="A2619">
            <v>2619</v>
          </cell>
          <cell r="B2619" t="str">
            <v>GEOTEXTIL TYPAR      3601</v>
          </cell>
          <cell r="C2619" t="str">
            <v>M2</v>
          </cell>
          <cell r="D2619">
            <v>1624</v>
          </cell>
        </row>
        <row r="2620">
          <cell r="A2620">
            <v>2620</v>
          </cell>
          <cell r="B2620" t="str">
            <v>GEOTEXTIL NO TEJIDO  1600</v>
          </cell>
          <cell r="C2620" t="str">
            <v>M2</v>
          </cell>
          <cell r="D2620">
            <v>864</v>
          </cell>
        </row>
        <row r="2621">
          <cell r="A2621">
            <v>2621</v>
          </cell>
          <cell r="B2621" t="str">
            <v>VENTANA CORREDIZA VC-5020</v>
          </cell>
          <cell r="C2621" t="str">
            <v>M2</v>
          </cell>
          <cell r="D2621">
            <v>66340</v>
          </cell>
        </row>
        <row r="2622">
          <cell r="A2622">
            <v>2622</v>
          </cell>
          <cell r="B2622" t="str">
            <v>GEODREN  2000</v>
          </cell>
          <cell r="C2622" t="str">
            <v>M2</v>
          </cell>
          <cell r="D2622">
            <v>8120</v>
          </cell>
        </row>
        <row r="2623">
          <cell r="A2623">
            <v>2623</v>
          </cell>
          <cell r="B2623" t="str">
            <v>GEODREM  10000</v>
          </cell>
          <cell r="C2623" t="str">
            <v>M2</v>
          </cell>
          <cell r="D2623">
            <v>52200</v>
          </cell>
        </row>
        <row r="2624">
          <cell r="A2624">
            <v>2624</v>
          </cell>
          <cell r="B2624" t="str">
            <v>ANTICORROSIVO GRIS GALON</v>
          </cell>
          <cell r="C2624" t="str">
            <v>UN</v>
          </cell>
          <cell r="D2624">
            <v>34026</v>
          </cell>
        </row>
        <row r="2625">
          <cell r="A2625">
            <v>2625</v>
          </cell>
          <cell r="B2625" t="str">
            <v>BARNIZ TRANSPARENTE GALON</v>
          </cell>
          <cell r="C2625" t="str">
            <v>UN</v>
          </cell>
          <cell r="D2625">
            <v>18070</v>
          </cell>
        </row>
        <row r="2626">
          <cell r="A2626">
            <v>2626</v>
          </cell>
          <cell r="B2626" t="str">
            <v>BARNIZ SINTETICO BRILLANT</v>
          </cell>
          <cell r="C2626" t="str">
            <v>UN</v>
          </cell>
          <cell r="D2626">
            <v>12250</v>
          </cell>
        </row>
        <row r="2627">
          <cell r="A2627">
            <v>2627</v>
          </cell>
          <cell r="B2627" t="str">
            <v>BARNIZ TRANSP.MATE GALON</v>
          </cell>
          <cell r="C2627" t="str">
            <v>UN</v>
          </cell>
          <cell r="D2627">
            <v>17040</v>
          </cell>
        </row>
        <row r="2628">
          <cell r="A2628">
            <v>2628</v>
          </cell>
          <cell r="B2628" t="str">
            <v>VENTANA CORREDIZA 1.2x101</v>
          </cell>
          <cell r="C2628" t="str">
            <v>M2</v>
          </cell>
          <cell r="D2628">
            <v>63600</v>
          </cell>
        </row>
        <row r="2629">
          <cell r="A2629">
            <v>2629</v>
          </cell>
          <cell r="B2629" t="str">
            <v>VENTANA CORREDIZA 1.2x102</v>
          </cell>
          <cell r="C2629" t="str">
            <v>M2</v>
          </cell>
          <cell r="D2629">
            <v>46400</v>
          </cell>
        </row>
        <row r="2630">
          <cell r="A2630">
            <v>2630</v>
          </cell>
          <cell r="B2630" t="str">
            <v>PINTURA ALUM.BITUMINOSO</v>
          </cell>
          <cell r="C2630" t="str">
            <v>UN</v>
          </cell>
          <cell r="D2630">
            <v>140490</v>
          </cell>
        </row>
        <row r="2631">
          <cell r="A2631">
            <v>2631</v>
          </cell>
          <cell r="B2631" t="str">
            <v>PINTURA ICOLUX ALUM.GALON</v>
          </cell>
          <cell r="C2631" t="str">
            <v>UN</v>
          </cell>
          <cell r="D2631">
            <v>27040</v>
          </cell>
        </row>
        <row r="2632">
          <cell r="A2632">
            <v>2632</v>
          </cell>
          <cell r="B2632" t="str">
            <v>PINTURA ALUMINIO EXTRA GL</v>
          </cell>
          <cell r="C2632" t="str">
            <v>UN</v>
          </cell>
          <cell r="D2632">
            <v>29840</v>
          </cell>
        </row>
        <row r="2633">
          <cell r="A2633">
            <v>2633</v>
          </cell>
          <cell r="B2633" t="str">
            <v>POLVILLO               01</v>
          </cell>
          <cell r="C2633" t="str">
            <v>M3</v>
          </cell>
          <cell r="D2633">
            <v>6700</v>
          </cell>
        </row>
        <row r="2634">
          <cell r="A2634">
            <v>2634</v>
          </cell>
          <cell r="B2634" t="str">
            <v>CLOSET AMERICA METAL</v>
          </cell>
          <cell r="C2634" t="str">
            <v>M2</v>
          </cell>
          <cell r="D2634">
            <v>85616</v>
          </cell>
        </row>
        <row r="2635">
          <cell r="A2635">
            <v>2635</v>
          </cell>
          <cell r="B2635" t="str">
            <v>BALDOSA 1-N MELATO  33x33</v>
          </cell>
          <cell r="C2635" t="str">
            <v>M2</v>
          </cell>
          <cell r="D2635">
            <v>11500</v>
          </cell>
        </row>
        <row r="2636">
          <cell r="A2636">
            <v>2636</v>
          </cell>
          <cell r="B2636" t="str">
            <v>HORNO M. V. PROGR ELECTRN</v>
          </cell>
          <cell r="C2636" t="str">
            <v>UN</v>
          </cell>
          <cell r="D2636">
            <v>683300</v>
          </cell>
        </row>
        <row r="2637">
          <cell r="A2637">
            <v>2637</v>
          </cell>
          <cell r="B2637" t="str">
            <v>HORNO M. V. PROGR ELECT01</v>
          </cell>
          <cell r="C2637" t="str">
            <v>UN</v>
          </cell>
          <cell r="D2637">
            <v>620000</v>
          </cell>
        </row>
        <row r="2638">
          <cell r="A2638">
            <v>2638</v>
          </cell>
          <cell r="B2638" t="str">
            <v>CEMENTO GRIS CARIBE    01</v>
          </cell>
          <cell r="C2638" t="str">
            <v>KG</v>
          </cell>
          <cell r="D2638">
            <v>164</v>
          </cell>
        </row>
        <row r="2639">
          <cell r="A2639">
            <v>2639</v>
          </cell>
          <cell r="B2639" t="str">
            <v>ALFA LISTO</v>
          </cell>
          <cell r="C2639" t="str">
            <v>KG</v>
          </cell>
          <cell r="D2639">
            <v>5980</v>
          </cell>
        </row>
        <row r="2640">
          <cell r="A2640">
            <v>2640</v>
          </cell>
          <cell r="B2640" t="str">
            <v>HORNO A GAS FULL SAFETY N</v>
          </cell>
          <cell r="C2640" t="str">
            <v>UN</v>
          </cell>
          <cell r="D2640">
            <v>418800</v>
          </cell>
        </row>
        <row r="2641">
          <cell r="A2641">
            <v>2641</v>
          </cell>
          <cell r="B2641" t="str">
            <v>PICOS</v>
          </cell>
          <cell r="C2641" t="str">
            <v>UN</v>
          </cell>
          <cell r="D2641">
            <v>6577</v>
          </cell>
        </row>
        <row r="2642">
          <cell r="A2642">
            <v>2642</v>
          </cell>
          <cell r="B2642" t="str">
            <v>CAMPERO PASAJEROS</v>
          </cell>
          <cell r="C2642" t="str">
            <v>HR</v>
          </cell>
          <cell r="D2642">
            <v>8934</v>
          </cell>
        </row>
        <row r="2643">
          <cell r="A2643">
            <v>2643</v>
          </cell>
          <cell r="B2643" t="str">
            <v>CEMENTO BLANCO NARE</v>
          </cell>
          <cell r="C2643" t="str">
            <v>KG</v>
          </cell>
          <cell r="D2643">
            <v>366</v>
          </cell>
        </row>
        <row r="2644">
          <cell r="A2644">
            <v>2644</v>
          </cell>
          <cell r="B2644" t="str">
            <v>HORNO A GAS FULL SAFETY P</v>
          </cell>
          <cell r="C2644" t="str">
            <v>UN</v>
          </cell>
          <cell r="D2644">
            <v>418800</v>
          </cell>
        </row>
        <row r="2645">
          <cell r="A2645">
            <v>2645</v>
          </cell>
          <cell r="B2645" t="str">
            <v>DIAGONAL VARILLA 5/8" CPS</v>
          </cell>
          <cell r="C2645" t="str">
            <v>UN</v>
          </cell>
          <cell r="D2645">
            <v>3471</v>
          </cell>
        </row>
        <row r="2646">
          <cell r="A2646">
            <v>2646</v>
          </cell>
          <cell r="B2646" t="str">
            <v>CAMION 3 TONS REDES</v>
          </cell>
          <cell r="C2646" t="str">
            <v>HR</v>
          </cell>
          <cell r="D2646">
            <v>18692</v>
          </cell>
        </row>
        <row r="2647">
          <cell r="A2647">
            <v>2647</v>
          </cell>
          <cell r="B2647" t="str">
            <v>BALDOSA 5 MELATO    33x33</v>
          </cell>
          <cell r="C2647" t="str">
            <v>M2</v>
          </cell>
          <cell r="D2647">
            <v>18734</v>
          </cell>
        </row>
        <row r="2648">
          <cell r="A2648">
            <v>2648</v>
          </cell>
          <cell r="B2648" t="str">
            <v>HORNO EMPOTRAB GAS NATUR</v>
          </cell>
          <cell r="C2648" t="str">
            <v>UN</v>
          </cell>
          <cell r="D2648">
            <v>269700</v>
          </cell>
        </row>
        <row r="2649">
          <cell r="A2649">
            <v>2649</v>
          </cell>
          <cell r="B2649" t="str">
            <v>ESPARRAGO         5/8x18"</v>
          </cell>
          <cell r="C2649" t="str">
            <v>UN</v>
          </cell>
          <cell r="D2649">
            <v>3900</v>
          </cell>
        </row>
        <row r="2650">
          <cell r="A2650">
            <v>2650</v>
          </cell>
          <cell r="B2650" t="str">
            <v>ABRAZADERA 1 SALID.TIPO 2</v>
          </cell>
          <cell r="C2650" t="str">
            <v>UN</v>
          </cell>
          <cell r="D2650">
            <v>5360</v>
          </cell>
        </row>
        <row r="2651">
          <cell r="A2651">
            <v>2651</v>
          </cell>
          <cell r="B2651" t="str">
            <v>L/MANOS PALERMO</v>
          </cell>
          <cell r="C2651" t="str">
            <v>UN</v>
          </cell>
          <cell r="D2651">
            <v>246934</v>
          </cell>
        </row>
        <row r="2652">
          <cell r="A2652">
            <v>2652</v>
          </cell>
          <cell r="B2652" t="str">
            <v>CAL HIDRATADA NARE</v>
          </cell>
          <cell r="C2652" t="str">
            <v>KG</v>
          </cell>
          <cell r="D2652">
            <v>642</v>
          </cell>
        </row>
        <row r="2653">
          <cell r="A2653">
            <v>2653</v>
          </cell>
          <cell r="B2653" t="str">
            <v>ABRAZADERA 2 SALID.TIPO 3</v>
          </cell>
          <cell r="C2653" t="str">
            <v>UN</v>
          </cell>
          <cell r="D2653">
            <v>5483</v>
          </cell>
        </row>
        <row r="2654">
          <cell r="A2654">
            <v>2654</v>
          </cell>
          <cell r="B2654" t="str">
            <v>L/MANOS STILO 715 PRMIUM</v>
          </cell>
          <cell r="C2654" t="str">
            <v>UN</v>
          </cell>
          <cell r="D2654">
            <v>168200</v>
          </cell>
        </row>
        <row r="2655">
          <cell r="A2655">
            <v>2655</v>
          </cell>
          <cell r="B2655" t="str">
            <v>ESPARRAGO         5/8x20"</v>
          </cell>
          <cell r="C2655" t="str">
            <v>UN</v>
          </cell>
          <cell r="D2655">
            <v>4500</v>
          </cell>
        </row>
        <row r="2656">
          <cell r="A2656">
            <v>2656</v>
          </cell>
          <cell r="B2656" t="str">
            <v>BIDET REAL</v>
          </cell>
          <cell r="C2656" t="str">
            <v>UN</v>
          </cell>
          <cell r="D2656">
            <v>332875</v>
          </cell>
        </row>
        <row r="2657">
          <cell r="A2657">
            <v>2657</v>
          </cell>
          <cell r="B2657" t="str">
            <v>LIMA PARA AFILAR       6"</v>
          </cell>
          <cell r="C2657" t="str">
            <v>UN</v>
          </cell>
          <cell r="D2657">
            <v>1954</v>
          </cell>
        </row>
        <row r="2658">
          <cell r="A2658">
            <v>2658</v>
          </cell>
          <cell r="B2658" t="str">
            <v>HORNO EMPOTR GAS PROPANO</v>
          </cell>
          <cell r="C2658" t="str">
            <v>UN</v>
          </cell>
          <cell r="D2658">
            <v>269700</v>
          </cell>
        </row>
        <row r="2659">
          <cell r="A2659">
            <v>2659</v>
          </cell>
          <cell r="B2659" t="str">
            <v>AISLADOR SUP.ANSI 52-1</v>
          </cell>
          <cell r="C2659" t="str">
            <v>UN</v>
          </cell>
          <cell r="D2659">
            <v>16485</v>
          </cell>
        </row>
        <row r="2660">
          <cell r="A2660">
            <v>2660</v>
          </cell>
          <cell r="B2660" t="str">
            <v>TORNILLO ACERO GALV 5X5/8</v>
          </cell>
          <cell r="C2660" t="str">
            <v>UN</v>
          </cell>
          <cell r="D2660">
            <v>1431</v>
          </cell>
        </row>
        <row r="2661">
          <cell r="A2661">
            <v>2661</v>
          </cell>
          <cell r="B2661" t="str">
            <v>PEGANTE BOXER UNIVERSAL</v>
          </cell>
          <cell r="C2661" t="str">
            <v>GL</v>
          </cell>
          <cell r="D2661">
            <v>2500</v>
          </cell>
        </row>
        <row r="2662">
          <cell r="A2662">
            <v>2662</v>
          </cell>
          <cell r="B2662" t="str">
            <v>GRAPA TERMINAL TIPO 1</v>
          </cell>
          <cell r="C2662" t="str">
            <v>UN</v>
          </cell>
          <cell r="D2662">
            <v>8829</v>
          </cell>
        </row>
        <row r="2663">
          <cell r="A2663">
            <v>2663</v>
          </cell>
          <cell r="B2663" t="str">
            <v>TUBO VENTILACION       2"</v>
          </cell>
          <cell r="C2663" t="str">
            <v>ML</v>
          </cell>
          <cell r="D2663">
            <v>2376</v>
          </cell>
        </row>
        <row r="2664">
          <cell r="A2664">
            <v>2664</v>
          </cell>
          <cell r="B2664" t="str">
            <v>PERNO DE OJO     5/8X5.45</v>
          </cell>
          <cell r="C2664" t="str">
            <v>UN</v>
          </cell>
          <cell r="D2664">
            <v>4793</v>
          </cell>
        </row>
        <row r="2665">
          <cell r="A2665">
            <v>2665</v>
          </cell>
          <cell r="B2665" t="str">
            <v>TUBO UNION MECANICA    2"</v>
          </cell>
          <cell r="C2665" t="str">
            <v>ML</v>
          </cell>
          <cell r="D2665">
            <v>25721</v>
          </cell>
        </row>
        <row r="2666">
          <cell r="A2666">
            <v>2666</v>
          </cell>
          <cell r="B2666" t="str">
            <v>MARMOL NEGRO SAN GIL</v>
          </cell>
          <cell r="C2666" t="str">
            <v>M2</v>
          </cell>
          <cell r="D2666">
            <v>31900</v>
          </cell>
        </row>
        <row r="2667">
          <cell r="A2667">
            <v>2667</v>
          </cell>
          <cell r="B2667" t="str">
            <v>VIDRIO CRIS CLARO    19mm</v>
          </cell>
          <cell r="C2667" t="str">
            <v>M2</v>
          </cell>
          <cell r="D2667">
            <v>90000</v>
          </cell>
        </row>
        <row r="2668">
          <cell r="A2668">
            <v>2668</v>
          </cell>
          <cell r="B2668" t="str">
            <v>L/MANOS STILO 725 PRMIUM</v>
          </cell>
          <cell r="C2668" t="str">
            <v>UN</v>
          </cell>
          <cell r="D2668">
            <v>81200</v>
          </cell>
        </row>
        <row r="2669">
          <cell r="A2669">
            <v>2669</v>
          </cell>
          <cell r="B2669" t="str">
            <v>CEMENTO GRIS CARIBE    02</v>
          </cell>
          <cell r="C2669" t="str">
            <v>KG</v>
          </cell>
          <cell r="D2669">
            <v>160</v>
          </cell>
        </row>
        <row r="2670">
          <cell r="A2670">
            <v>2670</v>
          </cell>
          <cell r="B2670" t="str">
            <v>CEMENTO BLANCO NARE    01</v>
          </cell>
          <cell r="C2670" t="str">
            <v>KG</v>
          </cell>
          <cell r="D2670">
            <v>368</v>
          </cell>
        </row>
        <row r="2671">
          <cell r="A2671">
            <v>2671</v>
          </cell>
          <cell r="B2671" t="str">
            <v>CAL NARE</v>
          </cell>
          <cell r="C2671" t="str">
            <v>KG</v>
          </cell>
          <cell r="D2671">
            <v>250</v>
          </cell>
        </row>
        <row r="2672">
          <cell r="A2672">
            <v>2672</v>
          </cell>
          <cell r="B2672" t="str">
            <v>VENTANA PROYECT.  1.2x1.2</v>
          </cell>
          <cell r="C2672" t="str">
            <v>M2</v>
          </cell>
          <cell r="D2672">
            <v>78880</v>
          </cell>
        </row>
        <row r="2673">
          <cell r="A2673">
            <v>2673</v>
          </cell>
          <cell r="B2673" t="str">
            <v>VENTANA PROYECT.  1.2x1.6</v>
          </cell>
          <cell r="C2673" t="str">
            <v>M2</v>
          </cell>
          <cell r="D2673">
            <v>75400</v>
          </cell>
        </row>
        <row r="2674">
          <cell r="A2674">
            <v>2674</v>
          </cell>
          <cell r="B2674" t="str">
            <v>VENTANA PROYECT.  1.2x2.0</v>
          </cell>
          <cell r="C2674" t="str">
            <v>M2</v>
          </cell>
          <cell r="D2674">
            <v>52200</v>
          </cell>
        </row>
        <row r="2675">
          <cell r="A2675">
            <v>2675</v>
          </cell>
          <cell r="B2675" t="str">
            <v>ALFAJIA DE ALUMINIO  11cm</v>
          </cell>
          <cell r="C2675" t="str">
            <v>M2</v>
          </cell>
          <cell r="D2675">
            <v>58000</v>
          </cell>
        </row>
        <row r="2676">
          <cell r="A2676">
            <v>2676</v>
          </cell>
          <cell r="B2676" t="str">
            <v>ALFAJIA DE ALUMINIO  16cm</v>
          </cell>
          <cell r="C2676" t="str">
            <v>M2</v>
          </cell>
          <cell r="D2676">
            <v>11020</v>
          </cell>
        </row>
        <row r="2677">
          <cell r="A2677">
            <v>2677</v>
          </cell>
          <cell r="B2677" t="str">
            <v>INSTALACION VENTANERIA</v>
          </cell>
          <cell r="C2677" t="str">
            <v>M2</v>
          </cell>
          <cell r="D2677">
            <v>4578</v>
          </cell>
        </row>
        <row r="2678">
          <cell r="A2678">
            <v>2678</v>
          </cell>
          <cell r="B2678" t="str">
            <v>LISTON CEDRO 2"x2"x15'</v>
          </cell>
          <cell r="C2678" t="str">
            <v>UN</v>
          </cell>
          <cell r="D2678">
            <v>10000</v>
          </cell>
        </row>
        <row r="2679">
          <cell r="A2679">
            <v>2679</v>
          </cell>
          <cell r="B2679" t="str">
            <v>ESPEJO CRISTAL CLARO  3mm</v>
          </cell>
          <cell r="C2679" t="str">
            <v>M2</v>
          </cell>
          <cell r="D2679">
            <v>35480</v>
          </cell>
        </row>
        <row r="2680">
          <cell r="A2680">
            <v>2680</v>
          </cell>
          <cell r="B2680" t="str">
            <v>ESPEJO CRISTAL CLARO  4mm</v>
          </cell>
          <cell r="C2680" t="str">
            <v>M2</v>
          </cell>
          <cell r="D2680">
            <v>25000</v>
          </cell>
        </row>
        <row r="2681">
          <cell r="A2681">
            <v>2681</v>
          </cell>
          <cell r="B2681" t="str">
            <v>ESPEJO CRISTAL BELGA  4mm</v>
          </cell>
          <cell r="C2681" t="str">
            <v>M2</v>
          </cell>
          <cell r="D2681">
            <v>45000</v>
          </cell>
        </row>
        <row r="2682">
          <cell r="A2682">
            <v>2682</v>
          </cell>
          <cell r="B2682" t="str">
            <v>ESPEJO CRISTAL CLARO  5mm</v>
          </cell>
          <cell r="C2682" t="str">
            <v>M2</v>
          </cell>
          <cell r="D2682">
            <v>42300</v>
          </cell>
        </row>
        <row r="2683">
          <cell r="A2683">
            <v>2683</v>
          </cell>
          <cell r="B2683" t="str">
            <v>GRAPA DE SUSPENSION</v>
          </cell>
          <cell r="C2683" t="str">
            <v>UN</v>
          </cell>
          <cell r="D2683">
            <v>9067</v>
          </cell>
        </row>
        <row r="2684">
          <cell r="A2684">
            <v>2684</v>
          </cell>
          <cell r="B2684" t="str">
            <v>TORNILLO ACERO GALV 8X5/8</v>
          </cell>
          <cell r="C2684" t="str">
            <v>UN</v>
          </cell>
          <cell r="D2684">
            <v>1798</v>
          </cell>
        </row>
        <row r="2685">
          <cell r="A2685">
            <v>2685</v>
          </cell>
          <cell r="B2685" t="str">
            <v>INDUSTRIAL PC  18/15</v>
          </cell>
          <cell r="C2685" t="str">
            <v>GL</v>
          </cell>
          <cell r="D2685">
            <v>5958</v>
          </cell>
        </row>
        <row r="2686">
          <cell r="A2686">
            <v>2686</v>
          </cell>
          <cell r="B2686" t="str">
            <v>PERNO DE OJO 5/8x2.54 T-2</v>
          </cell>
          <cell r="C2686" t="str">
            <v>UN</v>
          </cell>
          <cell r="D2686">
            <v>3147</v>
          </cell>
        </row>
        <row r="2687">
          <cell r="A2687">
            <v>2687</v>
          </cell>
          <cell r="B2687" t="str">
            <v>VARILLA ANCLAJE 3/4 x 2m</v>
          </cell>
          <cell r="C2687" t="str">
            <v>UN</v>
          </cell>
          <cell r="D2687">
            <v>9000</v>
          </cell>
        </row>
        <row r="2688">
          <cell r="A2688">
            <v>2688</v>
          </cell>
          <cell r="B2688" t="str">
            <v>ABRAZADERA SIN SALIDA T-2</v>
          </cell>
          <cell r="C2688" t="str">
            <v>UN</v>
          </cell>
          <cell r="D2688">
            <v>4587</v>
          </cell>
        </row>
        <row r="2689">
          <cell r="A2689">
            <v>2689</v>
          </cell>
          <cell r="B2689" t="str">
            <v>CELDA ENTRADA Y SALIDA</v>
          </cell>
          <cell r="C2689" t="str">
            <v>UN</v>
          </cell>
          <cell r="D2689">
            <v>2404520</v>
          </cell>
        </row>
        <row r="2690">
          <cell r="A2690">
            <v>2690</v>
          </cell>
          <cell r="B2690" t="str">
            <v>CELDA PROT.TRANS. 40 KVA</v>
          </cell>
          <cell r="C2690" t="str">
            <v>UN</v>
          </cell>
          <cell r="D2690">
            <v>2252554</v>
          </cell>
        </row>
        <row r="2691">
          <cell r="A2691">
            <v>2691</v>
          </cell>
          <cell r="B2691" t="str">
            <v>CELDA PROT.TRANS. 63 KVA</v>
          </cell>
          <cell r="C2691" t="str">
            <v>UN</v>
          </cell>
          <cell r="D2691">
            <v>2448762</v>
          </cell>
        </row>
        <row r="2692">
          <cell r="A2692">
            <v>2692</v>
          </cell>
          <cell r="B2692" t="str">
            <v>CELDA PROT.TRANS.112 KVA</v>
          </cell>
          <cell r="C2692" t="str">
            <v>UN</v>
          </cell>
          <cell r="D2692">
            <v>1927603</v>
          </cell>
        </row>
        <row r="2693">
          <cell r="A2693">
            <v>2693</v>
          </cell>
          <cell r="B2693" t="str">
            <v>CELDA PROT.TRANS.150 KVA</v>
          </cell>
          <cell r="C2693" t="str">
            <v>UN</v>
          </cell>
          <cell r="D2693">
            <v>2115977</v>
          </cell>
        </row>
        <row r="2694">
          <cell r="A2694">
            <v>2694</v>
          </cell>
          <cell r="B2694" t="str">
            <v>CELDA PROT.TRANS.225 KVA</v>
          </cell>
          <cell r="C2694" t="str">
            <v>UN</v>
          </cell>
          <cell r="D2694">
            <v>2115977</v>
          </cell>
        </row>
        <row r="2695">
          <cell r="A2695">
            <v>2695</v>
          </cell>
          <cell r="B2695" t="str">
            <v>CELDA PROT.TRANS.300 KVA</v>
          </cell>
          <cell r="C2695" t="str">
            <v>UN</v>
          </cell>
          <cell r="D2695">
            <v>2198693</v>
          </cell>
        </row>
        <row r="2696">
          <cell r="A2696">
            <v>2696</v>
          </cell>
          <cell r="B2696" t="str">
            <v>CELDA PROT.TRANS.400 KVA</v>
          </cell>
          <cell r="C2696" t="str">
            <v>UN</v>
          </cell>
          <cell r="D2696">
            <v>2666131</v>
          </cell>
        </row>
        <row r="2697">
          <cell r="A2697">
            <v>2697</v>
          </cell>
          <cell r="B2697" t="str">
            <v>PLACA IDENTIFICAC. 8x5 cm</v>
          </cell>
          <cell r="C2697" t="str">
            <v>UN</v>
          </cell>
          <cell r="D2697">
            <v>1300</v>
          </cell>
        </row>
        <row r="2698">
          <cell r="A2698">
            <v>2698</v>
          </cell>
          <cell r="B2698" t="str">
            <v>ESPEJO CRISTAL BELGA  5mm</v>
          </cell>
          <cell r="C2698" t="str">
            <v>M2</v>
          </cell>
          <cell r="D2698">
            <v>65000</v>
          </cell>
        </row>
        <row r="2699">
          <cell r="A2699">
            <v>2699</v>
          </cell>
          <cell r="B2699" t="str">
            <v>CELDA TRANS.     45  KVA</v>
          </cell>
          <cell r="C2699" t="str">
            <v>UN</v>
          </cell>
          <cell r="D2699">
            <v>865627</v>
          </cell>
        </row>
        <row r="2700">
          <cell r="A2700">
            <v>2700</v>
          </cell>
          <cell r="B2700" t="str">
            <v>CELDA TRANS.     75  KVA</v>
          </cell>
          <cell r="C2700" t="str">
            <v>UN</v>
          </cell>
          <cell r="D2700">
            <v>865627</v>
          </cell>
        </row>
        <row r="2701">
          <cell r="A2701">
            <v>2701</v>
          </cell>
          <cell r="B2701" t="str">
            <v>CELDA TRANS.     112 KVA</v>
          </cell>
          <cell r="C2701" t="str">
            <v>UN</v>
          </cell>
          <cell r="D2701">
            <v>865627</v>
          </cell>
        </row>
        <row r="2702">
          <cell r="A2702">
            <v>2702</v>
          </cell>
          <cell r="B2702" t="str">
            <v>CELDA TRANS.     150 KVA</v>
          </cell>
          <cell r="C2702" t="str">
            <v>UN</v>
          </cell>
          <cell r="D2702">
            <v>769445</v>
          </cell>
        </row>
        <row r="2703">
          <cell r="A2703">
            <v>2703</v>
          </cell>
          <cell r="B2703" t="str">
            <v>CELDA TRANS.     225 KVA</v>
          </cell>
          <cell r="C2703" t="str">
            <v>UN</v>
          </cell>
          <cell r="D2703">
            <v>865627</v>
          </cell>
        </row>
        <row r="2704">
          <cell r="A2704">
            <v>2704</v>
          </cell>
          <cell r="B2704" t="str">
            <v>PIRLAN ALUMINIO DORADO</v>
          </cell>
          <cell r="C2704" t="str">
            <v>ML</v>
          </cell>
          <cell r="D2704">
            <v>900</v>
          </cell>
        </row>
        <row r="2705">
          <cell r="A2705">
            <v>2705</v>
          </cell>
          <cell r="B2705" t="str">
            <v>LISTON CEDRO 2"x4"x12'</v>
          </cell>
          <cell r="C2705" t="str">
            <v>UN</v>
          </cell>
          <cell r="D2705">
            <v>9600</v>
          </cell>
        </row>
        <row r="2706">
          <cell r="A2706">
            <v>2706</v>
          </cell>
          <cell r="B2706" t="str">
            <v>AISLADOR DE PIN ANSI 55-1</v>
          </cell>
          <cell r="C2706" t="str">
            <v>UN</v>
          </cell>
          <cell r="D2706">
            <v>7660</v>
          </cell>
        </row>
        <row r="2707">
          <cell r="A2707">
            <v>2707</v>
          </cell>
          <cell r="B2707" t="str">
            <v>LISTON CEDRO 2"x4"x15'</v>
          </cell>
          <cell r="C2707" t="str">
            <v>UN</v>
          </cell>
          <cell r="D2707">
            <v>12000</v>
          </cell>
        </row>
        <row r="2708">
          <cell r="A2708">
            <v>2708</v>
          </cell>
          <cell r="B2708" t="str">
            <v>AISLADOR DE PIN ANSI 52-1</v>
          </cell>
          <cell r="C2708" t="str">
            <v>UN</v>
          </cell>
          <cell r="D2708">
            <v>15858</v>
          </cell>
        </row>
        <row r="2709">
          <cell r="A2709">
            <v>2709</v>
          </cell>
          <cell r="B2709" t="str">
            <v>ACRILCOR               01</v>
          </cell>
          <cell r="C2709" t="str">
            <v>KG</v>
          </cell>
          <cell r="D2709">
            <v>2689</v>
          </cell>
        </row>
        <row r="2710">
          <cell r="A2710">
            <v>2710</v>
          </cell>
          <cell r="B2710" t="str">
            <v>AISLADOR TENSOR ANSI 54-2</v>
          </cell>
          <cell r="C2710" t="str">
            <v>UN</v>
          </cell>
          <cell r="D2710">
            <v>4067</v>
          </cell>
        </row>
        <row r="2711">
          <cell r="A2711">
            <v>2711</v>
          </cell>
          <cell r="B2711" t="str">
            <v>RETENIDA TERM. POSTE-VAR.</v>
          </cell>
          <cell r="C2711" t="str">
            <v>UN</v>
          </cell>
          <cell r="D2711">
            <v>54605</v>
          </cell>
        </row>
        <row r="2712">
          <cell r="A2712">
            <v>2712</v>
          </cell>
          <cell r="B2712" t="str">
            <v>GRAPA P/OPERAR EN CALIENT</v>
          </cell>
          <cell r="C2712" t="str">
            <v>UN</v>
          </cell>
          <cell r="D2712">
            <v>9600</v>
          </cell>
        </row>
        <row r="2713">
          <cell r="A2713">
            <v>2713</v>
          </cell>
          <cell r="B2713" t="str">
            <v>AISLADOR TENSOR ANSI 54-1</v>
          </cell>
          <cell r="C2713" t="str">
            <v>UN</v>
          </cell>
          <cell r="D2713">
            <v>5994</v>
          </cell>
        </row>
        <row r="2714">
          <cell r="A2714">
            <v>2714</v>
          </cell>
          <cell r="B2714" t="str">
            <v>L/MANOS TIFFANY 734 BLANC</v>
          </cell>
          <cell r="C2714" t="str">
            <v>UN</v>
          </cell>
          <cell r="D2714">
            <v>45179</v>
          </cell>
        </row>
        <row r="2715">
          <cell r="A2715">
            <v>2715</v>
          </cell>
          <cell r="B2715" t="str">
            <v>PISO PLANO   ITALIA 20x20</v>
          </cell>
          <cell r="C2715" t="str">
            <v>M2</v>
          </cell>
          <cell r="D2715">
            <v>9200</v>
          </cell>
        </row>
        <row r="2716">
          <cell r="A2716">
            <v>2716</v>
          </cell>
          <cell r="B2716" t="str">
            <v>LISTON CEDRO 2"x3"x12'</v>
          </cell>
          <cell r="C2716" t="str">
            <v>UN</v>
          </cell>
          <cell r="D2716">
            <v>7200</v>
          </cell>
        </row>
        <row r="2717">
          <cell r="A2717">
            <v>2717</v>
          </cell>
          <cell r="B2717" t="str">
            <v>LISTON CEDRO 2"x3"x12' 01</v>
          </cell>
          <cell r="C2717" t="str">
            <v>UN</v>
          </cell>
          <cell r="D2717">
            <v>12000</v>
          </cell>
        </row>
        <row r="2718">
          <cell r="A2718">
            <v>2718</v>
          </cell>
          <cell r="B2718" t="str">
            <v>PARED MONOCOLOR ITALIA 20</v>
          </cell>
          <cell r="C2718" t="str">
            <v>M2</v>
          </cell>
          <cell r="D2718">
            <v>17000</v>
          </cell>
        </row>
        <row r="2719">
          <cell r="A2719">
            <v>2719</v>
          </cell>
          <cell r="B2719" t="str">
            <v>ACRILCOR               02</v>
          </cell>
          <cell r="C2719" t="str">
            <v>KG</v>
          </cell>
          <cell r="D2719">
            <v>2805</v>
          </cell>
        </row>
        <row r="2720">
          <cell r="A2720">
            <v>2720</v>
          </cell>
          <cell r="B2720" t="str">
            <v>LISTON CEIBA 2"x2"x12'</v>
          </cell>
          <cell r="C2720" t="str">
            <v>UN</v>
          </cell>
          <cell r="D2720">
            <v>8000</v>
          </cell>
        </row>
        <row r="2721">
          <cell r="A2721">
            <v>2721</v>
          </cell>
          <cell r="B2721" t="str">
            <v>LISTON CEIBA 2"x2"x15'</v>
          </cell>
          <cell r="C2721" t="str">
            <v>UN</v>
          </cell>
          <cell r="D2721">
            <v>10000</v>
          </cell>
        </row>
        <row r="2722">
          <cell r="A2722">
            <v>2722</v>
          </cell>
          <cell r="B2722" t="str">
            <v>TORRE P/MALACATE (POR MT)</v>
          </cell>
          <cell r="C2722" t="str">
            <v>DD</v>
          </cell>
          <cell r="D2722">
            <v>522</v>
          </cell>
        </row>
        <row r="2723">
          <cell r="A2723">
            <v>2723</v>
          </cell>
          <cell r="B2723" t="str">
            <v>LISTON CEIBA 2"x4"x12'</v>
          </cell>
          <cell r="C2723" t="str">
            <v>UN</v>
          </cell>
          <cell r="D2723">
            <v>12000</v>
          </cell>
        </row>
        <row r="2724">
          <cell r="A2724">
            <v>2724</v>
          </cell>
          <cell r="B2724" t="str">
            <v>LISTON CEIBA 2"x4"x12' 01</v>
          </cell>
          <cell r="C2724" t="str">
            <v>UN</v>
          </cell>
          <cell r="D2724">
            <v>16000</v>
          </cell>
        </row>
        <row r="2725">
          <cell r="A2725">
            <v>2725</v>
          </cell>
          <cell r="B2725" t="str">
            <v>LISTON CEIBA 2"x4"x15'</v>
          </cell>
          <cell r="C2725" t="str">
            <v>UN</v>
          </cell>
          <cell r="D2725">
            <v>15000</v>
          </cell>
        </row>
        <row r="2726">
          <cell r="A2726">
            <v>2726</v>
          </cell>
          <cell r="B2726" t="str">
            <v>CAFE PINTA 305x305x10</v>
          </cell>
          <cell r="C2726" t="str">
            <v>M2</v>
          </cell>
          <cell r="D2726">
            <v>57780</v>
          </cell>
        </row>
        <row r="2727">
          <cell r="A2727">
            <v>2727</v>
          </cell>
          <cell r="B2727" t="str">
            <v>CALENTADOR DE PASO 13 LTS</v>
          </cell>
          <cell r="C2727" t="str">
            <v>UN</v>
          </cell>
          <cell r="D2727">
            <v>339700</v>
          </cell>
        </row>
        <row r="2728">
          <cell r="A2728">
            <v>2728</v>
          </cell>
          <cell r="B2728" t="str">
            <v>L/MANOS TIFANNY 734 COLOR</v>
          </cell>
          <cell r="C2728" t="str">
            <v>UN</v>
          </cell>
          <cell r="D2728">
            <v>50063</v>
          </cell>
        </row>
        <row r="2729">
          <cell r="A2729">
            <v>2729</v>
          </cell>
          <cell r="B2729" t="str">
            <v>CAFE PINTA ZOCALO</v>
          </cell>
          <cell r="C2729" t="str">
            <v>ML</v>
          </cell>
          <cell r="D2729">
            <v>4060</v>
          </cell>
        </row>
        <row r="2730">
          <cell r="A2730">
            <v>2730</v>
          </cell>
          <cell r="B2730" t="str">
            <v>LISTON CEIBA 2"x4"x15' 01</v>
          </cell>
          <cell r="C2730" t="str">
            <v>UN</v>
          </cell>
          <cell r="D2730">
            <v>20000</v>
          </cell>
        </row>
        <row r="2731">
          <cell r="A2731">
            <v>2731</v>
          </cell>
          <cell r="B2731" t="str">
            <v>PERFIL ALUMINIO  1/2x1/2"</v>
          </cell>
          <cell r="C2731" t="str">
            <v>ML</v>
          </cell>
          <cell r="D2731">
            <v>4000</v>
          </cell>
        </row>
        <row r="2732">
          <cell r="A2732">
            <v>2732</v>
          </cell>
          <cell r="B2732" t="str">
            <v>CAFE PINTA SPACATTO</v>
          </cell>
          <cell r="C2732" t="str">
            <v>M2</v>
          </cell>
          <cell r="D2732">
            <v>38628</v>
          </cell>
        </row>
        <row r="2733">
          <cell r="A2733">
            <v>2733</v>
          </cell>
          <cell r="B2733" t="str">
            <v>CAFE PINTA 153x305x11</v>
          </cell>
          <cell r="C2733" t="str">
            <v>M2</v>
          </cell>
          <cell r="D2733">
            <v>46632</v>
          </cell>
        </row>
        <row r="2734">
          <cell r="A2734">
            <v>2734</v>
          </cell>
          <cell r="B2734" t="str">
            <v>LISTON CEIBA 2"x3"x12'</v>
          </cell>
          <cell r="C2734" t="str">
            <v>UN</v>
          </cell>
          <cell r="D2734">
            <v>12000</v>
          </cell>
        </row>
        <row r="2735">
          <cell r="A2735">
            <v>2735</v>
          </cell>
          <cell r="B2735" t="str">
            <v>LISTON CEIBA 2"x3"x12' 01</v>
          </cell>
          <cell r="C2735" t="str">
            <v>UN</v>
          </cell>
          <cell r="D2735">
            <v>9000</v>
          </cell>
        </row>
        <row r="2736">
          <cell r="A2736">
            <v>2736</v>
          </cell>
          <cell r="B2736" t="str">
            <v>CELDA TRANS.     300 KVA</v>
          </cell>
          <cell r="C2736" t="str">
            <v>UN</v>
          </cell>
          <cell r="D2736">
            <v>961807</v>
          </cell>
        </row>
        <row r="2737">
          <cell r="A2737">
            <v>2737</v>
          </cell>
          <cell r="B2737" t="str">
            <v>L/MANOS TIFANNY 714 BLANC</v>
          </cell>
          <cell r="C2737" t="str">
            <v>UN</v>
          </cell>
          <cell r="D2737">
            <v>52017</v>
          </cell>
        </row>
        <row r="2738">
          <cell r="A2738">
            <v>2738</v>
          </cell>
          <cell r="B2738" t="str">
            <v>ALFOMBRA SPLENDOR</v>
          </cell>
          <cell r="C2738" t="str">
            <v>M2</v>
          </cell>
          <cell r="D2738">
            <v>45193</v>
          </cell>
        </row>
        <row r="2739">
          <cell r="A2739">
            <v>2739</v>
          </cell>
          <cell r="B2739" t="str">
            <v>ALFOMBRA EXCELENCE</v>
          </cell>
          <cell r="C2739" t="str">
            <v>M2</v>
          </cell>
          <cell r="D2739">
            <v>26750</v>
          </cell>
        </row>
        <row r="2740">
          <cell r="A2740">
            <v>2740</v>
          </cell>
          <cell r="B2740" t="str">
            <v>CAFE PINTA 305x305x11</v>
          </cell>
          <cell r="C2740" t="str">
            <v>M2</v>
          </cell>
          <cell r="D2740">
            <v>46632</v>
          </cell>
        </row>
        <row r="2741">
          <cell r="A2741">
            <v>2741</v>
          </cell>
          <cell r="B2741" t="str">
            <v>L/MANOS ROYAL 734 COLOR</v>
          </cell>
          <cell r="C2741" t="str">
            <v>UN</v>
          </cell>
          <cell r="D2741">
            <v>50063</v>
          </cell>
        </row>
        <row r="2742">
          <cell r="A2742">
            <v>2742</v>
          </cell>
          <cell r="B2742" t="str">
            <v>CELDA TRANS.     500 KVA</v>
          </cell>
          <cell r="C2742" t="str">
            <v>UN</v>
          </cell>
          <cell r="D2742">
            <v>1057988</v>
          </cell>
        </row>
        <row r="2743">
          <cell r="A2743">
            <v>2743</v>
          </cell>
          <cell r="B2743" t="str">
            <v>HORNO ESTATICO MONOF-120V</v>
          </cell>
          <cell r="C2743" t="str">
            <v>UN</v>
          </cell>
          <cell r="D2743">
            <v>161600</v>
          </cell>
        </row>
        <row r="2744">
          <cell r="A2744">
            <v>2744</v>
          </cell>
          <cell r="B2744" t="str">
            <v>DOMO BURBUJA .80x1.10 3mm</v>
          </cell>
          <cell r="C2744" t="str">
            <v>UN</v>
          </cell>
          <cell r="D2744">
            <v>47212</v>
          </cell>
        </row>
        <row r="2745">
          <cell r="A2745">
            <v>2745</v>
          </cell>
          <cell r="B2745" t="str">
            <v>L/MANOS ROYAL 734 BLANCO</v>
          </cell>
          <cell r="C2745" t="str">
            <v>UN</v>
          </cell>
          <cell r="D2745">
            <v>45178</v>
          </cell>
        </row>
        <row r="2746">
          <cell r="A2746">
            <v>2746</v>
          </cell>
          <cell r="B2746" t="str">
            <v>L/MANOS ROYAL 735 BLANCO</v>
          </cell>
          <cell r="C2746" t="str">
            <v>UN</v>
          </cell>
          <cell r="D2746">
            <v>30527</v>
          </cell>
        </row>
        <row r="2747">
          <cell r="A2747">
            <v>2747</v>
          </cell>
          <cell r="B2747" t="str">
            <v>VARILLA 7/8 x 6m LISO</v>
          </cell>
          <cell r="C2747" t="str">
            <v>UN</v>
          </cell>
          <cell r="D2747">
            <v>10544</v>
          </cell>
        </row>
        <row r="2748">
          <cell r="A2748">
            <v>2748</v>
          </cell>
          <cell r="B2748" t="str">
            <v>VARILLA 1   x 9 MTS LISO</v>
          </cell>
          <cell r="C2748" t="str">
            <v>UN</v>
          </cell>
          <cell r="D2748">
            <v>26840</v>
          </cell>
        </row>
        <row r="2749">
          <cell r="A2749">
            <v>2749</v>
          </cell>
          <cell r="B2749" t="str">
            <v>CAFE PINTA 153x305x20</v>
          </cell>
          <cell r="C2749" t="str">
            <v>M2</v>
          </cell>
          <cell r="D2749">
            <v>51156</v>
          </cell>
        </row>
        <row r="2750">
          <cell r="A2750">
            <v>2750</v>
          </cell>
          <cell r="B2750" t="str">
            <v>L/MANOS ROYAL 735 COLOR</v>
          </cell>
          <cell r="C2750" t="str">
            <v>UN</v>
          </cell>
          <cell r="D2750">
            <v>34190</v>
          </cell>
        </row>
        <row r="2751">
          <cell r="A2751">
            <v>2751</v>
          </cell>
          <cell r="B2751" t="str">
            <v>L/MANOS ROYAL 739 BLANCO</v>
          </cell>
          <cell r="C2751" t="str">
            <v>UN</v>
          </cell>
          <cell r="D2751">
            <v>41442</v>
          </cell>
        </row>
        <row r="2752">
          <cell r="A2752">
            <v>2752</v>
          </cell>
          <cell r="B2752" t="str">
            <v>L/MANOS NOVA 734 COLOR</v>
          </cell>
          <cell r="C2752" t="str">
            <v>UN</v>
          </cell>
          <cell r="D2752">
            <v>48170</v>
          </cell>
        </row>
        <row r="2753">
          <cell r="A2753">
            <v>2753</v>
          </cell>
          <cell r="B2753" t="str">
            <v>CAFE PINTA 153x305x20  01</v>
          </cell>
          <cell r="C2753" t="str">
            <v>M2</v>
          </cell>
          <cell r="D2753">
            <v>59044</v>
          </cell>
        </row>
        <row r="2754">
          <cell r="A2754">
            <v>2754</v>
          </cell>
          <cell r="B2754" t="str">
            <v>LISTON CEIBA 2"x3"x12' 02</v>
          </cell>
          <cell r="C2754" t="str">
            <v>UN</v>
          </cell>
          <cell r="D2754">
            <v>12000</v>
          </cell>
        </row>
        <row r="2755">
          <cell r="A2755">
            <v>2755</v>
          </cell>
          <cell r="B2755" t="str">
            <v>CAFE PINTA 305x305x20</v>
          </cell>
          <cell r="C2755" t="str">
            <v>M2</v>
          </cell>
          <cell r="D2755">
            <v>56956</v>
          </cell>
        </row>
        <row r="2756">
          <cell r="A2756">
            <v>2756</v>
          </cell>
          <cell r="B2756" t="str">
            <v>MARMOLIZAD30X30</v>
          </cell>
          <cell r="C2756" t="str">
            <v>M2</v>
          </cell>
          <cell r="D2756">
            <v>12273</v>
          </cell>
        </row>
        <row r="2757">
          <cell r="A2757">
            <v>2757</v>
          </cell>
          <cell r="B2757" t="str">
            <v>CAFE PINTA 305x305x20  01</v>
          </cell>
          <cell r="C2757" t="str">
            <v>M2</v>
          </cell>
          <cell r="D2757">
            <v>68324</v>
          </cell>
        </row>
        <row r="2758">
          <cell r="A2758">
            <v>2758</v>
          </cell>
          <cell r="B2758" t="str">
            <v>CAFE PINTA 305X610X20</v>
          </cell>
          <cell r="C2758" t="str">
            <v>M2</v>
          </cell>
          <cell r="D2758">
            <v>60668</v>
          </cell>
        </row>
        <row r="2759">
          <cell r="A2759">
            <v>2759</v>
          </cell>
          <cell r="B2759" t="str">
            <v>A.C.P.M         C/GENA</v>
          </cell>
          <cell r="C2759" t="str">
            <v>GL</v>
          </cell>
          <cell r="D2759">
            <v>1175</v>
          </cell>
        </row>
        <row r="2760">
          <cell r="A2760">
            <v>2760</v>
          </cell>
          <cell r="B2760" t="str">
            <v>LISTON CEIBA 2"x3"x15'</v>
          </cell>
          <cell r="C2760" t="str">
            <v>UN</v>
          </cell>
          <cell r="D2760">
            <v>15000</v>
          </cell>
        </row>
        <row r="2761">
          <cell r="A2761">
            <v>2761</v>
          </cell>
          <cell r="B2761" t="str">
            <v>L/MANOS NOVA 734 BLANCO</v>
          </cell>
          <cell r="C2761" t="str">
            <v>UN</v>
          </cell>
          <cell r="D2761">
            <v>45179</v>
          </cell>
        </row>
        <row r="2762">
          <cell r="A2762">
            <v>2762</v>
          </cell>
          <cell r="B2762" t="str">
            <v>CAFE PINTA 305x610x20  01</v>
          </cell>
          <cell r="C2762" t="str">
            <v>M2</v>
          </cell>
          <cell r="D2762">
            <v>72152</v>
          </cell>
        </row>
        <row r="2763">
          <cell r="A2763">
            <v>2763</v>
          </cell>
          <cell r="B2763" t="str">
            <v>CAFE PINTA ASERRADO</v>
          </cell>
          <cell r="C2763" t="str">
            <v>M2</v>
          </cell>
          <cell r="D2763">
            <v>46516</v>
          </cell>
        </row>
        <row r="2764">
          <cell r="A2764">
            <v>2764</v>
          </cell>
          <cell r="B2764" t="str">
            <v>L/MANOS NOVA 738 COLOR</v>
          </cell>
          <cell r="C2764" t="str">
            <v>UN</v>
          </cell>
          <cell r="D2764">
            <v>25033</v>
          </cell>
        </row>
        <row r="2765">
          <cell r="A2765">
            <v>2765</v>
          </cell>
          <cell r="B2765" t="str">
            <v>KWIKSET CERROJO CILINDR01</v>
          </cell>
          <cell r="C2765" t="str">
            <v>UN</v>
          </cell>
          <cell r="D2765">
            <v>27144</v>
          </cell>
        </row>
        <row r="2766">
          <cell r="A2766">
            <v>2766</v>
          </cell>
          <cell r="B2766" t="str">
            <v>CAFE PINTA ASERRADO    01</v>
          </cell>
          <cell r="C2766" t="str">
            <v>M2</v>
          </cell>
          <cell r="D2766">
            <v>58464</v>
          </cell>
        </row>
        <row r="2767">
          <cell r="A2767">
            <v>2767</v>
          </cell>
          <cell r="B2767" t="str">
            <v>CAFE PINTA CUADREADO</v>
          </cell>
          <cell r="C2767" t="str">
            <v>M2</v>
          </cell>
          <cell r="D2767">
            <v>69832</v>
          </cell>
        </row>
        <row r="2768">
          <cell r="A2768">
            <v>2768</v>
          </cell>
          <cell r="B2768" t="str">
            <v>CAFE PINTA CUADREADO   01</v>
          </cell>
          <cell r="C2768" t="str">
            <v>M2</v>
          </cell>
          <cell r="D2768">
            <v>81548</v>
          </cell>
        </row>
        <row r="2769">
          <cell r="A2769">
            <v>2769</v>
          </cell>
          <cell r="B2769" t="str">
            <v>L/MANOS NOVA 738 BLANCO</v>
          </cell>
          <cell r="C2769" t="str">
            <v>UN</v>
          </cell>
          <cell r="D2769">
            <v>19536</v>
          </cell>
        </row>
        <row r="2770">
          <cell r="A2770">
            <v>2770</v>
          </cell>
          <cell r="B2770" t="str">
            <v>ALFOMBRA KASMIR IMPERIAL</v>
          </cell>
          <cell r="C2770" t="str">
            <v>M2</v>
          </cell>
          <cell r="D2770">
            <v>51434</v>
          </cell>
        </row>
        <row r="2771">
          <cell r="A2771">
            <v>2771</v>
          </cell>
          <cell r="B2771" t="str">
            <v>GRIS FILETTO 153x305x10</v>
          </cell>
          <cell r="C2771" t="str">
            <v>M2</v>
          </cell>
          <cell r="D2771">
            <v>42224</v>
          </cell>
        </row>
        <row r="2772">
          <cell r="A2772">
            <v>2772</v>
          </cell>
          <cell r="B2772" t="str">
            <v>GRIS FILETTO 305x305x10</v>
          </cell>
          <cell r="C2772" t="str">
            <v>M2</v>
          </cell>
          <cell r="D2772">
            <v>42224</v>
          </cell>
        </row>
        <row r="2773">
          <cell r="A2773">
            <v>2773</v>
          </cell>
          <cell r="B2773" t="str">
            <v>KWIKSET ESCUDO UNIVERSAL</v>
          </cell>
          <cell r="C2773" t="str">
            <v>UN</v>
          </cell>
          <cell r="D2773">
            <v>11716</v>
          </cell>
        </row>
        <row r="2774">
          <cell r="A2774">
            <v>2774</v>
          </cell>
          <cell r="B2774" t="str">
            <v>VARILLA 12 mm x 6 MTS</v>
          </cell>
          <cell r="C2774" t="str">
            <v>UN</v>
          </cell>
          <cell r="D2774">
            <v>3035</v>
          </cell>
        </row>
        <row r="2775">
          <cell r="A2775">
            <v>2775</v>
          </cell>
          <cell r="B2775" t="str">
            <v>HORNO ESTATICO BIFAS-220V</v>
          </cell>
          <cell r="C2775" t="str">
            <v>UN</v>
          </cell>
          <cell r="D2775">
            <v>161600</v>
          </cell>
        </row>
        <row r="2776">
          <cell r="A2776">
            <v>2776</v>
          </cell>
          <cell r="B2776" t="str">
            <v>VARILLA 1/2 x 6 MTS</v>
          </cell>
          <cell r="C2776" t="str">
            <v>ML</v>
          </cell>
          <cell r="D2776">
            <v>566</v>
          </cell>
        </row>
        <row r="2777">
          <cell r="A2777">
            <v>2777</v>
          </cell>
          <cell r="B2777" t="str">
            <v>VARILLA 5/8 x 6 MTS</v>
          </cell>
          <cell r="C2777" t="str">
            <v>ML</v>
          </cell>
          <cell r="D2777">
            <v>878</v>
          </cell>
        </row>
        <row r="2778">
          <cell r="A2778">
            <v>2778</v>
          </cell>
          <cell r="B2778" t="str">
            <v>L/AMANOS ACUACER 732 COL.</v>
          </cell>
          <cell r="C2778" t="str">
            <v>UN</v>
          </cell>
          <cell r="D2778">
            <v>15873</v>
          </cell>
        </row>
        <row r="2779">
          <cell r="A2779">
            <v>2779</v>
          </cell>
          <cell r="B2779" t="str">
            <v>L/MANOS ACUARIO 732 BLANC</v>
          </cell>
          <cell r="C2779" t="str">
            <v>UN</v>
          </cell>
          <cell r="D2779">
            <v>13432</v>
          </cell>
        </row>
        <row r="2780">
          <cell r="A2780">
            <v>2780</v>
          </cell>
          <cell r="B2780" t="str">
            <v>ALFOMBRA OLIMPIA SIN INST</v>
          </cell>
          <cell r="C2780" t="str">
            <v>M2</v>
          </cell>
          <cell r="D2780">
            <v>19824</v>
          </cell>
        </row>
        <row r="2781">
          <cell r="A2781">
            <v>2781</v>
          </cell>
          <cell r="B2781" t="str">
            <v>LISTON ROBLE 2"x2"x12'</v>
          </cell>
          <cell r="C2781" t="str">
            <v>UN</v>
          </cell>
          <cell r="D2781">
            <v>6400</v>
          </cell>
        </row>
        <row r="2782">
          <cell r="A2782">
            <v>2782</v>
          </cell>
          <cell r="B2782" t="str">
            <v>ALFOMBRA ALLEGRO SIN INST</v>
          </cell>
          <cell r="C2782" t="str">
            <v>M2</v>
          </cell>
          <cell r="D2782">
            <v>23316</v>
          </cell>
        </row>
        <row r="2783">
          <cell r="A2783">
            <v>2783</v>
          </cell>
          <cell r="B2783" t="str">
            <v>MALACATE          1000 Kg</v>
          </cell>
          <cell r="C2783" t="str">
            <v>DD</v>
          </cell>
          <cell r="D2783">
            <v>25520</v>
          </cell>
        </row>
        <row r="2784">
          <cell r="A2784">
            <v>2784</v>
          </cell>
          <cell r="B2784" t="str">
            <v>VARILLA 7/8 x 6 MTS</v>
          </cell>
          <cell r="C2784" t="str">
            <v>ML</v>
          </cell>
          <cell r="D2784">
            <v>1757</v>
          </cell>
        </row>
        <row r="2785">
          <cell r="A2785">
            <v>2785</v>
          </cell>
          <cell r="B2785" t="str">
            <v>VARILLA   1 x 6 MST</v>
          </cell>
          <cell r="C2785" t="str">
            <v>ML</v>
          </cell>
          <cell r="D2785">
            <v>2236</v>
          </cell>
        </row>
        <row r="2786">
          <cell r="A2786">
            <v>2786</v>
          </cell>
          <cell r="B2786" t="str">
            <v>LISTON ROBLE 2"x2"x15'</v>
          </cell>
          <cell r="C2786" t="str">
            <v>UN</v>
          </cell>
          <cell r="D2786">
            <v>8000</v>
          </cell>
        </row>
        <row r="2787">
          <cell r="A2787">
            <v>2787</v>
          </cell>
          <cell r="B2787" t="str">
            <v>VARILLA 1/2 x 12 MTS</v>
          </cell>
          <cell r="C2787" t="str">
            <v>ML</v>
          </cell>
          <cell r="D2787">
            <v>566</v>
          </cell>
        </row>
        <row r="2788">
          <cell r="A2788">
            <v>2788</v>
          </cell>
          <cell r="B2788" t="str">
            <v>VARILLA 5/8 x 12 MTS</v>
          </cell>
          <cell r="C2788" t="str">
            <v>ML</v>
          </cell>
          <cell r="D2788">
            <v>878</v>
          </cell>
        </row>
        <row r="2789">
          <cell r="A2789">
            <v>2789</v>
          </cell>
          <cell r="B2789" t="str">
            <v>VIBROCOMPACTADOR O RANA</v>
          </cell>
          <cell r="C2789" t="str">
            <v>HO</v>
          </cell>
          <cell r="D2789">
            <v>40959</v>
          </cell>
        </row>
        <row r="2790">
          <cell r="A2790">
            <v>2790</v>
          </cell>
          <cell r="B2790" t="str">
            <v>ACRILCOR               03</v>
          </cell>
          <cell r="C2790" t="str">
            <v>KG</v>
          </cell>
          <cell r="D2790">
            <v>2329</v>
          </cell>
        </row>
        <row r="2791">
          <cell r="A2791">
            <v>2791</v>
          </cell>
          <cell r="B2791" t="str">
            <v>LISTON ROBLE 2"x3"x12'</v>
          </cell>
          <cell r="C2791" t="str">
            <v>UN</v>
          </cell>
          <cell r="D2791">
            <v>9600</v>
          </cell>
        </row>
        <row r="2792">
          <cell r="A2792">
            <v>2792</v>
          </cell>
          <cell r="B2792" t="str">
            <v>LISTON ZAPAN 2"x2"x12'</v>
          </cell>
          <cell r="C2792" t="str">
            <v>UN</v>
          </cell>
          <cell r="D2792">
            <v>2800</v>
          </cell>
        </row>
        <row r="2793">
          <cell r="A2793">
            <v>2793</v>
          </cell>
          <cell r="B2793" t="str">
            <v>LISTON ZAPAN 2"x2"x15'</v>
          </cell>
          <cell r="C2793" t="str">
            <v>UN</v>
          </cell>
          <cell r="D2793">
            <v>3500</v>
          </cell>
        </row>
        <row r="2794">
          <cell r="A2794">
            <v>2794</v>
          </cell>
          <cell r="B2794" t="str">
            <v>LISTON ZAPAN 2"x4x"12'</v>
          </cell>
          <cell r="C2794" t="str">
            <v>UN</v>
          </cell>
          <cell r="D2794">
            <v>5200</v>
          </cell>
        </row>
        <row r="2795">
          <cell r="A2795">
            <v>2795</v>
          </cell>
          <cell r="B2795" t="str">
            <v>GRIS FILETTO ZOCALO</v>
          </cell>
          <cell r="C2795" t="str">
            <v>ML</v>
          </cell>
          <cell r="D2795">
            <v>3132</v>
          </cell>
        </row>
        <row r="2796">
          <cell r="A2796">
            <v>2796</v>
          </cell>
          <cell r="B2796" t="str">
            <v>GASOLINA CORR.  M/ZALES</v>
          </cell>
          <cell r="C2796" t="str">
            <v>GL</v>
          </cell>
          <cell r="D2796">
            <v>1181</v>
          </cell>
        </row>
        <row r="2797">
          <cell r="A2797">
            <v>2797</v>
          </cell>
          <cell r="B2797" t="str">
            <v>KWIKSET MANIJON COLONIAL</v>
          </cell>
          <cell r="C2797" t="str">
            <v>UN</v>
          </cell>
          <cell r="D2797">
            <v>43384</v>
          </cell>
        </row>
        <row r="2798">
          <cell r="A2798">
            <v>2798</v>
          </cell>
          <cell r="B2798" t="str">
            <v>L/MANOS PRESTIG.716 COLOR</v>
          </cell>
          <cell r="C2798" t="str">
            <v>UN</v>
          </cell>
          <cell r="D2798">
            <v>301600</v>
          </cell>
        </row>
        <row r="2799">
          <cell r="A2799">
            <v>2799</v>
          </cell>
          <cell r="B2799" t="str">
            <v>L/MANOS PRESTIG.716 BLANC</v>
          </cell>
          <cell r="C2799" t="str">
            <v>UN</v>
          </cell>
          <cell r="D2799">
            <v>266800</v>
          </cell>
        </row>
        <row r="2800">
          <cell r="A2800">
            <v>2800</v>
          </cell>
          <cell r="B2800" t="str">
            <v>L/MANOS 8"PREST.726 COLOR</v>
          </cell>
          <cell r="C2800" t="str">
            <v>UN</v>
          </cell>
          <cell r="D2800">
            <v>156600</v>
          </cell>
        </row>
        <row r="2801">
          <cell r="A2801">
            <v>2801</v>
          </cell>
          <cell r="B2801" t="str">
            <v>CEMENTO GRIS EN DEPOSITO</v>
          </cell>
          <cell r="C2801" t="str">
            <v>KG</v>
          </cell>
          <cell r="D2801">
            <v>139</v>
          </cell>
        </row>
        <row r="2802">
          <cell r="A2802">
            <v>2802</v>
          </cell>
          <cell r="B2802" t="str">
            <v>VARILLA 7/8 x 12 MTS</v>
          </cell>
          <cell r="C2802" t="str">
            <v>ML</v>
          </cell>
          <cell r="D2802">
            <v>1757</v>
          </cell>
        </row>
        <row r="2803">
          <cell r="A2803">
            <v>2803</v>
          </cell>
          <cell r="B2803" t="str">
            <v>VARILLA   1 x 12 MTS</v>
          </cell>
          <cell r="C2803" t="str">
            <v>ML</v>
          </cell>
          <cell r="D2803">
            <v>2236</v>
          </cell>
        </row>
        <row r="2804">
          <cell r="A2804">
            <v>2804</v>
          </cell>
          <cell r="B2804" t="str">
            <v>GASOLINA EXTRA  M/ZALES</v>
          </cell>
          <cell r="C2804" t="str">
            <v>GL</v>
          </cell>
          <cell r="D2804">
            <v>1818</v>
          </cell>
        </row>
        <row r="2805">
          <cell r="A2805">
            <v>2805</v>
          </cell>
          <cell r="B2805" t="str">
            <v>ANGULO          3/4 x 1/8</v>
          </cell>
          <cell r="C2805" t="str">
            <v>ML</v>
          </cell>
          <cell r="D2805">
            <v>499</v>
          </cell>
        </row>
        <row r="2806">
          <cell r="A2806">
            <v>2806</v>
          </cell>
          <cell r="B2806" t="str">
            <v>ANGULO            1 x 1/8</v>
          </cell>
          <cell r="C2806" t="str">
            <v>ML</v>
          </cell>
          <cell r="D2806">
            <v>649</v>
          </cell>
        </row>
        <row r="2807">
          <cell r="A2807">
            <v>2807</v>
          </cell>
          <cell r="B2807" t="str">
            <v>LISTON ZAPAN 2"x4"x12'</v>
          </cell>
          <cell r="C2807" t="str">
            <v>UN</v>
          </cell>
          <cell r="D2807">
            <v>6800</v>
          </cell>
        </row>
        <row r="2808">
          <cell r="A2808">
            <v>2808</v>
          </cell>
          <cell r="B2808" t="str">
            <v>ANGULO        1 1/2 x 1/8</v>
          </cell>
          <cell r="C2808" t="str">
            <v>ML</v>
          </cell>
          <cell r="D2808">
            <v>1034</v>
          </cell>
        </row>
        <row r="2809">
          <cell r="A2809">
            <v>2809</v>
          </cell>
          <cell r="B2809" t="str">
            <v>ANGULO            2 x 1/8</v>
          </cell>
          <cell r="C2809" t="str">
            <v>ML</v>
          </cell>
          <cell r="D2809">
            <v>1684</v>
          </cell>
        </row>
        <row r="2810">
          <cell r="A2810">
            <v>2810</v>
          </cell>
          <cell r="B2810" t="str">
            <v>LISTON ZAPAN 2"x4"x15'</v>
          </cell>
          <cell r="C2810" t="str">
            <v>UN</v>
          </cell>
          <cell r="D2810">
            <v>8000</v>
          </cell>
        </row>
        <row r="2811">
          <cell r="A2811">
            <v>2811</v>
          </cell>
          <cell r="B2811" t="str">
            <v>ANGULO       1 1/4 x 3/16</v>
          </cell>
          <cell r="C2811" t="str">
            <v>ML</v>
          </cell>
          <cell r="D2811">
            <v>1375</v>
          </cell>
        </row>
        <row r="2812">
          <cell r="A2812">
            <v>2812</v>
          </cell>
          <cell r="B2812" t="str">
            <v>LISTON ZAPAN 2"x3"x12'</v>
          </cell>
          <cell r="C2812" t="str">
            <v>UN</v>
          </cell>
          <cell r="D2812">
            <v>3900</v>
          </cell>
        </row>
        <row r="2813">
          <cell r="A2813">
            <v>2813</v>
          </cell>
          <cell r="B2813" t="str">
            <v>ANGULO           2 x 3/16</v>
          </cell>
          <cell r="C2813" t="str">
            <v>ML</v>
          </cell>
          <cell r="D2813">
            <v>2450</v>
          </cell>
        </row>
        <row r="2814">
          <cell r="A2814">
            <v>2814</v>
          </cell>
          <cell r="B2814" t="str">
            <v>ANGULO       2 1/2 x 3/16</v>
          </cell>
          <cell r="C2814" t="str">
            <v>ML</v>
          </cell>
          <cell r="D2814">
            <v>2967</v>
          </cell>
        </row>
        <row r="2815">
          <cell r="A2815">
            <v>2815</v>
          </cell>
          <cell r="B2815" t="str">
            <v>ANGULO        1 1/2 x 1/4</v>
          </cell>
          <cell r="C2815" t="str">
            <v>ML</v>
          </cell>
          <cell r="D2815">
            <v>2534</v>
          </cell>
        </row>
        <row r="2816">
          <cell r="A2816">
            <v>2816</v>
          </cell>
          <cell r="B2816" t="str">
            <v>BLOCK PRENSA VIB.07x20x40</v>
          </cell>
          <cell r="C2816" t="str">
            <v>UN</v>
          </cell>
          <cell r="D2816">
            <v>305</v>
          </cell>
        </row>
        <row r="2817">
          <cell r="A2817">
            <v>2817</v>
          </cell>
          <cell r="B2817" t="str">
            <v>BLOCK PRENSA VIB.10x20x40</v>
          </cell>
          <cell r="C2817" t="str">
            <v>UN</v>
          </cell>
          <cell r="D2817">
            <v>355</v>
          </cell>
        </row>
        <row r="2818">
          <cell r="A2818">
            <v>2818</v>
          </cell>
          <cell r="B2818" t="str">
            <v>LISTON ZAPAN 2"x3"x12' 01</v>
          </cell>
          <cell r="C2818" t="str">
            <v>UN</v>
          </cell>
          <cell r="D2818">
            <v>5100</v>
          </cell>
        </row>
        <row r="2819">
          <cell r="A2819">
            <v>2819</v>
          </cell>
          <cell r="B2819" t="str">
            <v>LISTON ZAPAN 2"x3"x12' 02</v>
          </cell>
          <cell r="C2819" t="str">
            <v>UN</v>
          </cell>
          <cell r="D2819">
            <v>4200</v>
          </cell>
        </row>
        <row r="2820">
          <cell r="A2820">
            <v>2820</v>
          </cell>
          <cell r="B2820" t="str">
            <v>TABLON ABARCO 11/2"x6"x12</v>
          </cell>
          <cell r="C2820" t="str">
            <v>UN</v>
          </cell>
          <cell r="D2820">
            <v>7200</v>
          </cell>
        </row>
        <row r="2821">
          <cell r="A2821">
            <v>2821</v>
          </cell>
          <cell r="B2821" t="str">
            <v>LISTON ABARCO 2"x6"x6m</v>
          </cell>
          <cell r="C2821" t="str">
            <v>UN</v>
          </cell>
          <cell r="D2821">
            <v>26000</v>
          </cell>
        </row>
        <row r="2822">
          <cell r="A2822">
            <v>2822</v>
          </cell>
          <cell r="B2822" t="str">
            <v>LISTON ABARCO 2"x5"x6m</v>
          </cell>
          <cell r="C2822" t="str">
            <v>UN</v>
          </cell>
          <cell r="D2822">
            <v>21700</v>
          </cell>
        </row>
        <row r="2823">
          <cell r="A2823">
            <v>2823</v>
          </cell>
          <cell r="B2823" t="str">
            <v>ANGULO            2 x 1/4</v>
          </cell>
          <cell r="C2823" t="str">
            <v>ML</v>
          </cell>
          <cell r="D2823">
            <v>3084</v>
          </cell>
        </row>
        <row r="2824">
          <cell r="A2824">
            <v>2824</v>
          </cell>
          <cell r="B2824" t="str">
            <v>ANGULO            3 x 1/4</v>
          </cell>
          <cell r="C2824" t="str">
            <v>ML</v>
          </cell>
          <cell r="D2824">
            <v>4594</v>
          </cell>
        </row>
        <row r="2825">
          <cell r="A2825">
            <v>2825</v>
          </cell>
          <cell r="B2825" t="str">
            <v>LISTON ABARCO 2"x4"x6m</v>
          </cell>
          <cell r="C2825" t="str">
            <v>UN</v>
          </cell>
          <cell r="D2825">
            <v>17400</v>
          </cell>
        </row>
        <row r="2826">
          <cell r="A2826">
            <v>2826</v>
          </cell>
          <cell r="B2826" t="str">
            <v>LISTON ABARCO 2"x3"x6m</v>
          </cell>
          <cell r="C2826" t="str">
            <v>UN</v>
          </cell>
          <cell r="D2826">
            <v>13000</v>
          </cell>
        </row>
        <row r="2827">
          <cell r="A2827">
            <v>2827</v>
          </cell>
          <cell r="B2827" t="str">
            <v>PLATINA         1/2 x 1/8</v>
          </cell>
          <cell r="C2827" t="str">
            <v>ML</v>
          </cell>
          <cell r="D2827">
            <v>150</v>
          </cell>
        </row>
        <row r="2828">
          <cell r="A2828">
            <v>2828</v>
          </cell>
          <cell r="B2828" t="str">
            <v>LISTON ABARCO 2"x2"x6m</v>
          </cell>
          <cell r="C2828" t="str">
            <v>UN</v>
          </cell>
          <cell r="D2828">
            <v>8700</v>
          </cell>
        </row>
        <row r="2829">
          <cell r="A2829">
            <v>2829</v>
          </cell>
          <cell r="B2829" t="str">
            <v>PLATINA        1/2 x 3/16</v>
          </cell>
          <cell r="C2829" t="str">
            <v>ML</v>
          </cell>
          <cell r="D2829">
            <v>272</v>
          </cell>
        </row>
        <row r="2830">
          <cell r="A2830">
            <v>2830</v>
          </cell>
          <cell r="B2830" t="str">
            <v>LISTON ABARCO 3"x4"x6m</v>
          </cell>
          <cell r="C2830" t="str">
            <v>UN</v>
          </cell>
          <cell r="D2830">
            <v>26000</v>
          </cell>
        </row>
        <row r="2831">
          <cell r="A2831">
            <v>2831</v>
          </cell>
          <cell r="B2831" t="str">
            <v>LISTON ABARCO 4"x4"x6m</v>
          </cell>
          <cell r="C2831" t="str">
            <v>UN</v>
          </cell>
          <cell r="D2831">
            <v>26000</v>
          </cell>
        </row>
        <row r="2832">
          <cell r="A2832">
            <v>2832</v>
          </cell>
          <cell r="B2832" t="str">
            <v>LISTON ABARCO 4"x6"x6m</v>
          </cell>
          <cell r="C2832" t="str">
            <v>UN</v>
          </cell>
          <cell r="D2832">
            <v>52000</v>
          </cell>
        </row>
        <row r="2833">
          <cell r="A2833">
            <v>2833</v>
          </cell>
          <cell r="B2833" t="str">
            <v>BLOCK PRENSA VIB.15x20x40</v>
          </cell>
          <cell r="C2833" t="str">
            <v>UN</v>
          </cell>
          <cell r="D2833">
            <v>560</v>
          </cell>
        </row>
        <row r="2834">
          <cell r="A2834">
            <v>2834</v>
          </cell>
          <cell r="B2834" t="str">
            <v>LISTON ABARCO 4"x5"x6m</v>
          </cell>
          <cell r="C2834" t="str">
            <v>UN</v>
          </cell>
          <cell r="D2834">
            <v>43400</v>
          </cell>
        </row>
        <row r="2835">
          <cell r="A2835">
            <v>2835</v>
          </cell>
          <cell r="B2835" t="str">
            <v>MOTOBOMBA 2"</v>
          </cell>
          <cell r="C2835" t="str">
            <v>DD</v>
          </cell>
          <cell r="D2835">
            <v>27260</v>
          </cell>
        </row>
        <row r="2836">
          <cell r="A2836">
            <v>2836</v>
          </cell>
          <cell r="B2836" t="str">
            <v>PLATINA           2 x 1/4</v>
          </cell>
          <cell r="C2836" t="str">
            <v>ML</v>
          </cell>
          <cell r="D2836">
            <v>1700</v>
          </cell>
        </row>
        <row r="2837">
          <cell r="A2837">
            <v>2837</v>
          </cell>
          <cell r="B2837" t="str">
            <v>PLATINA       2 1/2 x 1/4</v>
          </cell>
          <cell r="C2837" t="str">
            <v>ML</v>
          </cell>
          <cell r="D2837">
            <v>1313</v>
          </cell>
        </row>
        <row r="2838">
          <cell r="A2838">
            <v>2838</v>
          </cell>
          <cell r="B2838" t="str">
            <v>LISTON ABARCO 4"x4"x6m 01</v>
          </cell>
          <cell r="C2838" t="str">
            <v>UN</v>
          </cell>
          <cell r="D2838">
            <v>34700</v>
          </cell>
        </row>
        <row r="2839">
          <cell r="A2839">
            <v>2839</v>
          </cell>
          <cell r="B2839" t="str">
            <v>LISTON ABARCO 4"x8"x6m</v>
          </cell>
          <cell r="C2839" t="str">
            <v>UN</v>
          </cell>
          <cell r="D2839">
            <v>69400</v>
          </cell>
        </row>
        <row r="2840">
          <cell r="A2840">
            <v>2840</v>
          </cell>
          <cell r="B2840" t="str">
            <v>PLATINA       2 1/2 x 1/2</v>
          </cell>
          <cell r="C2840" t="str">
            <v>ML</v>
          </cell>
          <cell r="D2840">
            <v>4550</v>
          </cell>
        </row>
        <row r="2841">
          <cell r="A2841">
            <v>2841</v>
          </cell>
          <cell r="B2841" t="str">
            <v>KWIKSET PARA PUERTAS INT.</v>
          </cell>
          <cell r="C2841" t="str">
            <v>UN</v>
          </cell>
          <cell r="D2841">
            <v>46516</v>
          </cell>
        </row>
        <row r="2842">
          <cell r="A2842">
            <v>2842</v>
          </cell>
          <cell r="B2842" t="str">
            <v>SANITARIO CONFORT</v>
          </cell>
          <cell r="C2842" t="str">
            <v>UN</v>
          </cell>
          <cell r="D2842">
            <v>184000</v>
          </cell>
        </row>
        <row r="2843">
          <cell r="A2843">
            <v>2843</v>
          </cell>
          <cell r="B2843" t="str">
            <v>LISTON ABARCO 2"x6"x5m</v>
          </cell>
          <cell r="C2843" t="str">
            <v>UN</v>
          </cell>
          <cell r="D2843">
            <v>22100</v>
          </cell>
        </row>
        <row r="2844">
          <cell r="A2844">
            <v>2844</v>
          </cell>
          <cell r="B2844" t="str">
            <v>PLATINA           3 x 1/2</v>
          </cell>
          <cell r="C2844" t="str">
            <v>ML</v>
          </cell>
          <cell r="D2844">
            <v>5417</v>
          </cell>
        </row>
        <row r="2845">
          <cell r="A2845">
            <v>2845</v>
          </cell>
          <cell r="B2845" t="str">
            <v>L/MANOS 8"PREST.BLANCO 2a</v>
          </cell>
          <cell r="C2845" t="str">
            <v>UN</v>
          </cell>
          <cell r="D2845">
            <v>139200</v>
          </cell>
        </row>
        <row r="2846">
          <cell r="A2846">
            <v>2846</v>
          </cell>
          <cell r="B2846" t="str">
            <v>STRIP 10 PARES</v>
          </cell>
          <cell r="C2846" t="str">
            <v>UN</v>
          </cell>
          <cell r="D2846">
            <v>15034</v>
          </cell>
        </row>
        <row r="2847">
          <cell r="A2847">
            <v>2847</v>
          </cell>
          <cell r="B2847" t="str">
            <v>STRIP 20 PARES</v>
          </cell>
          <cell r="C2847" t="str">
            <v>UN</v>
          </cell>
          <cell r="D2847">
            <v>21632</v>
          </cell>
        </row>
        <row r="2848">
          <cell r="A2848">
            <v>2848</v>
          </cell>
          <cell r="B2848" t="str">
            <v>STRIP 30 PARES</v>
          </cell>
          <cell r="C2848" t="str">
            <v>UN</v>
          </cell>
          <cell r="D2848">
            <v>31306</v>
          </cell>
        </row>
        <row r="2849">
          <cell r="A2849">
            <v>2849</v>
          </cell>
          <cell r="B2849" t="str">
            <v>LISTON ABARCO 2"x5"x5m</v>
          </cell>
          <cell r="C2849" t="str">
            <v>UN</v>
          </cell>
          <cell r="D2849">
            <v>18450</v>
          </cell>
        </row>
        <row r="2850">
          <cell r="A2850">
            <v>2850</v>
          </cell>
          <cell r="B2850" t="str">
            <v>LISTON ABARCO 2"x4"x5m</v>
          </cell>
          <cell r="C2850" t="str">
            <v>UN</v>
          </cell>
          <cell r="D2850">
            <v>14750</v>
          </cell>
        </row>
        <row r="2851">
          <cell r="A2851">
            <v>2851</v>
          </cell>
          <cell r="B2851" t="str">
            <v>A.C.P.M         MANIZALES</v>
          </cell>
          <cell r="C2851" t="str">
            <v>GL</v>
          </cell>
          <cell r="D2851">
            <v>1181</v>
          </cell>
        </row>
        <row r="2852">
          <cell r="A2852">
            <v>2852</v>
          </cell>
          <cell r="B2852" t="str">
            <v>LISTON ABARCO 2"x3"x5m</v>
          </cell>
          <cell r="C2852" t="str">
            <v>UN</v>
          </cell>
          <cell r="D2852">
            <v>11050</v>
          </cell>
        </row>
        <row r="2853">
          <cell r="A2853">
            <v>2853</v>
          </cell>
          <cell r="B2853" t="str">
            <v>L/MANOS PRESTIGIO 737 1a</v>
          </cell>
          <cell r="C2853" t="str">
            <v>UN</v>
          </cell>
          <cell r="D2853">
            <v>58000</v>
          </cell>
        </row>
        <row r="2854">
          <cell r="A2854">
            <v>2854</v>
          </cell>
          <cell r="B2854" t="str">
            <v>L/MANOS PRESTIGIO 737 2a</v>
          </cell>
          <cell r="C2854" t="str">
            <v>UN</v>
          </cell>
          <cell r="D2854">
            <v>52200</v>
          </cell>
        </row>
        <row r="2855">
          <cell r="A2855">
            <v>2855</v>
          </cell>
          <cell r="B2855" t="str">
            <v>LISTON ABARCO 2"x2"x5m</v>
          </cell>
          <cell r="C2855" t="str">
            <v>UN</v>
          </cell>
          <cell r="D2855">
            <v>7400</v>
          </cell>
        </row>
        <row r="2856">
          <cell r="A2856">
            <v>2856</v>
          </cell>
          <cell r="B2856" t="str">
            <v>KWIKSET PARA PUERTAS EXT.</v>
          </cell>
          <cell r="C2856" t="str">
            <v>UN</v>
          </cell>
          <cell r="D2856">
            <v>56260</v>
          </cell>
        </row>
        <row r="2857">
          <cell r="A2857">
            <v>2857</v>
          </cell>
          <cell r="B2857" t="str">
            <v>BLOCK PRENSA VIB.20x20x40</v>
          </cell>
          <cell r="C2857" t="str">
            <v>UN</v>
          </cell>
          <cell r="D2857">
            <v>690</v>
          </cell>
        </row>
        <row r="2858">
          <cell r="A2858">
            <v>2858</v>
          </cell>
          <cell r="B2858" t="str">
            <v>LISTON ABARCO 3"x4"x5m</v>
          </cell>
          <cell r="C2858" t="str">
            <v>UN</v>
          </cell>
          <cell r="D2858">
            <v>22100</v>
          </cell>
        </row>
        <row r="2859">
          <cell r="A2859">
            <v>2859</v>
          </cell>
          <cell r="B2859" t="str">
            <v>STRIP 40 PARES</v>
          </cell>
          <cell r="C2859" t="str">
            <v>UN</v>
          </cell>
          <cell r="D2859">
            <v>38856</v>
          </cell>
        </row>
        <row r="2860">
          <cell r="A2860">
            <v>2860</v>
          </cell>
          <cell r="B2860" t="str">
            <v>STRIP 60 PARES</v>
          </cell>
          <cell r="C2860" t="str">
            <v>UN</v>
          </cell>
          <cell r="D2860">
            <v>46522</v>
          </cell>
        </row>
        <row r="2861">
          <cell r="A2861">
            <v>2861</v>
          </cell>
          <cell r="B2861" t="str">
            <v>STRIP 80 PARES</v>
          </cell>
          <cell r="C2861" t="str">
            <v>UN</v>
          </cell>
          <cell r="D2861">
            <v>51600</v>
          </cell>
        </row>
        <row r="2862">
          <cell r="A2862">
            <v>2862</v>
          </cell>
          <cell r="B2862" t="str">
            <v>STRIP 100 PARES</v>
          </cell>
          <cell r="C2862" t="str">
            <v>UN</v>
          </cell>
          <cell r="D2862">
            <v>72000</v>
          </cell>
        </row>
        <row r="2863">
          <cell r="A2863">
            <v>2863</v>
          </cell>
          <cell r="B2863" t="str">
            <v>ENCHA.ESTANCIA 11*11</v>
          </cell>
          <cell r="C2863" t="str">
            <v>M2</v>
          </cell>
          <cell r="D2863">
            <v>5916</v>
          </cell>
        </row>
        <row r="2864">
          <cell r="A2864">
            <v>2864</v>
          </cell>
          <cell r="B2864" t="str">
            <v>CAJA 20 x 15 x 10cm</v>
          </cell>
          <cell r="C2864" t="str">
            <v>UN</v>
          </cell>
          <cell r="D2864">
            <v>6840</v>
          </cell>
        </row>
        <row r="2865">
          <cell r="A2865">
            <v>2865</v>
          </cell>
          <cell r="B2865" t="str">
            <v>CAJA 30 x 30 x 10cm</v>
          </cell>
          <cell r="C2865" t="str">
            <v>UN</v>
          </cell>
          <cell r="D2865">
            <v>11400</v>
          </cell>
        </row>
        <row r="2866">
          <cell r="A2866">
            <v>2866</v>
          </cell>
          <cell r="B2866" t="str">
            <v>CAJA 40 x 45 x 12cm</v>
          </cell>
          <cell r="C2866" t="str">
            <v>UN</v>
          </cell>
          <cell r="D2866">
            <v>12720</v>
          </cell>
        </row>
        <row r="2867">
          <cell r="A2867">
            <v>2867</v>
          </cell>
          <cell r="B2867" t="str">
            <v>GASOLINA CORR.  M/LLIN</v>
          </cell>
          <cell r="C2867" t="str">
            <v>GL</v>
          </cell>
          <cell r="D2867">
            <v>1175</v>
          </cell>
        </row>
        <row r="2868">
          <cell r="A2868">
            <v>2868</v>
          </cell>
          <cell r="B2868" t="str">
            <v>ENCHA.ESTANCI.11*11DUNAS</v>
          </cell>
          <cell r="C2868" t="str">
            <v>M2</v>
          </cell>
          <cell r="D2868">
            <v>5104</v>
          </cell>
        </row>
        <row r="2869">
          <cell r="A2869">
            <v>2869</v>
          </cell>
          <cell r="B2869" t="str">
            <v>ENCH.ESTAN.11*11PLAN/COL</v>
          </cell>
          <cell r="C2869" t="str">
            <v>M2</v>
          </cell>
          <cell r="D2869">
            <v>6496</v>
          </cell>
        </row>
        <row r="2870">
          <cell r="A2870">
            <v>2870</v>
          </cell>
          <cell r="B2870" t="str">
            <v>GRIS FILETTO 153x305x11</v>
          </cell>
          <cell r="C2870" t="str">
            <v>M2</v>
          </cell>
          <cell r="D2870">
            <v>34568</v>
          </cell>
        </row>
        <row r="2871">
          <cell r="A2871">
            <v>2871</v>
          </cell>
          <cell r="B2871" t="str">
            <v>LISTON ABARCO 4"x6"x5m</v>
          </cell>
          <cell r="C2871" t="str">
            <v>UN</v>
          </cell>
          <cell r="D2871">
            <v>44200</v>
          </cell>
        </row>
        <row r="2872">
          <cell r="A2872">
            <v>2872</v>
          </cell>
          <cell r="B2872" t="str">
            <v>GASOLINA EXTRA  M/LLIN</v>
          </cell>
          <cell r="C2872" t="str">
            <v>GL</v>
          </cell>
          <cell r="D2872">
            <v>1007</v>
          </cell>
        </row>
        <row r="2873">
          <cell r="A2873">
            <v>2873</v>
          </cell>
          <cell r="B2873" t="str">
            <v>LISTON ABARCO 4"x5"x5m</v>
          </cell>
          <cell r="C2873" t="str">
            <v>UN</v>
          </cell>
          <cell r="D2873">
            <v>36850</v>
          </cell>
        </row>
        <row r="2874">
          <cell r="A2874">
            <v>2874</v>
          </cell>
          <cell r="B2874" t="str">
            <v>GRIS FILETTO 305x305x11</v>
          </cell>
          <cell r="C2874" t="str">
            <v>M2</v>
          </cell>
          <cell r="D2874">
            <v>34568</v>
          </cell>
        </row>
        <row r="2875">
          <cell r="A2875">
            <v>2875</v>
          </cell>
          <cell r="B2875" t="str">
            <v>BLOCK PRENSA VIB.25X20X40</v>
          </cell>
          <cell r="C2875" t="str">
            <v>UN</v>
          </cell>
          <cell r="D2875">
            <v>785</v>
          </cell>
        </row>
        <row r="2876">
          <cell r="A2876">
            <v>2876</v>
          </cell>
          <cell r="B2876" t="str">
            <v>ADOQUIN CONCRETO      8cm</v>
          </cell>
          <cell r="C2876" t="str">
            <v>UN</v>
          </cell>
          <cell r="D2876">
            <v>420</v>
          </cell>
        </row>
        <row r="2877">
          <cell r="A2877">
            <v>2877</v>
          </cell>
          <cell r="B2877" t="str">
            <v>TANQUE DE GAS     600  GL</v>
          </cell>
          <cell r="C2877" t="str">
            <v>UN</v>
          </cell>
          <cell r="D2877">
            <v>2687960</v>
          </cell>
        </row>
        <row r="2878">
          <cell r="A2878">
            <v>2878</v>
          </cell>
          <cell r="B2878" t="str">
            <v>BOTON   # 4</v>
          </cell>
          <cell r="C2878" t="str">
            <v>M2</v>
          </cell>
          <cell r="D2878">
            <v>3800</v>
          </cell>
        </row>
        <row r="2879">
          <cell r="A2879">
            <v>2879</v>
          </cell>
          <cell r="B2879" t="str">
            <v>ADOQUIN CONCRETO     10cm</v>
          </cell>
          <cell r="C2879" t="str">
            <v>UN</v>
          </cell>
          <cell r="D2879">
            <v>480</v>
          </cell>
        </row>
        <row r="2880">
          <cell r="A2880">
            <v>2880</v>
          </cell>
          <cell r="B2880" t="str">
            <v>TANQUE DE GAS    1000  GL</v>
          </cell>
          <cell r="C2880" t="str">
            <v>UN</v>
          </cell>
          <cell r="D2880">
            <v>3875800</v>
          </cell>
        </row>
        <row r="2881">
          <cell r="A2881">
            <v>2881</v>
          </cell>
          <cell r="B2881" t="str">
            <v>BOTON   # 5</v>
          </cell>
          <cell r="C2881" t="str">
            <v>M2</v>
          </cell>
          <cell r="D2881">
            <v>7500</v>
          </cell>
        </row>
        <row r="2882">
          <cell r="A2882">
            <v>2882</v>
          </cell>
          <cell r="B2882" t="str">
            <v>ENCHA.MACEDONIA 25*25</v>
          </cell>
          <cell r="C2882" t="str">
            <v>M2</v>
          </cell>
          <cell r="D2882">
            <v>14653</v>
          </cell>
        </row>
        <row r="2883">
          <cell r="A2883">
            <v>2883</v>
          </cell>
          <cell r="B2883" t="str">
            <v>GRIS FILETTO 153x305x20</v>
          </cell>
          <cell r="C2883" t="str">
            <v>M2</v>
          </cell>
          <cell r="D2883">
            <v>39788</v>
          </cell>
        </row>
        <row r="2884">
          <cell r="A2884">
            <v>2884</v>
          </cell>
          <cell r="B2884" t="str">
            <v>A.C.P.M         MEDELIN</v>
          </cell>
          <cell r="C2884" t="str">
            <v>GL</v>
          </cell>
          <cell r="D2884">
            <v>1175</v>
          </cell>
        </row>
        <row r="2885">
          <cell r="A2885">
            <v>2885</v>
          </cell>
          <cell r="B2885" t="str">
            <v>GASOLINA CORR.  PEREIRA</v>
          </cell>
          <cell r="C2885" t="str">
            <v>GL</v>
          </cell>
          <cell r="D2885">
            <v>1175</v>
          </cell>
        </row>
        <row r="2886">
          <cell r="A2886">
            <v>2886</v>
          </cell>
          <cell r="B2886" t="str">
            <v>GASOLINA EXTRA  PEREIRA</v>
          </cell>
          <cell r="C2886" t="str">
            <v>GL</v>
          </cell>
          <cell r="D2886">
            <v>1734</v>
          </cell>
        </row>
        <row r="2887">
          <cell r="A2887">
            <v>2887</v>
          </cell>
          <cell r="B2887" t="str">
            <v>GRIS FILETTO 153x305X2001</v>
          </cell>
          <cell r="C2887" t="str">
            <v>M2</v>
          </cell>
          <cell r="D2887">
            <v>46400</v>
          </cell>
        </row>
        <row r="2888">
          <cell r="A2888">
            <v>2888</v>
          </cell>
          <cell r="B2888" t="str">
            <v>GRIS FILETTO 305x305x20</v>
          </cell>
          <cell r="C2888" t="str">
            <v>M2</v>
          </cell>
          <cell r="D2888">
            <v>44776</v>
          </cell>
        </row>
        <row r="2889">
          <cell r="A2889">
            <v>2889</v>
          </cell>
          <cell r="B2889" t="str">
            <v>LISTON ABARCO 4"x4"x5m</v>
          </cell>
          <cell r="C2889" t="str">
            <v>UN</v>
          </cell>
          <cell r="D2889">
            <v>29500</v>
          </cell>
        </row>
        <row r="2890">
          <cell r="A2890">
            <v>2890</v>
          </cell>
          <cell r="B2890" t="str">
            <v>LISTON ABARCO 4"x8"x5m</v>
          </cell>
          <cell r="C2890" t="str">
            <v>UN</v>
          </cell>
          <cell r="D2890">
            <v>59000</v>
          </cell>
        </row>
        <row r="2891">
          <cell r="A2891">
            <v>2891</v>
          </cell>
          <cell r="B2891" t="str">
            <v>BALDE P/MALACATE   250 Kg</v>
          </cell>
          <cell r="C2891" t="str">
            <v>DD</v>
          </cell>
          <cell r="D2891">
            <v>1044</v>
          </cell>
        </row>
        <row r="2892">
          <cell r="A2892">
            <v>2892</v>
          </cell>
          <cell r="B2892" t="str">
            <v>LISTON ABARCO 2"x6"x4.5m</v>
          </cell>
          <cell r="C2892" t="str">
            <v>UN</v>
          </cell>
          <cell r="D2892">
            <v>14250</v>
          </cell>
        </row>
        <row r="2893">
          <cell r="A2893">
            <v>2893</v>
          </cell>
          <cell r="B2893" t="str">
            <v>LISTON ABARCO 2"x5"x4.5m</v>
          </cell>
          <cell r="C2893" t="str">
            <v>UN</v>
          </cell>
          <cell r="D2893">
            <v>11900</v>
          </cell>
        </row>
        <row r="2894">
          <cell r="A2894">
            <v>2894</v>
          </cell>
          <cell r="B2894" t="str">
            <v>CLOSET SEVILLA METAL/REJ.</v>
          </cell>
          <cell r="C2894" t="str">
            <v>M2</v>
          </cell>
          <cell r="D2894">
            <v>9322</v>
          </cell>
        </row>
        <row r="2895">
          <cell r="A2895">
            <v>2895</v>
          </cell>
          <cell r="B2895" t="str">
            <v>ENCHA. MACEDONIA 25*30</v>
          </cell>
          <cell r="C2895" t="str">
            <v>M2</v>
          </cell>
          <cell r="D2895">
            <v>13433</v>
          </cell>
        </row>
        <row r="2896">
          <cell r="A2896">
            <v>2896</v>
          </cell>
          <cell r="B2896" t="str">
            <v>OLIMPIA         20.5x20.5</v>
          </cell>
          <cell r="C2896" t="str">
            <v>M2</v>
          </cell>
          <cell r="D2896">
            <v>9222</v>
          </cell>
        </row>
        <row r="2897">
          <cell r="A2897">
            <v>2897</v>
          </cell>
          <cell r="B2897" t="str">
            <v>LISTON ABARCO 2"x4"x4.5m</v>
          </cell>
          <cell r="C2897" t="str">
            <v>UN</v>
          </cell>
          <cell r="D2897">
            <v>9500</v>
          </cell>
        </row>
        <row r="2898">
          <cell r="A2898">
            <v>2898</v>
          </cell>
          <cell r="B2898" t="str">
            <v>VIBRADOR ELECTRICO     01</v>
          </cell>
          <cell r="C2898" t="str">
            <v>DD</v>
          </cell>
          <cell r="D2898">
            <v>30740</v>
          </cell>
        </row>
        <row r="2899">
          <cell r="A2899">
            <v>2899</v>
          </cell>
          <cell r="B2899" t="str">
            <v>MACEDONIA           25x25</v>
          </cell>
          <cell r="C2899" t="str">
            <v>M2</v>
          </cell>
          <cell r="D2899">
            <v>12760</v>
          </cell>
        </row>
        <row r="2900">
          <cell r="A2900">
            <v>2900</v>
          </cell>
          <cell r="B2900" t="str">
            <v>ARGOS           20.5x20.5</v>
          </cell>
          <cell r="C2900" t="str">
            <v>M2</v>
          </cell>
          <cell r="D2900">
            <v>8181</v>
          </cell>
        </row>
        <row r="2901">
          <cell r="A2901">
            <v>2901</v>
          </cell>
          <cell r="B2901" t="str">
            <v>LISTON ABARCO 2"x3"x4.5m</v>
          </cell>
          <cell r="C2901" t="str">
            <v>UN</v>
          </cell>
          <cell r="D2901">
            <v>7250</v>
          </cell>
        </row>
        <row r="2902">
          <cell r="A2902">
            <v>2902</v>
          </cell>
          <cell r="B2902" t="str">
            <v>SALONICA        20.5x20.5</v>
          </cell>
          <cell r="C2902" t="str">
            <v>M2</v>
          </cell>
          <cell r="D2902">
            <v>9686</v>
          </cell>
        </row>
        <row r="2903">
          <cell r="A2903">
            <v>2903</v>
          </cell>
          <cell r="B2903" t="str">
            <v>NAXOS               30x30</v>
          </cell>
          <cell r="C2903" t="str">
            <v>M2</v>
          </cell>
          <cell r="D2903">
            <v>10440</v>
          </cell>
        </row>
        <row r="2904">
          <cell r="A2904">
            <v>2904</v>
          </cell>
          <cell r="B2904" t="str">
            <v>LISTON ABARCO 2"x2"x4.5m</v>
          </cell>
          <cell r="C2904" t="str">
            <v>UN</v>
          </cell>
          <cell r="D2904">
            <v>4750</v>
          </cell>
        </row>
        <row r="2905">
          <cell r="A2905">
            <v>2905</v>
          </cell>
          <cell r="B2905" t="str">
            <v>LISTON ABARCO 1"x2"x4.5m</v>
          </cell>
          <cell r="C2905" t="str">
            <v>UN</v>
          </cell>
          <cell r="D2905">
            <v>2450</v>
          </cell>
        </row>
        <row r="2906">
          <cell r="A2906">
            <v>2906</v>
          </cell>
          <cell r="B2906" t="str">
            <v>DURAKER         20.5x20.5</v>
          </cell>
          <cell r="C2906" t="str">
            <v>M2</v>
          </cell>
          <cell r="D2906">
            <v>9707</v>
          </cell>
        </row>
        <row r="2907">
          <cell r="A2907">
            <v>2907</v>
          </cell>
          <cell r="B2907" t="str">
            <v>SONDEOS ROTACION</v>
          </cell>
          <cell r="C2907" t="str">
            <v>ML</v>
          </cell>
          <cell r="D2907">
            <v>40000</v>
          </cell>
        </row>
        <row r="2908">
          <cell r="A2908">
            <v>2908</v>
          </cell>
          <cell r="B2908" t="str">
            <v>SONDEOS PERCUSION</v>
          </cell>
          <cell r="C2908" t="str">
            <v>ML</v>
          </cell>
          <cell r="D2908">
            <v>40000</v>
          </cell>
        </row>
        <row r="2909">
          <cell r="A2909">
            <v>2909</v>
          </cell>
          <cell r="B2909" t="str">
            <v>LISTON ABARCO 3"x4"x5m 01</v>
          </cell>
          <cell r="C2909" t="str">
            <v>UN</v>
          </cell>
          <cell r="D2909">
            <v>14250</v>
          </cell>
        </row>
        <row r="2910">
          <cell r="A2910">
            <v>2910</v>
          </cell>
          <cell r="B2910" t="str">
            <v>LISTON ABARCO 4"x6"x4.5m</v>
          </cell>
          <cell r="C2910" t="str">
            <v>UN</v>
          </cell>
          <cell r="D2910">
            <v>28500</v>
          </cell>
        </row>
        <row r="2911">
          <cell r="A2911">
            <v>2911</v>
          </cell>
          <cell r="B2911" t="str">
            <v>DECORPISO           11x22</v>
          </cell>
          <cell r="C2911" t="str">
            <v>M2</v>
          </cell>
          <cell r="D2911">
            <v>12700</v>
          </cell>
        </row>
        <row r="2912">
          <cell r="A2912">
            <v>2912</v>
          </cell>
          <cell r="B2912" t="str">
            <v>GEOTEXTIL PAVCO  1600</v>
          </cell>
          <cell r="C2912" t="str">
            <v>M2</v>
          </cell>
          <cell r="D2912">
            <v>864</v>
          </cell>
        </row>
        <row r="2913">
          <cell r="A2913">
            <v>2913</v>
          </cell>
          <cell r="B2913" t="str">
            <v>GEOTEXTIL PAVCO  1400</v>
          </cell>
          <cell r="C2913" t="str">
            <v>M2</v>
          </cell>
          <cell r="D2913">
            <v>807</v>
          </cell>
        </row>
        <row r="2914">
          <cell r="A2914">
            <v>2914</v>
          </cell>
          <cell r="B2914" t="str">
            <v>TUBO UNION MECANICA 2 1/2</v>
          </cell>
          <cell r="C2914" t="str">
            <v>ML</v>
          </cell>
          <cell r="D2914">
            <v>38871</v>
          </cell>
        </row>
        <row r="2915">
          <cell r="A2915">
            <v>2915</v>
          </cell>
          <cell r="B2915" t="str">
            <v>ESTUFA ELECTRICA 4 PUESTO</v>
          </cell>
          <cell r="C2915" t="str">
            <v>UN</v>
          </cell>
          <cell r="D2915">
            <v>324300</v>
          </cell>
        </row>
        <row r="2916">
          <cell r="A2916">
            <v>2916</v>
          </cell>
          <cell r="B2916" t="str">
            <v>HORNO ESTATICO BIFAS-2201</v>
          </cell>
          <cell r="C2916" t="str">
            <v>UN</v>
          </cell>
          <cell r="D2916">
            <v>300850</v>
          </cell>
        </row>
        <row r="2917">
          <cell r="A2917">
            <v>2917</v>
          </cell>
          <cell r="B2917" t="str">
            <v>ESTUFA ELECT 4 PUESTOS</v>
          </cell>
          <cell r="C2917" t="str">
            <v>UN</v>
          </cell>
          <cell r="D2917">
            <v>415800</v>
          </cell>
        </row>
        <row r="2918">
          <cell r="A2918">
            <v>2918</v>
          </cell>
          <cell r="B2918" t="str">
            <v>PISO IMPERIAL       29x29</v>
          </cell>
          <cell r="C2918" t="str">
            <v>M2</v>
          </cell>
          <cell r="D2918">
            <v>13340</v>
          </cell>
        </row>
        <row r="2919">
          <cell r="A2919">
            <v>2919</v>
          </cell>
          <cell r="B2919" t="str">
            <v>ENCHA. MACEDONIA 25*35</v>
          </cell>
          <cell r="C2919" t="str">
            <v>M2</v>
          </cell>
          <cell r="D2919">
            <v>14500</v>
          </cell>
        </row>
        <row r="2920">
          <cell r="A2920">
            <v>2920</v>
          </cell>
          <cell r="B2920" t="str">
            <v>PISO TOLEDO     20.5x20.5</v>
          </cell>
          <cell r="C2920" t="str">
            <v>M2</v>
          </cell>
          <cell r="D2920">
            <v>8799</v>
          </cell>
        </row>
        <row r="2921">
          <cell r="A2921">
            <v>2921</v>
          </cell>
          <cell r="B2921" t="str">
            <v>SANITARIO DISTINCION</v>
          </cell>
          <cell r="C2921" t="str">
            <v>UN</v>
          </cell>
          <cell r="D2921">
            <v>80150</v>
          </cell>
        </row>
        <row r="2922">
          <cell r="A2922">
            <v>2922</v>
          </cell>
          <cell r="B2922" t="str">
            <v>ENCH.PISO.MACEDONIA25*35</v>
          </cell>
          <cell r="C2922" t="str">
            <v>ML</v>
          </cell>
          <cell r="D2922">
            <v>11000</v>
          </cell>
        </row>
        <row r="2923">
          <cell r="A2923">
            <v>2923</v>
          </cell>
          <cell r="B2923" t="str">
            <v>HORNO ESTATICO BIFAS-2202</v>
          </cell>
          <cell r="C2923" t="str">
            <v>UN</v>
          </cell>
          <cell r="D2923">
            <v>415800</v>
          </cell>
        </row>
        <row r="2924">
          <cell r="A2924">
            <v>2924</v>
          </cell>
          <cell r="B2924" t="str">
            <v>LISTON ABARCO 4"x5"x4.5m</v>
          </cell>
          <cell r="C2924" t="str">
            <v>UN</v>
          </cell>
          <cell r="D2924">
            <v>23750</v>
          </cell>
        </row>
        <row r="2925">
          <cell r="A2925">
            <v>2925</v>
          </cell>
          <cell r="B2925" t="str">
            <v>INDUSTRIAL PC  23/24</v>
          </cell>
          <cell r="C2925" t="str">
            <v>GL</v>
          </cell>
          <cell r="D2925">
            <v>7928</v>
          </cell>
        </row>
        <row r="2926">
          <cell r="A2926">
            <v>2926</v>
          </cell>
          <cell r="B2926" t="str">
            <v>EMEFLEX MONEDA NEGRO</v>
          </cell>
          <cell r="C2926" t="str">
            <v>M2</v>
          </cell>
          <cell r="D2926">
            <v>20764</v>
          </cell>
        </row>
        <row r="2927">
          <cell r="A2927">
            <v>2927</v>
          </cell>
          <cell r="B2927" t="str">
            <v>RETAL TRAV.NAL. CORRIENTE</v>
          </cell>
          <cell r="C2927" t="str">
            <v>M2</v>
          </cell>
          <cell r="D2927">
            <v>4176</v>
          </cell>
        </row>
        <row r="2928">
          <cell r="A2928">
            <v>2928</v>
          </cell>
          <cell r="B2928" t="str">
            <v>CAJA 60 x 40 x 12cm</v>
          </cell>
          <cell r="C2928" t="str">
            <v>UN</v>
          </cell>
          <cell r="D2928">
            <v>16440</v>
          </cell>
        </row>
        <row r="2929">
          <cell r="A2929">
            <v>2929</v>
          </cell>
          <cell r="B2929" t="str">
            <v>PRADIZACION</v>
          </cell>
          <cell r="C2929" t="str">
            <v>M2</v>
          </cell>
          <cell r="D2929">
            <v>11000</v>
          </cell>
        </row>
        <row r="2930">
          <cell r="A2930">
            <v>2930</v>
          </cell>
          <cell r="B2930" t="str">
            <v>RETAL NEGRO</v>
          </cell>
          <cell r="C2930" t="str">
            <v>M2</v>
          </cell>
          <cell r="D2930">
            <v>9048</v>
          </cell>
        </row>
        <row r="2931">
          <cell r="A2931">
            <v>2931</v>
          </cell>
          <cell r="B2931" t="str">
            <v>CAJA 60 x 50 x 12cm</v>
          </cell>
          <cell r="C2931" t="str">
            <v>UN</v>
          </cell>
          <cell r="D2931">
            <v>18480</v>
          </cell>
        </row>
        <row r="2932">
          <cell r="A2932">
            <v>2932</v>
          </cell>
          <cell r="B2932" t="str">
            <v>CAJA 60 x 60 x 12cm</v>
          </cell>
          <cell r="C2932" t="str">
            <v>UN</v>
          </cell>
          <cell r="D2932">
            <v>23280</v>
          </cell>
        </row>
        <row r="2933">
          <cell r="A2933">
            <v>2933</v>
          </cell>
          <cell r="B2933" t="str">
            <v>RETAL BLANCO "V" NIEVE</v>
          </cell>
          <cell r="C2933" t="str">
            <v>M2</v>
          </cell>
          <cell r="D2933">
            <v>12180</v>
          </cell>
        </row>
        <row r="2934">
          <cell r="A2934">
            <v>2934</v>
          </cell>
          <cell r="B2934" t="str">
            <v>ASEO GENERAL</v>
          </cell>
          <cell r="C2934" t="str">
            <v>M2</v>
          </cell>
          <cell r="D2934">
            <v>1792</v>
          </cell>
        </row>
        <row r="2935">
          <cell r="A2935">
            <v>2935</v>
          </cell>
          <cell r="B2935" t="str">
            <v>RETAL ROSADO NARANJA</v>
          </cell>
          <cell r="C2935" t="str">
            <v>M2</v>
          </cell>
          <cell r="D2935">
            <v>20300</v>
          </cell>
        </row>
        <row r="2936">
          <cell r="A2936">
            <v>2936</v>
          </cell>
          <cell r="B2936" t="str">
            <v>AVISOS</v>
          </cell>
          <cell r="C2936" t="str">
            <v>UN</v>
          </cell>
          <cell r="D2936">
            <v>365800</v>
          </cell>
        </row>
        <row r="2937">
          <cell r="A2937">
            <v>2937</v>
          </cell>
          <cell r="B2937" t="str">
            <v>RETAL ROSADO MUTISCUA</v>
          </cell>
          <cell r="C2937" t="str">
            <v>M2</v>
          </cell>
          <cell r="D2937">
            <v>21460</v>
          </cell>
        </row>
        <row r="2938">
          <cell r="A2938">
            <v>2938</v>
          </cell>
          <cell r="B2938" t="str">
            <v>CAJA 75 x 60 x 15 cm</v>
          </cell>
          <cell r="C2938" t="str">
            <v>UN</v>
          </cell>
          <cell r="D2938">
            <v>34200</v>
          </cell>
        </row>
        <row r="2939">
          <cell r="A2939">
            <v>2939</v>
          </cell>
          <cell r="B2939" t="str">
            <v>MARCO Y TAPA   CAJA A.P.</v>
          </cell>
          <cell r="C2939" t="str">
            <v>UN</v>
          </cell>
          <cell r="D2939">
            <v>165000</v>
          </cell>
        </row>
        <row r="2940">
          <cell r="A2940">
            <v>2940</v>
          </cell>
          <cell r="B2940" t="str">
            <v>CAJA 90 x 60 x 15 cm</v>
          </cell>
          <cell r="C2940" t="str">
            <v>UN</v>
          </cell>
          <cell r="D2940">
            <v>41040</v>
          </cell>
        </row>
        <row r="2941">
          <cell r="A2941">
            <v>2941</v>
          </cell>
          <cell r="B2941" t="str">
            <v>CAJA 170x 60 x 30 cm</v>
          </cell>
          <cell r="C2941" t="str">
            <v>UN</v>
          </cell>
          <cell r="D2941">
            <v>253200</v>
          </cell>
        </row>
        <row r="2942">
          <cell r="A2942">
            <v>2942</v>
          </cell>
          <cell r="B2942" t="str">
            <v>CABLE COBRE DESN. AWG # 6</v>
          </cell>
          <cell r="C2942" t="str">
            <v>ML</v>
          </cell>
          <cell r="D2942">
            <v>1928</v>
          </cell>
        </row>
        <row r="2943">
          <cell r="A2943">
            <v>2943</v>
          </cell>
          <cell r="B2943" t="str">
            <v>RETAL VERDE ESMER.NATURAL</v>
          </cell>
          <cell r="C2943" t="str">
            <v>M2</v>
          </cell>
          <cell r="D2943">
            <v>14500</v>
          </cell>
        </row>
        <row r="2944">
          <cell r="A2944">
            <v>2944</v>
          </cell>
          <cell r="B2944" t="str">
            <v>MEDIDOR DE GAS</v>
          </cell>
          <cell r="C2944" t="str">
            <v>UN</v>
          </cell>
          <cell r="D2944">
            <v>85000</v>
          </cell>
        </row>
        <row r="2945">
          <cell r="A2945">
            <v>2945</v>
          </cell>
          <cell r="B2945" t="str">
            <v>ENCH. LISTELLO 1a3 25*7</v>
          </cell>
          <cell r="C2945" t="str">
            <v>UN</v>
          </cell>
          <cell r="D2945">
            <v>8352</v>
          </cell>
        </row>
        <row r="2946">
          <cell r="A2946">
            <v>2946</v>
          </cell>
          <cell r="B2946" t="str">
            <v>ENCH. LISTELLO 4 28*8</v>
          </cell>
          <cell r="C2946" t="str">
            <v>UN</v>
          </cell>
          <cell r="D2946">
            <v>2900</v>
          </cell>
        </row>
        <row r="2947">
          <cell r="A2947">
            <v>2947</v>
          </cell>
          <cell r="B2947" t="str">
            <v>A.C.P.M         PEREIRA</v>
          </cell>
          <cell r="C2947" t="str">
            <v>GL</v>
          </cell>
          <cell r="D2947">
            <v>1175</v>
          </cell>
        </row>
        <row r="2948">
          <cell r="A2948">
            <v>2948</v>
          </cell>
          <cell r="B2948" t="str">
            <v>GASOLINA CORR.  TUNJA</v>
          </cell>
          <cell r="C2948" t="str">
            <v>GL</v>
          </cell>
          <cell r="D2948">
            <v>1233</v>
          </cell>
        </row>
        <row r="2949">
          <cell r="A2949">
            <v>2949</v>
          </cell>
          <cell r="B2949" t="str">
            <v>MARCO Y TAPA   CAJA SENC.</v>
          </cell>
          <cell r="C2949" t="str">
            <v>UN</v>
          </cell>
          <cell r="D2949">
            <v>78870</v>
          </cell>
        </row>
        <row r="2950">
          <cell r="A2950">
            <v>2950</v>
          </cell>
          <cell r="B2950" t="str">
            <v>MARCO Y TAPA   CAJA DOBLE</v>
          </cell>
          <cell r="C2950" t="str">
            <v>UN</v>
          </cell>
          <cell r="D2950">
            <v>255200</v>
          </cell>
        </row>
        <row r="2951">
          <cell r="A2951">
            <v>2951</v>
          </cell>
          <cell r="B2951" t="str">
            <v>ARO/TAPA ENERGIA</v>
          </cell>
          <cell r="C2951" t="str">
            <v>UN</v>
          </cell>
          <cell r="D2951">
            <v>18000</v>
          </cell>
        </row>
        <row r="2952">
          <cell r="A2952">
            <v>2952</v>
          </cell>
          <cell r="B2952" t="str">
            <v>CABLE COBRE DESN. AWG # 4</v>
          </cell>
          <cell r="C2952" t="str">
            <v>ML</v>
          </cell>
          <cell r="D2952">
            <v>1928</v>
          </cell>
        </row>
        <row r="2953">
          <cell r="A2953">
            <v>2953</v>
          </cell>
          <cell r="B2953" t="str">
            <v>CABLE COBRE DESN. AWG # 2</v>
          </cell>
          <cell r="C2953" t="str">
            <v>ML</v>
          </cell>
          <cell r="D2953">
            <v>3101</v>
          </cell>
        </row>
        <row r="2954">
          <cell r="A2954">
            <v>2954</v>
          </cell>
          <cell r="B2954" t="str">
            <v>CABLE COBRE DESN. AWG 1/O</v>
          </cell>
          <cell r="C2954" t="str">
            <v>ML</v>
          </cell>
          <cell r="D2954">
            <v>4952</v>
          </cell>
        </row>
        <row r="2955">
          <cell r="A2955">
            <v>2955</v>
          </cell>
          <cell r="B2955" t="str">
            <v>CABLE COBRE DESN. AWG 2/0</v>
          </cell>
          <cell r="C2955" t="str">
            <v>ML</v>
          </cell>
          <cell r="D2955">
            <v>6075</v>
          </cell>
        </row>
        <row r="2956">
          <cell r="A2956">
            <v>2956</v>
          </cell>
          <cell r="B2956" t="str">
            <v>CABLE COBRE DESN. AWG 3/0</v>
          </cell>
          <cell r="C2956" t="str">
            <v>ML</v>
          </cell>
          <cell r="D2956">
            <v>7658</v>
          </cell>
        </row>
        <row r="2957">
          <cell r="A2957">
            <v>2957</v>
          </cell>
          <cell r="B2957" t="str">
            <v>CABLE COBRE DESN. AWG 4/0</v>
          </cell>
          <cell r="C2957" t="str">
            <v>ML</v>
          </cell>
          <cell r="D2957">
            <v>9662</v>
          </cell>
        </row>
        <row r="2958">
          <cell r="A2958">
            <v>2958</v>
          </cell>
          <cell r="B2958" t="str">
            <v>CABLE TELEFONOS   2 PARES</v>
          </cell>
          <cell r="C2958" t="str">
            <v>ML</v>
          </cell>
          <cell r="D2958">
            <v>281</v>
          </cell>
        </row>
        <row r="2959">
          <cell r="A2959">
            <v>2959</v>
          </cell>
          <cell r="B2959" t="str">
            <v>CABLE TELEFONOS   4 PARES</v>
          </cell>
          <cell r="C2959" t="str">
            <v>ML</v>
          </cell>
          <cell r="D2959">
            <v>408</v>
          </cell>
        </row>
        <row r="2960">
          <cell r="A2960">
            <v>2960</v>
          </cell>
          <cell r="B2960" t="str">
            <v>GRANITO JASPE MARIQUITA</v>
          </cell>
          <cell r="C2960" t="str">
            <v>M2</v>
          </cell>
          <cell r="D2960">
            <v>102660</v>
          </cell>
        </row>
        <row r="2961">
          <cell r="A2961">
            <v>2961</v>
          </cell>
          <cell r="B2961" t="str">
            <v>CABLE TELEFONOS   6 PARES</v>
          </cell>
          <cell r="C2961" t="str">
            <v>ML</v>
          </cell>
          <cell r="D2961">
            <v>549</v>
          </cell>
        </row>
        <row r="2962">
          <cell r="A2962">
            <v>2962</v>
          </cell>
          <cell r="B2962" t="str">
            <v>ARO/TAPA TELEFONOS</v>
          </cell>
          <cell r="C2962" t="str">
            <v>UN</v>
          </cell>
          <cell r="D2962">
            <v>18000</v>
          </cell>
        </row>
        <row r="2963">
          <cell r="A2963">
            <v>2963</v>
          </cell>
          <cell r="B2963" t="str">
            <v>CABLE TELEFONOS  10 PARES</v>
          </cell>
          <cell r="C2963" t="str">
            <v>ML</v>
          </cell>
          <cell r="D2963">
            <v>993</v>
          </cell>
        </row>
        <row r="2964">
          <cell r="A2964">
            <v>2964</v>
          </cell>
          <cell r="B2964" t="str">
            <v>GRANITO NEW IMPERIAL</v>
          </cell>
          <cell r="C2964" t="str">
            <v>M2</v>
          </cell>
          <cell r="D2964">
            <v>241280</v>
          </cell>
        </row>
        <row r="2965">
          <cell r="A2965">
            <v>2965</v>
          </cell>
          <cell r="B2965" t="str">
            <v>CABLE TELEFONOS  15 PARES</v>
          </cell>
          <cell r="C2965" t="str">
            <v>ML</v>
          </cell>
          <cell r="D2965">
            <v>1404</v>
          </cell>
        </row>
        <row r="2966">
          <cell r="A2966">
            <v>2966</v>
          </cell>
          <cell r="B2966" t="str">
            <v>GASOLINA EXTRA  TUNJA</v>
          </cell>
          <cell r="C2966" t="str">
            <v>GL</v>
          </cell>
          <cell r="D2966">
            <v>1046</v>
          </cell>
        </row>
        <row r="2967">
          <cell r="A2967">
            <v>2967</v>
          </cell>
          <cell r="B2967" t="str">
            <v>GRANITO LABRADOR CLARO</v>
          </cell>
          <cell r="C2967" t="str">
            <v>M2</v>
          </cell>
          <cell r="D2967">
            <v>348928</v>
          </cell>
        </row>
        <row r="2968">
          <cell r="A2968">
            <v>2968</v>
          </cell>
          <cell r="B2968" t="str">
            <v>CABLE TELEFONOS  20 PARES</v>
          </cell>
          <cell r="C2968" t="str">
            <v>ML</v>
          </cell>
          <cell r="D2968">
            <v>1725</v>
          </cell>
        </row>
        <row r="2969">
          <cell r="A2969">
            <v>2969</v>
          </cell>
          <cell r="B2969" t="str">
            <v>A.C.P.M         TUNJA</v>
          </cell>
          <cell r="C2969" t="str">
            <v>GL</v>
          </cell>
          <cell r="D2969">
            <v>1231</v>
          </cell>
        </row>
        <row r="2970">
          <cell r="A2970">
            <v>2970</v>
          </cell>
          <cell r="B2970" t="str">
            <v>CABLE TELEFONOS  25 PARES</v>
          </cell>
          <cell r="C2970" t="str">
            <v>ML</v>
          </cell>
          <cell r="D2970">
            <v>2105</v>
          </cell>
        </row>
        <row r="2971">
          <cell r="A2971">
            <v>2971</v>
          </cell>
          <cell r="B2971" t="str">
            <v>CABLE TELEFONOS  30 PARES</v>
          </cell>
          <cell r="C2971" t="str">
            <v>ML</v>
          </cell>
          <cell r="D2971">
            <v>2414</v>
          </cell>
        </row>
        <row r="2972">
          <cell r="A2972">
            <v>2972</v>
          </cell>
          <cell r="B2972" t="str">
            <v>CABLE TELEFONOS  40 PARES</v>
          </cell>
          <cell r="C2972" t="str">
            <v>ML</v>
          </cell>
          <cell r="D2972">
            <v>3097</v>
          </cell>
        </row>
        <row r="2973">
          <cell r="A2973">
            <v>2973</v>
          </cell>
          <cell r="B2973" t="str">
            <v>LISTON ABARCO 4"x4"x4.5m</v>
          </cell>
          <cell r="C2973" t="str">
            <v>UN</v>
          </cell>
          <cell r="D2973">
            <v>19000</v>
          </cell>
        </row>
        <row r="2974">
          <cell r="A2974">
            <v>2974</v>
          </cell>
          <cell r="B2974" t="str">
            <v>LISTON ABARCO 4"x8"x4.5m</v>
          </cell>
          <cell r="C2974" t="str">
            <v>UN</v>
          </cell>
          <cell r="D2974">
            <v>38000</v>
          </cell>
        </row>
        <row r="2975">
          <cell r="A2975">
            <v>2975</v>
          </cell>
          <cell r="B2975" t="str">
            <v>MARMOL AZABACHE</v>
          </cell>
          <cell r="C2975" t="str">
            <v>M2</v>
          </cell>
          <cell r="D2975">
            <v>55796</v>
          </cell>
        </row>
        <row r="2976">
          <cell r="A2976">
            <v>2976</v>
          </cell>
          <cell r="B2976" t="str">
            <v>ARRANCADOR TUBO CORRIENTE</v>
          </cell>
          <cell r="C2976" t="str">
            <v>UN</v>
          </cell>
          <cell r="D2976">
            <v>360</v>
          </cell>
        </row>
        <row r="2977">
          <cell r="A2977">
            <v>2977</v>
          </cell>
          <cell r="B2977" t="str">
            <v>GRAPA GALV. TUBO       1"</v>
          </cell>
          <cell r="C2977" t="str">
            <v>UN</v>
          </cell>
          <cell r="D2977">
            <v>175</v>
          </cell>
        </row>
        <row r="2978">
          <cell r="A2978">
            <v>2978</v>
          </cell>
          <cell r="B2978" t="str">
            <v>GRAPA GALV. TUBO     1/2"</v>
          </cell>
          <cell r="C2978" t="str">
            <v>UN</v>
          </cell>
          <cell r="D2978">
            <v>63</v>
          </cell>
        </row>
        <row r="2979">
          <cell r="A2979">
            <v>2979</v>
          </cell>
          <cell r="B2979" t="str">
            <v>ARANDELA             1/2"</v>
          </cell>
          <cell r="C2979" t="str">
            <v>UN</v>
          </cell>
          <cell r="D2979">
            <v>70</v>
          </cell>
        </row>
        <row r="2980">
          <cell r="A2980">
            <v>2980</v>
          </cell>
          <cell r="B2980" t="str">
            <v>POLIZAS DE SEGURO</v>
          </cell>
          <cell r="C2980" t="str">
            <v>UN</v>
          </cell>
          <cell r="D2980">
            <v>646160</v>
          </cell>
        </row>
        <row r="2981">
          <cell r="A2981">
            <v>2981</v>
          </cell>
          <cell r="B2981" t="str">
            <v>MARMOL TRAV.PER. CLARO</v>
          </cell>
          <cell r="C2981" t="str">
            <v>M2</v>
          </cell>
          <cell r="D2981">
            <v>87928</v>
          </cell>
        </row>
        <row r="2982">
          <cell r="A2982">
            <v>2982</v>
          </cell>
          <cell r="B2982" t="str">
            <v>CONECTOR VARILLA CW  3/4"</v>
          </cell>
          <cell r="C2982" t="str">
            <v>UN</v>
          </cell>
          <cell r="D2982">
            <v>450</v>
          </cell>
        </row>
        <row r="2983">
          <cell r="A2983">
            <v>2983</v>
          </cell>
          <cell r="B2983" t="str">
            <v>ENCHA.LISTELLO 5 25*8</v>
          </cell>
          <cell r="C2983" t="str">
            <v>M2</v>
          </cell>
          <cell r="D2983">
            <v>2668</v>
          </cell>
        </row>
        <row r="2984">
          <cell r="A2984">
            <v>2984</v>
          </cell>
          <cell r="B2984" t="str">
            <v>LISTON ABARCO 1"x4"x4.5m</v>
          </cell>
          <cell r="C2984" t="str">
            <v>UN</v>
          </cell>
          <cell r="D2984">
            <v>4750</v>
          </cell>
        </row>
        <row r="2985">
          <cell r="A2985">
            <v>2985</v>
          </cell>
          <cell r="B2985" t="str">
            <v>PERNO          5/8" x 14"</v>
          </cell>
          <cell r="C2985" t="str">
            <v>UN</v>
          </cell>
          <cell r="D2985">
            <v>2570</v>
          </cell>
        </row>
        <row r="2986">
          <cell r="A2986">
            <v>2986</v>
          </cell>
          <cell r="B2986" t="str">
            <v>CORTINERO EN PLACA 18cm</v>
          </cell>
          <cell r="C2986" t="str">
            <v>M2</v>
          </cell>
          <cell r="D2986">
            <v>10400</v>
          </cell>
        </row>
        <row r="2987">
          <cell r="A2987">
            <v>2987</v>
          </cell>
          <cell r="B2987" t="str">
            <v>LISTON ABARCO 2"x6"x4m</v>
          </cell>
          <cell r="C2987" t="str">
            <v>UN</v>
          </cell>
          <cell r="D2987">
            <v>12350</v>
          </cell>
        </row>
        <row r="2988">
          <cell r="A2988">
            <v>2988</v>
          </cell>
          <cell r="B2988" t="str">
            <v>ENCH.LAPIZ.MACEDONIA 25*2</v>
          </cell>
          <cell r="C2988" t="str">
            <v>ML</v>
          </cell>
          <cell r="D2988">
            <v>1208</v>
          </cell>
        </row>
        <row r="2989">
          <cell r="A2989">
            <v>2989</v>
          </cell>
          <cell r="B2989" t="str">
            <v>TRANSPORTADORA DE VALORES</v>
          </cell>
          <cell r="C2989" t="str">
            <v>UN</v>
          </cell>
          <cell r="D2989">
            <v>30000</v>
          </cell>
        </row>
        <row r="2990">
          <cell r="A2990">
            <v>2990</v>
          </cell>
          <cell r="B2990" t="str">
            <v>LISTON ABARCO 2"x5"x4m</v>
          </cell>
          <cell r="C2990" t="str">
            <v>UN</v>
          </cell>
          <cell r="D2990">
            <v>10300</v>
          </cell>
        </row>
        <row r="2991">
          <cell r="A2991">
            <v>2991</v>
          </cell>
          <cell r="B2991" t="str">
            <v>LISTON ABARCO 2"x4"x4m</v>
          </cell>
          <cell r="C2991" t="str">
            <v>UN</v>
          </cell>
          <cell r="D2991">
            <v>8250</v>
          </cell>
        </row>
        <row r="2992">
          <cell r="A2992">
            <v>2992</v>
          </cell>
          <cell r="B2992" t="str">
            <v>CABLE TELEFONOS  50 PARES</v>
          </cell>
          <cell r="C2992" t="str">
            <v>ML</v>
          </cell>
          <cell r="D2992">
            <v>3823</v>
          </cell>
        </row>
        <row r="2993">
          <cell r="A2993">
            <v>2993</v>
          </cell>
          <cell r="B2993" t="str">
            <v>CABLE TELEFONOS  70 PARES</v>
          </cell>
          <cell r="C2993" t="str">
            <v>ML</v>
          </cell>
          <cell r="D2993">
            <v>5233</v>
          </cell>
        </row>
        <row r="2994">
          <cell r="A2994">
            <v>2994</v>
          </cell>
          <cell r="B2994" t="str">
            <v>CABLE TELEFONOS 100 PARES</v>
          </cell>
          <cell r="C2994" t="str">
            <v>ML</v>
          </cell>
          <cell r="D2994">
            <v>7369</v>
          </cell>
        </row>
        <row r="2995">
          <cell r="A2995">
            <v>2995</v>
          </cell>
          <cell r="B2995" t="str">
            <v>CAMPANA EXTRACT DE 60 CM</v>
          </cell>
          <cell r="C2995" t="str">
            <v>UN</v>
          </cell>
          <cell r="D2995">
            <v>97950</v>
          </cell>
        </row>
        <row r="2996">
          <cell r="A2996">
            <v>2996</v>
          </cell>
          <cell r="B2996" t="str">
            <v>CAMPANA EXTRACTO DE 75 CM</v>
          </cell>
          <cell r="C2996" t="str">
            <v>UN</v>
          </cell>
          <cell r="D2996">
            <v>113900</v>
          </cell>
        </row>
        <row r="2997">
          <cell r="A2997">
            <v>2997</v>
          </cell>
          <cell r="B2997" t="str">
            <v>ALAMBRE Cu DESN.  AWG  18</v>
          </cell>
          <cell r="C2997" t="str">
            <v>KG</v>
          </cell>
          <cell r="D2997">
            <v>14470</v>
          </cell>
        </row>
        <row r="2998">
          <cell r="A2998">
            <v>2998</v>
          </cell>
          <cell r="B2998" t="str">
            <v>ALAMBRE Cu DESN.  AWG  16</v>
          </cell>
          <cell r="C2998" t="str">
            <v>KG</v>
          </cell>
          <cell r="D2998">
            <v>14406</v>
          </cell>
        </row>
        <row r="2999">
          <cell r="A2999">
            <v>2999</v>
          </cell>
          <cell r="B2999" t="str">
            <v>PORTA AISLADOR 1 PUESTO</v>
          </cell>
          <cell r="C2999" t="str">
            <v>UN</v>
          </cell>
          <cell r="D2999">
            <v>3500</v>
          </cell>
        </row>
        <row r="3000">
          <cell r="A3000">
            <v>3000</v>
          </cell>
          <cell r="B3000" t="str">
            <v>PORTA AISLADOR 3 PUESTOS</v>
          </cell>
          <cell r="C3000" t="str">
            <v>UN</v>
          </cell>
          <cell r="D3000">
            <v>2000</v>
          </cell>
        </row>
        <row r="3001">
          <cell r="A3001">
            <v>3001</v>
          </cell>
          <cell r="B3001" t="str">
            <v>VARILLA  CW   5/8" x 2.40</v>
          </cell>
          <cell r="C3001" t="str">
            <v>UN</v>
          </cell>
          <cell r="D3001">
            <v>3915</v>
          </cell>
        </row>
        <row r="3002">
          <cell r="A3002">
            <v>3002</v>
          </cell>
          <cell r="B3002" t="str">
            <v>TABL.MARMOL BLANCO BRASIL</v>
          </cell>
          <cell r="C3002" t="str">
            <v>M2</v>
          </cell>
          <cell r="D3002">
            <v>69600</v>
          </cell>
        </row>
        <row r="3003">
          <cell r="A3003">
            <v>3003</v>
          </cell>
          <cell r="B3003" t="str">
            <v>TABL.MARMOL TRAV.BOSCONIA</v>
          </cell>
          <cell r="C3003" t="str">
            <v>M2</v>
          </cell>
          <cell r="D3003">
            <v>37816</v>
          </cell>
        </row>
        <row r="3004">
          <cell r="A3004">
            <v>3004</v>
          </cell>
          <cell r="B3004" t="str">
            <v>VARILLA  CW   3/4" x 2.40</v>
          </cell>
          <cell r="C3004" t="str">
            <v>UN</v>
          </cell>
          <cell r="D3004">
            <v>6125</v>
          </cell>
        </row>
        <row r="3005">
          <cell r="A3005">
            <v>3005</v>
          </cell>
          <cell r="B3005" t="str">
            <v>GATO TENSOR</v>
          </cell>
          <cell r="C3005" t="str">
            <v>DD</v>
          </cell>
          <cell r="D3005">
            <v>406</v>
          </cell>
        </row>
        <row r="3006">
          <cell r="A3006">
            <v>3006</v>
          </cell>
          <cell r="B3006" t="str">
            <v>CUCHILLA MONOPOLAR 400 A</v>
          </cell>
          <cell r="C3006" t="str">
            <v>UN</v>
          </cell>
          <cell r="D3006">
            <v>553000</v>
          </cell>
        </row>
        <row r="3007">
          <cell r="A3007">
            <v>3007</v>
          </cell>
          <cell r="B3007" t="str">
            <v>CORTADORA DE HIERRO</v>
          </cell>
          <cell r="C3007" t="str">
            <v>MS</v>
          </cell>
          <cell r="D3007">
            <v>104400</v>
          </cell>
        </row>
        <row r="3008">
          <cell r="A3008">
            <v>3008</v>
          </cell>
          <cell r="B3008" t="str">
            <v>TABL.MARMOL G/ZADO PAYAND</v>
          </cell>
          <cell r="C3008" t="str">
            <v>M2</v>
          </cell>
          <cell r="D3008">
            <v>43732</v>
          </cell>
        </row>
        <row r="3009">
          <cell r="A3009">
            <v>3009</v>
          </cell>
          <cell r="B3009" t="str">
            <v>CELDA PROT.TRANS.500 KVA</v>
          </cell>
          <cell r="C3009" t="str">
            <v>UN</v>
          </cell>
          <cell r="D3009">
            <v>2666131</v>
          </cell>
        </row>
        <row r="3010">
          <cell r="A3010">
            <v>3010</v>
          </cell>
          <cell r="B3010" t="str">
            <v>LISTON ABARCO 2"x3"x4m</v>
          </cell>
          <cell r="C3010" t="str">
            <v>UN</v>
          </cell>
          <cell r="D3010">
            <v>6200</v>
          </cell>
        </row>
        <row r="3011">
          <cell r="A3011">
            <v>3011</v>
          </cell>
          <cell r="B3011" t="str">
            <v>TABL.MARMOL CORALINO</v>
          </cell>
          <cell r="C3011" t="str">
            <v>M2</v>
          </cell>
          <cell r="D3011">
            <v>25868</v>
          </cell>
        </row>
        <row r="3012">
          <cell r="A3012">
            <v>3012</v>
          </cell>
          <cell r="B3012" t="str">
            <v>PIEDRA CORALINA  Esp.2 cm</v>
          </cell>
          <cell r="C3012" t="str">
            <v>M2</v>
          </cell>
          <cell r="D3012">
            <v>25868</v>
          </cell>
        </row>
        <row r="3013">
          <cell r="A3013">
            <v>3013</v>
          </cell>
          <cell r="B3013" t="str">
            <v>LISTON ABARCO 2"x2"x4m</v>
          </cell>
          <cell r="C3013" t="str">
            <v>UN</v>
          </cell>
          <cell r="D3013">
            <v>4150</v>
          </cell>
        </row>
        <row r="3014">
          <cell r="A3014">
            <v>3014</v>
          </cell>
          <cell r="B3014" t="str">
            <v>PIEDRA CREMA     Esp.2 cm</v>
          </cell>
          <cell r="C3014" t="str">
            <v>M2</v>
          </cell>
          <cell r="D3014">
            <v>18212</v>
          </cell>
        </row>
        <row r="3015">
          <cell r="A3015">
            <v>3015</v>
          </cell>
          <cell r="B3015" t="str">
            <v>ENCH.CARRARA. 20.5*25.6</v>
          </cell>
          <cell r="C3015" t="str">
            <v>ML</v>
          </cell>
          <cell r="D3015">
            <v>12500</v>
          </cell>
        </row>
        <row r="3016">
          <cell r="A3016">
            <v>3016</v>
          </cell>
          <cell r="B3016" t="str">
            <v>ENCH.PISOS ARGOS20.5*20.5</v>
          </cell>
          <cell r="C3016" t="str">
            <v>M2</v>
          </cell>
          <cell r="D3016">
            <v>8399</v>
          </cell>
        </row>
        <row r="3017">
          <cell r="A3017">
            <v>3017</v>
          </cell>
          <cell r="B3017" t="str">
            <v>ENC.AOSTA 31.6*44.4DAVINC</v>
          </cell>
          <cell r="C3017" t="str">
            <v>M2</v>
          </cell>
          <cell r="D3017">
            <v>26249</v>
          </cell>
        </row>
        <row r="3018">
          <cell r="A3018">
            <v>3018</v>
          </cell>
          <cell r="B3018" t="str">
            <v>ENC.LISTEL.AOSTA1 15*31.6</v>
          </cell>
          <cell r="C3018" t="str">
            <v>UN</v>
          </cell>
          <cell r="D3018">
            <v>6499</v>
          </cell>
        </row>
        <row r="3019">
          <cell r="A3019">
            <v>3019</v>
          </cell>
          <cell r="B3019" t="str">
            <v>ENC.LISTEL.AOSTA2 7*31.6</v>
          </cell>
          <cell r="C3019" t="str">
            <v>UN</v>
          </cell>
          <cell r="D3019">
            <v>4999</v>
          </cell>
        </row>
        <row r="3020">
          <cell r="A3020">
            <v>3020</v>
          </cell>
          <cell r="B3020" t="str">
            <v>ENC.VERONA.CUADROS 1-4</v>
          </cell>
          <cell r="C3020" t="str">
            <v>UN</v>
          </cell>
          <cell r="D3020">
            <v>9524</v>
          </cell>
        </row>
        <row r="3021">
          <cell r="A3021">
            <v>3021</v>
          </cell>
          <cell r="B3021" t="str">
            <v>EMEFLEX AVANTI NEGRO</v>
          </cell>
          <cell r="C3021" t="str">
            <v>M2</v>
          </cell>
          <cell r="D3021">
            <v>20764</v>
          </cell>
        </row>
        <row r="3022">
          <cell r="A3022">
            <v>3022</v>
          </cell>
          <cell r="B3022" t="str">
            <v>CELDA TRANS.     400 KVA</v>
          </cell>
          <cell r="C3022" t="str">
            <v>UN</v>
          </cell>
          <cell r="D3022">
            <v>961807</v>
          </cell>
        </row>
        <row r="3023">
          <cell r="A3023">
            <v>3023</v>
          </cell>
          <cell r="B3023" t="str">
            <v>CAJA 4 CONTADORES</v>
          </cell>
          <cell r="C3023" t="str">
            <v>UN</v>
          </cell>
          <cell r="D3023">
            <v>154050</v>
          </cell>
        </row>
        <row r="3024">
          <cell r="A3024">
            <v>3024</v>
          </cell>
          <cell r="B3024" t="str">
            <v>ENSAYO CONCRETO CILINDRO</v>
          </cell>
          <cell r="C3024" t="str">
            <v>UN</v>
          </cell>
          <cell r="D3024">
            <v>3480</v>
          </cell>
        </row>
        <row r="3025">
          <cell r="A3025">
            <v>3025</v>
          </cell>
          <cell r="B3025" t="str">
            <v>LISTON ABARCO 1"x2"x4m</v>
          </cell>
          <cell r="C3025" t="str">
            <v>UN</v>
          </cell>
          <cell r="D3025">
            <v>2100</v>
          </cell>
        </row>
        <row r="3026">
          <cell r="A3026">
            <v>3026</v>
          </cell>
          <cell r="B3026" t="str">
            <v>LISTON ABARCO 3"x4"x4m</v>
          </cell>
          <cell r="C3026" t="str">
            <v>UN</v>
          </cell>
          <cell r="D3026">
            <v>12350</v>
          </cell>
        </row>
        <row r="3027">
          <cell r="A3027">
            <v>3027</v>
          </cell>
          <cell r="B3027" t="str">
            <v>LISTON ABARCO 4"x6"x4m</v>
          </cell>
          <cell r="C3027" t="str">
            <v>UN</v>
          </cell>
          <cell r="D3027">
            <v>24700</v>
          </cell>
        </row>
        <row r="3028">
          <cell r="A3028">
            <v>3028</v>
          </cell>
          <cell r="B3028" t="str">
            <v>LISTON ABARCO 4"x5"x4m</v>
          </cell>
          <cell r="C3028" t="str">
            <v>UN</v>
          </cell>
          <cell r="D3028">
            <v>20600</v>
          </cell>
        </row>
        <row r="3029">
          <cell r="A3029">
            <v>3029</v>
          </cell>
          <cell r="B3029" t="str">
            <v>LISTON ABARCO 4"x4"x4m</v>
          </cell>
          <cell r="C3029" t="str">
            <v>UN</v>
          </cell>
          <cell r="D3029">
            <v>16500</v>
          </cell>
        </row>
        <row r="3030">
          <cell r="A3030">
            <v>3030</v>
          </cell>
          <cell r="B3030" t="str">
            <v>ALAMBRE Cu DESN.  AGW  14</v>
          </cell>
          <cell r="C3030" t="str">
            <v>KG</v>
          </cell>
          <cell r="D3030">
            <v>8065</v>
          </cell>
        </row>
        <row r="3031">
          <cell r="A3031">
            <v>3031</v>
          </cell>
          <cell r="B3031" t="str">
            <v>ALAMBRE Cu DESN.  AWG  12</v>
          </cell>
          <cell r="C3031" t="str">
            <v>KG</v>
          </cell>
          <cell r="D3031">
            <v>14317</v>
          </cell>
        </row>
        <row r="3032">
          <cell r="A3032">
            <v>3032</v>
          </cell>
          <cell r="B3032" t="str">
            <v>LISTON ABARCO 4"x8"x4m</v>
          </cell>
          <cell r="C3032" t="str">
            <v>UN</v>
          </cell>
          <cell r="D3032">
            <v>32950</v>
          </cell>
        </row>
        <row r="3033">
          <cell r="A3033">
            <v>3033</v>
          </cell>
          <cell r="B3033" t="str">
            <v>LISTON ABARCO 1"x4"x4m</v>
          </cell>
          <cell r="C3033" t="str">
            <v>UN</v>
          </cell>
          <cell r="D3033">
            <v>4100</v>
          </cell>
        </row>
        <row r="3034">
          <cell r="A3034">
            <v>3034</v>
          </cell>
          <cell r="B3034" t="str">
            <v>ALAMBRE Cu DESN.  AWG  10</v>
          </cell>
          <cell r="C3034" t="str">
            <v>KG</v>
          </cell>
          <cell r="D3034">
            <v>14240</v>
          </cell>
        </row>
        <row r="3035">
          <cell r="A3035">
            <v>3035</v>
          </cell>
          <cell r="B3035" t="str">
            <v>TUBO DE GRES           4"</v>
          </cell>
          <cell r="C3035" t="str">
            <v>UN</v>
          </cell>
          <cell r="D3035">
            <v>3526</v>
          </cell>
        </row>
        <row r="3036">
          <cell r="A3036">
            <v>3036</v>
          </cell>
          <cell r="B3036" t="str">
            <v>CAMPANA EXTRACT DE 90 CM</v>
          </cell>
          <cell r="C3036" t="str">
            <v>UN</v>
          </cell>
          <cell r="D3036">
            <v>179600</v>
          </cell>
        </row>
        <row r="3037">
          <cell r="A3037">
            <v>3037</v>
          </cell>
          <cell r="B3037" t="str">
            <v>LISTON ABARCO 2"x6"x3.6m</v>
          </cell>
          <cell r="C3037" t="str">
            <v>UN</v>
          </cell>
          <cell r="D3037">
            <v>11400</v>
          </cell>
        </row>
        <row r="3038">
          <cell r="A3038">
            <v>3038</v>
          </cell>
          <cell r="B3038" t="str">
            <v>LISTON ABARCO 2"x5"x3.6m</v>
          </cell>
          <cell r="C3038" t="str">
            <v>UN</v>
          </cell>
          <cell r="D3038">
            <v>9500</v>
          </cell>
        </row>
        <row r="3039">
          <cell r="A3039">
            <v>3039</v>
          </cell>
          <cell r="B3039" t="str">
            <v>ALAMBRE Cu DESN.  AGW  8</v>
          </cell>
          <cell r="C3039" t="str">
            <v>KG</v>
          </cell>
          <cell r="D3039">
            <v>8761</v>
          </cell>
        </row>
        <row r="3040">
          <cell r="A3040">
            <v>3040</v>
          </cell>
          <cell r="B3040" t="str">
            <v>SPACCATO TRAV.BOSCONIA</v>
          </cell>
          <cell r="C3040" t="str">
            <v>M2</v>
          </cell>
          <cell r="D3040">
            <v>22040</v>
          </cell>
        </row>
        <row r="3041">
          <cell r="A3041">
            <v>3041</v>
          </cell>
          <cell r="B3041" t="str">
            <v>UNION CONDUIT GALVAN.  4"</v>
          </cell>
          <cell r="C3041" t="str">
            <v>UN</v>
          </cell>
          <cell r="D3041">
            <v>6549</v>
          </cell>
        </row>
        <row r="3042">
          <cell r="A3042">
            <v>3042</v>
          </cell>
          <cell r="B3042" t="str">
            <v>SPACCATO AZABACHE</v>
          </cell>
          <cell r="C3042" t="str">
            <v>M2</v>
          </cell>
          <cell r="D3042">
            <v>16820</v>
          </cell>
        </row>
        <row r="3043">
          <cell r="A3043">
            <v>3043</v>
          </cell>
          <cell r="B3043" t="str">
            <v>POSTE MADERA INMUNIZ. 10M</v>
          </cell>
          <cell r="C3043" t="str">
            <v>UN</v>
          </cell>
          <cell r="D3043">
            <v>129900</v>
          </cell>
        </row>
        <row r="3044">
          <cell r="A3044">
            <v>3044</v>
          </cell>
          <cell r="B3044" t="str">
            <v>SILLA CRUCETA EN MADERA</v>
          </cell>
          <cell r="C3044" t="str">
            <v>UN</v>
          </cell>
          <cell r="D3044">
            <v>1500</v>
          </cell>
        </row>
        <row r="3045">
          <cell r="A3045">
            <v>3045</v>
          </cell>
          <cell r="B3045" t="str">
            <v>SPACCATO BLANCO HUILA</v>
          </cell>
          <cell r="C3045" t="str">
            <v>M2</v>
          </cell>
          <cell r="D3045">
            <v>34800</v>
          </cell>
        </row>
        <row r="3046">
          <cell r="A3046">
            <v>3046</v>
          </cell>
          <cell r="B3046" t="str">
            <v>SPACCATO CAFE PINTO</v>
          </cell>
          <cell r="C3046" t="str">
            <v>M2</v>
          </cell>
          <cell r="D3046">
            <v>33640</v>
          </cell>
        </row>
        <row r="3047">
          <cell r="A3047">
            <v>3047</v>
          </cell>
          <cell r="B3047" t="str">
            <v>ENC.VERONA.LISTEL1 11*25</v>
          </cell>
          <cell r="C3047" t="str">
            <v>ML</v>
          </cell>
          <cell r="D3047">
            <v>18590</v>
          </cell>
        </row>
        <row r="3048">
          <cell r="A3048">
            <v>3048</v>
          </cell>
          <cell r="B3048" t="str">
            <v>SPACCATO PIEDRA CREMA</v>
          </cell>
          <cell r="C3048" t="str">
            <v>M2</v>
          </cell>
          <cell r="D3048">
            <v>15312</v>
          </cell>
        </row>
        <row r="3049">
          <cell r="A3049">
            <v>3049</v>
          </cell>
          <cell r="B3049" t="str">
            <v>SPACCATO BLANCO BRASIL</v>
          </cell>
          <cell r="C3049" t="str">
            <v>M2</v>
          </cell>
          <cell r="D3049">
            <v>34800</v>
          </cell>
        </row>
        <row r="3050">
          <cell r="A3050">
            <v>3050</v>
          </cell>
          <cell r="B3050" t="str">
            <v>TUBO UNION MECANICA    3"</v>
          </cell>
          <cell r="C3050" t="str">
            <v>ML</v>
          </cell>
          <cell r="D3050">
            <v>50571</v>
          </cell>
        </row>
        <row r="3051">
          <cell r="A3051">
            <v>3051</v>
          </cell>
          <cell r="B3051" t="str">
            <v>MURO PORTANTE FIBRIT 10cm</v>
          </cell>
          <cell r="C3051" t="str">
            <v>M2</v>
          </cell>
          <cell r="D3051">
            <v>24475</v>
          </cell>
        </row>
        <row r="3052">
          <cell r="A3052">
            <v>3052</v>
          </cell>
          <cell r="B3052" t="str">
            <v>MURO PORTANTE FIBRIT P6-L</v>
          </cell>
          <cell r="C3052" t="str">
            <v>M2</v>
          </cell>
          <cell r="D3052">
            <v>16091</v>
          </cell>
        </row>
        <row r="3053">
          <cell r="A3053">
            <v>3053</v>
          </cell>
          <cell r="B3053" t="str">
            <v>EMEFLEX ORIGINAL COLORES</v>
          </cell>
          <cell r="C3053" t="str">
            <v>M2</v>
          </cell>
          <cell r="D3053">
            <v>21692</v>
          </cell>
        </row>
        <row r="3054">
          <cell r="A3054">
            <v>3054</v>
          </cell>
          <cell r="B3054" t="str">
            <v>EMEFLEX EMESEC TROQUELADO</v>
          </cell>
          <cell r="C3054" t="str">
            <v>M2</v>
          </cell>
          <cell r="D3054">
            <v>38454</v>
          </cell>
        </row>
        <row r="3055">
          <cell r="A3055">
            <v>3055</v>
          </cell>
          <cell r="B3055" t="str">
            <v>PANTALLA CUBRIMIENTO D-3R</v>
          </cell>
          <cell r="C3055" t="str">
            <v>M2</v>
          </cell>
          <cell r="D3055">
            <v>10488</v>
          </cell>
        </row>
        <row r="3056">
          <cell r="A3056">
            <v>3056</v>
          </cell>
          <cell r="B3056" t="str">
            <v>DOBLADORA</v>
          </cell>
          <cell r="C3056" t="str">
            <v>DD</v>
          </cell>
          <cell r="D3056">
            <v>41760</v>
          </cell>
        </row>
        <row r="3057">
          <cell r="A3057">
            <v>3057</v>
          </cell>
          <cell r="B3057" t="str">
            <v>ENC.VERONA.LISTEL2 11*25</v>
          </cell>
          <cell r="C3057" t="str">
            <v>ML</v>
          </cell>
          <cell r="D3057">
            <v>13966</v>
          </cell>
        </row>
        <row r="3058">
          <cell r="A3058">
            <v>3058</v>
          </cell>
          <cell r="B3058" t="str">
            <v>ENCHAPE RIMINI.OSC 25*35</v>
          </cell>
          <cell r="C3058" t="str">
            <v>M2</v>
          </cell>
          <cell r="D3058">
            <v>19048</v>
          </cell>
        </row>
        <row r="3059">
          <cell r="A3059">
            <v>3059</v>
          </cell>
          <cell r="B3059" t="str">
            <v>LISTON ABARCO 2"x4"x3.6m</v>
          </cell>
          <cell r="C3059" t="str">
            <v>UN</v>
          </cell>
          <cell r="D3059">
            <v>7600</v>
          </cell>
        </row>
        <row r="3060">
          <cell r="A3060">
            <v>3060</v>
          </cell>
          <cell r="B3060" t="str">
            <v>LISTON ABARCO 2"x3"x3.6m</v>
          </cell>
          <cell r="C3060" t="str">
            <v>UN</v>
          </cell>
          <cell r="D3060">
            <v>5700</v>
          </cell>
        </row>
        <row r="3061">
          <cell r="A3061">
            <v>3061</v>
          </cell>
          <cell r="B3061" t="str">
            <v>ENC.TRACIA 20.5*20.5 ARQ</v>
          </cell>
          <cell r="C3061" t="str">
            <v>ML</v>
          </cell>
          <cell r="D3061">
            <v>8899</v>
          </cell>
        </row>
        <row r="3062">
          <cell r="A3062">
            <v>3062</v>
          </cell>
          <cell r="B3062" t="str">
            <v>LISTON ABARCO 2"x2"x3.6m</v>
          </cell>
          <cell r="C3062" t="str">
            <v>UN</v>
          </cell>
          <cell r="D3062">
            <v>3800</v>
          </cell>
        </row>
        <row r="3063">
          <cell r="A3063">
            <v>3063</v>
          </cell>
          <cell r="B3063" t="str">
            <v>LISTON ABARCO 1"x2"x3.6m</v>
          </cell>
          <cell r="C3063" t="str">
            <v>UN</v>
          </cell>
          <cell r="D3063">
            <v>1900</v>
          </cell>
        </row>
        <row r="3064">
          <cell r="A3064">
            <v>3064</v>
          </cell>
          <cell r="B3064" t="str">
            <v>ZOCALO MARM.TRAV.PE.CLARO</v>
          </cell>
          <cell r="C3064" t="str">
            <v>M2</v>
          </cell>
          <cell r="D3064">
            <v>3248</v>
          </cell>
        </row>
        <row r="3065">
          <cell r="A3065">
            <v>3065</v>
          </cell>
          <cell r="B3065" t="str">
            <v>T/NILLO CRRJE. 5/8"x 1 ½"</v>
          </cell>
          <cell r="C3065" t="str">
            <v>UN</v>
          </cell>
          <cell r="D3065">
            <v>270</v>
          </cell>
        </row>
        <row r="3066">
          <cell r="A3066">
            <v>3066</v>
          </cell>
          <cell r="B3066" t="str">
            <v>CRUCETA MAD INMUNIZ. 2.5M</v>
          </cell>
          <cell r="C3066" t="str">
            <v>UN</v>
          </cell>
          <cell r="D3066">
            <v>27840</v>
          </cell>
        </row>
        <row r="3067">
          <cell r="A3067">
            <v>3067</v>
          </cell>
          <cell r="B3067" t="str">
            <v>ACCES PARA CAMPAN EXTRACT</v>
          </cell>
          <cell r="C3067" t="str">
            <v>UN</v>
          </cell>
          <cell r="D3067">
            <v>11900</v>
          </cell>
        </row>
        <row r="3068">
          <cell r="A3068">
            <v>3068</v>
          </cell>
          <cell r="B3068" t="str">
            <v>LISTON ABARCO 3"x4"x3.6m</v>
          </cell>
          <cell r="C3068" t="str">
            <v>UN</v>
          </cell>
          <cell r="D3068">
            <v>11400</v>
          </cell>
        </row>
        <row r="3069">
          <cell r="A3069">
            <v>3069</v>
          </cell>
          <cell r="B3069" t="str">
            <v>GRUPO FILTRANTE DE 60 CM</v>
          </cell>
          <cell r="C3069" t="str">
            <v>UN</v>
          </cell>
          <cell r="D3069">
            <v>95850</v>
          </cell>
        </row>
        <row r="3070">
          <cell r="A3070">
            <v>3070</v>
          </cell>
          <cell r="B3070" t="str">
            <v>ENC.CUADRO.VISCENZ1 25*35</v>
          </cell>
          <cell r="C3070" t="str">
            <v>UN</v>
          </cell>
          <cell r="D3070">
            <v>9048</v>
          </cell>
        </row>
        <row r="3071">
          <cell r="A3071">
            <v>3071</v>
          </cell>
          <cell r="B3071" t="str">
            <v>INTERRUPTOR SENCILLO</v>
          </cell>
          <cell r="C3071" t="str">
            <v>UN</v>
          </cell>
          <cell r="D3071">
            <v>4387</v>
          </cell>
        </row>
        <row r="3072">
          <cell r="A3072">
            <v>3072</v>
          </cell>
          <cell r="B3072" t="str">
            <v>INTERRUPTOR CONMUTABLE</v>
          </cell>
          <cell r="C3072" t="str">
            <v>UN</v>
          </cell>
          <cell r="D3072">
            <v>1426</v>
          </cell>
        </row>
        <row r="3073">
          <cell r="A3073">
            <v>3073</v>
          </cell>
          <cell r="B3073" t="str">
            <v>INTERRUPTOR CUATRO VIAS</v>
          </cell>
          <cell r="C3073" t="str">
            <v>UN</v>
          </cell>
          <cell r="D3073">
            <v>3340</v>
          </cell>
        </row>
        <row r="3074">
          <cell r="A3074">
            <v>3074</v>
          </cell>
          <cell r="B3074" t="str">
            <v>BOTON TIMBRE</v>
          </cell>
          <cell r="C3074" t="str">
            <v>UN</v>
          </cell>
          <cell r="D3074">
            <v>1368</v>
          </cell>
        </row>
        <row r="3075">
          <cell r="A3075">
            <v>3075</v>
          </cell>
          <cell r="B3075" t="str">
            <v>TOMA SENCILLA AMERICANA</v>
          </cell>
          <cell r="C3075" t="str">
            <v>UN</v>
          </cell>
          <cell r="D3075">
            <v>1136</v>
          </cell>
        </row>
        <row r="3076">
          <cell r="A3076">
            <v>3076</v>
          </cell>
          <cell r="B3076" t="str">
            <v>ENC.MODERNA 25*35 DAVINCI</v>
          </cell>
          <cell r="C3076" t="str">
            <v>M2</v>
          </cell>
          <cell r="D3076">
            <v>19047</v>
          </cell>
        </row>
        <row r="3077">
          <cell r="A3077">
            <v>3077</v>
          </cell>
          <cell r="B3077" t="str">
            <v>TOMA TELEFONICA</v>
          </cell>
          <cell r="C3077" t="str">
            <v>UN</v>
          </cell>
          <cell r="D3077">
            <v>1136</v>
          </cell>
        </row>
        <row r="3078">
          <cell r="A3078">
            <v>3078</v>
          </cell>
          <cell r="B3078" t="str">
            <v>ZUMBADOR 110 VOLTIOS</v>
          </cell>
          <cell r="C3078" t="str">
            <v>UN</v>
          </cell>
          <cell r="D3078">
            <v>3190</v>
          </cell>
        </row>
        <row r="3079">
          <cell r="A3079">
            <v>3079</v>
          </cell>
          <cell r="B3079" t="str">
            <v>SALIDA CORDON TV.</v>
          </cell>
          <cell r="C3079" t="str">
            <v>UN</v>
          </cell>
          <cell r="D3079">
            <v>591</v>
          </cell>
        </row>
        <row r="3080">
          <cell r="A3080">
            <v>3080</v>
          </cell>
          <cell r="B3080" t="str">
            <v>INTERRUPTOR DOBLE</v>
          </cell>
          <cell r="C3080" t="str">
            <v>UN</v>
          </cell>
          <cell r="D3080">
            <v>2960</v>
          </cell>
        </row>
        <row r="3081">
          <cell r="A3081">
            <v>3081</v>
          </cell>
          <cell r="B3081" t="str">
            <v>INT.SENCILLO+INT.CONMUT.</v>
          </cell>
          <cell r="C3081" t="str">
            <v>UN</v>
          </cell>
          <cell r="D3081">
            <v>1914</v>
          </cell>
        </row>
        <row r="3082">
          <cell r="A3082">
            <v>3082</v>
          </cell>
          <cell r="B3082" t="str">
            <v>DIMMER 300W-110V</v>
          </cell>
          <cell r="C3082" t="str">
            <v>UN</v>
          </cell>
          <cell r="D3082">
            <v>10208</v>
          </cell>
        </row>
        <row r="3083">
          <cell r="A3083">
            <v>3083</v>
          </cell>
          <cell r="B3083" t="str">
            <v>INTERRUPTOR CONMUT.DOBLE</v>
          </cell>
          <cell r="C3083" t="str">
            <v>UN</v>
          </cell>
          <cell r="D3083">
            <v>2122</v>
          </cell>
        </row>
        <row r="3084">
          <cell r="A3084">
            <v>3084</v>
          </cell>
          <cell r="B3084" t="str">
            <v>INTERRUPTOR SENC.+TIMBRE</v>
          </cell>
          <cell r="C3084" t="str">
            <v>UN</v>
          </cell>
          <cell r="D3084">
            <v>2076</v>
          </cell>
        </row>
        <row r="3085">
          <cell r="A3085">
            <v>3085</v>
          </cell>
          <cell r="B3085" t="str">
            <v>EMEFLEX CARRARA 44 x 44</v>
          </cell>
          <cell r="C3085" t="str">
            <v>M2</v>
          </cell>
          <cell r="D3085">
            <v>35438</v>
          </cell>
        </row>
        <row r="3086">
          <cell r="A3086">
            <v>3086</v>
          </cell>
          <cell r="B3086" t="str">
            <v>INTERRUPTOR+TOMA AMERICAN</v>
          </cell>
          <cell r="C3086" t="str">
            <v>UN</v>
          </cell>
          <cell r="D3086">
            <v>1983</v>
          </cell>
        </row>
        <row r="3087">
          <cell r="A3087">
            <v>3087</v>
          </cell>
          <cell r="B3087" t="str">
            <v>TINA AMERICANA   1x.8x.37</v>
          </cell>
          <cell r="C3087" t="str">
            <v>UN</v>
          </cell>
          <cell r="D3087">
            <v>169400</v>
          </cell>
        </row>
        <row r="3088">
          <cell r="A3088">
            <v>3088</v>
          </cell>
          <cell r="B3088" t="str">
            <v>ENC.CUADRO.MODERN1 25*35</v>
          </cell>
          <cell r="C3088" t="str">
            <v>UN</v>
          </cell>
          <cell r="D3088">
            <v>9048</v>
          </cell>
        </row>
        <row r="3089">
          <cell r="A3089">
            <v>3089</v>
          </cell>
          <cell r="B3089" t="str">
            <v>CINTA BARRERA PROTECTORA</v>
          </cell>
          <cell r="C3089" t="str">
            <v>RL</v>
          </cell>
          <cell r="D3089">
            <v>69600</v>
          </cell>
        </row>
        <row r="3090">
          <cell r="A3090">
            <v>3090</v>
          </cell>
          <cell r="B3090" t="str">
            <v>CAMPANA EXTRAPLANA 60 CM</v>
          </cell>
          <cell r="C3090" t="str">
            <v>UN</v>
          </cell>
          <cell r="D3090">
            <v>148800</v>
          </cell>
        </row>
        <row r="3091">
          <cell r="A3091">
            <v>3091</v>
          </cell>
          <cell r="B3091" t="str">
            <v>CAMPANA EXTRAPLANA 60 C01</v>
          </cell>
          <cell r="C3091" t="str">
            <v>UN</v>
          </cell>
          <cell r="D3091">
            <v>148800</v>
          </cell>
        </row>
        <row r="3092">
          <cell r="A3092">
            <v>3092</v>
          </cell>
          <cell r="B3092" t="str">
            <v>INTERRUPTOR TRIPLE</v>
          </cell>
          <cell r="C3092" t="str">
            <v>UN</v>
          </cell>
          <cell r="D3092">
            <v>2556</v>
          </cell>
        </row>
        <row r="3093">
          <cell r="A3093">
            <v>3093</v>
          </cell>
          <cell r="B3093" t="str">
            <v>INTERRUPTOR CONM.TRIPLE</v>
          </cell>
          <cell r="C3093" t="str">
            <v>UN</v>
          </cell>
          <cell r="D3093">
            <v>2911</v>
          </cell>
        </row>
        <row r="3094">
          <cell r="A3094">
            <v>3094</v>
          </cell>
          <cell r="B3094" t="str">
            <v>TIMBRE DOBLE</v>
          </cell>
          <cell r="C3094" t="str">
            <v>UN</v>
          </cell>
          <cell r="D3094">
            <v>1867</v>
          </cell>
        </row>
        <row r="3095">
          <cell r="A3095">
            <v>3095</v>
          </cell>
          <cell r="B3095" t="str">
            <v>CAMPANA EXTRAPLANA 80 CM</v>
          </cell>
          <cell r="C3095" t="str">
            <v>UN</v>
          </cell>
          <cell r="D3095">
            <v>172900</v>
          </cell>
        </row>
        <row r="3096">
          <cell r="A3096">
            <v>3096</v>
          </cell>
          <cell r="B3096" t="str">
            <v>TOMA DOBLE AMERICANA</v>
          </cell>
          <cell r="C3096" t="str">
            <v>UN</v>
          </cell>
          <cell r="D3096">
            <v>1345</v>
          </cell>
        </row>
        <row r="3097">
          <cell r="A3097">
            <v>3097</v>
          </cell>
          <cell r="B3097" t="str">
            <v>TOMA DOBLE EUROPEA</v>
          </cell>
          <cell r="C3097" t="str">
            <v>UN</v>
          </cell>
          <cell r="D3097">
            <v>1948</v>
          </cell>
        </row>
        <row r="3098">
          <cell r="A3098">
            <v>3098</v>
          </cell>
          <cell r="B3098" t="str">
            <v>TOMA DOB.AM.POLO A TIERRA</v>
          </cell>
          <cell r="C3098" t="str">
            <v>UN</v>
          </cell>
          <cell r="D3098">
            <v>2606</v>
          </cell>
        </row>
        <row r="3099">
          <cell r="A3099">
            <v>3099</v>
          </cell>
          <cell r="B3099" t="str">
            <v>CAMPANA EXTRAPLANA 80 C01</v>
          </cell>
          <cell r="C3099" t="str">
            <v>UN</v>
          </cell>
          <cell r="D3099">
            <v>172900</v>
          </cell>
        </row>
        <row r="3100">
          <cell r="A3100">
            <v>3100</v>
          </cell>
          <cell r="B3100" t="str">
            <v>INTERRUPTOR SENCILLO   01</v>
          </cell>
          <cell r="C3100" t="str">
            <v>UN</v>
          </cell>
          <cell r="D3100">
            <v>1241</v>
          </cell>
        </row>
        <row r="3101">
          <cell r="A3101">
            <v>3101</v>
          </cell>
          <cell r="B3101" t="str">
            <v>CONO SEÑALIZACION</v>
          </cell>
          <cell r="C3101" t="str">
            <v>UN</v>
          </cell>
          <cell r="D3101">
            <v>21460</v>
          </cell>
        </row>
        <row r="3102">
          <cell r="A3102">
            <v>3102</v>
          </cell>
          <cell r="B3102" t="str">
            <v>BOTON TIMBRE           01</v>
          </cell>
          <cell r="C3102" t="str">
            <v>UN</v>
          </cell>
          <cell r="D3102">
            <v>1380</v>
          </cell>
        </row>
        <row r="3103">
          <cell r="A3103">
            <v>3103</v>
          </cell>
          <cell r="B3103" t="str">
            <v>CAMPERO PICKUP &lt; 2000 cc</v>
          </cell>
          <cell r="C3103" t="str">
            <v>MS</v>
          </cell>
          <cell r="D3103">
            <v>1505000</v>
          </cell>
        </row>
        <row r="3104">
          <cell r="A3104">
            <v>3104</v>
          </cell>
          <cell r="B3104" t="str">
            <v>CAMPERO PICKUP &gt; 2000 cc</v>
          </cell>
          <cell r="C3104" t="str">
            <v>MS</v>
          </cell>
          <cell r="D3104">
            <v>2151000</v>
          </cell>
        </row>
        <row r="3105">
          <cell r="A3105">
            <v>3105</v>
          </cell>
          <cell r="B3105" t="str">
            <v>TOMA SENCILLO AMERICANA</v>
          </cell>
          <cell r="C3105" t="str">
            <v>UN</v>
          </cell>
          <cell r="D3105">
            <v>1084</v>
          </cell>
        </row>
        <row r="3106">
          <cell r="A3106">
            <v>3106</v>
          </cell>
          <cell r="B3106" t="str">
            <v>TOMA TELEF.AMER.</v>
          </cell>
          <cell r="C3106" t="str">
            <v>UN</v>
          </cell>
          <cell r="D3106">
            <v>1165</v>
          </cell>
        </row>
        <row r="3107">
          <cell r="A3107">
            <v>3107</v>
          </cell>
          <cell r="B3107" t="str">
            <v>CAMION  &gt; 3 TONELADAS</v>
          </cell>
          <cell r="C3107" t="str">
            <v>MS</v>
          </cell>
          <cell r="D3107">
            <v>2151000</v>
          </cell>
        </row>
        <row r="3108">
          <cell r="A3108">
            <v>3108</v>
          </cell>
          <cell r="B3108" t="str">
            <v>LANCHA MOTOR HASTA 55 HP</v>
          </cell>
          <cell r="C3108" t="str">
            <v>MS</v>
          </cell>
          <cell r="D3108">
            <v>1720000</v>
          </cell>
        </row>
        <row r="3109">
          <cell r="A3109">
            <v>3109</v>
          </cell>
          <cell r="B3109" t="str">
            <v>TOMA TELEFONICA        01</v>
          </cell>
          <cell r="C3109" t="str">
            <v>UN</v>
          </cell>
          <cell r="D3109">
            <v>1084</v>
          </cell>
        </row>
        <row r="3110">
          <cell r="A3110">
            <v>3110</v>
          </cell>
          <cell r="B3110" t="str">
            <v>SALIDA P/CORDON</v>
          </cell>
          <cell r="C3110" t="str">
            <v>UN</v>
          </cell>
          <cell r="D3110">
            <v>469</v>
          </cell>
        </row>
        <row r="3111">
          <cell r="A3111">
            <v>3111</v>
          </cell>
          <cell r="B3111" t="str">
            <v>INT.DOBLE</v>
          </cell>
          <cell r="C3111" t="str">
            <v>UN</v>
          </cell>
          <cell r="D3111">
            <v>1745</v>
          </cell>
        </row>
        <row r="3112">
          <cell r="A3112">
            <v>3112</v>
          </cell>
          <cell r="B3112" t="str">
            <v>INT.SEN.+INT.CONM.</v>
          </cell>
          <cell r="C3112" t="str">
            <v>UN</v>
          </cell>
          <cell r="D3112">
            <v>1937</v>
          </cell>
        </row>
        <row r="3113">
          <cell r="A3113">
            <v>3113</v>
          </cell>
          <cell r="B3113" t="str">
            <v>INT.TRIPLE</v>
          </cell>
          <cell r="C3113" t="str">
            <v>UN</v>
          </cell>
          <cell r="D3113">
            <v>2447</v>
          </cell>
        </row>
        <row r="3114">
          <cell r="A3114">
            <v>3114</v>
          </cell>
          <cell r="B3114" t="str">
            <v>INT.SENC.+TIMBRE</v>
          </cell>
          <cell r="C3114" t="str">
            <v>UN</v>
          </cell>
          <cell r="D3114">
            <v>1954</v>
          </cell>
        </row>
        <row r="3115">
          <cell r="A3115">
            <v>3115</v>
          </cell>
          <cell r="B3115" t="str">
            <v>ESTUFA APTO. HACEB E-504</v>
          </cell>
          <cell r="C3115" t="str">
            <v>UN</v>
          </cell>
          <cell r="D3115">
            <v>228000</v>
          </cell>
        </row>
        <row r="3116">
          <cell r="A3116">
            <v>3116</v>
          </cell>
          <cell r="B3116" t="str">
            <v>INT.DOBLE CONM.</v>
          </cell>
          <cell r="C3116" t="str">
            <v>UN</v>
          </cell>
          <cell r="D3116">
            <v>2041</v>
          </cell>
        </row>
        <row r="3117">
          <cell r="A3117">
            <v>3117</v>
          </cell>
          <cell r="B3117" t="str">
            <v>INT.TRIPLE CONM.</v>
          </cell>
          <cell r="C3117" t="str">
            <v>UN</v>
          </cell>
          <cell r="D3117">
            <v>2743</v>
          </cell>
        </row>
        <row r="3118">
          <cell r="A3118">
            <v>3118</v>
          </cell>
          <cell r="B3118" t="str">
            <v>ESTUFA HACEB E 503</v>
          </cell>
          <cell r="C3118" t="str">
            <v>UN</v>
          </cell>
          <cell r="D3118">
            <v>245000</v>
          </cell>
        </row>
        <row r="3119">
          <cell r="A3119">
            <v>3119</v>
          </cell>
          <cell r="B3119" t="str">
            <v>INT.CON.+TOM.AMER.</v>
          </cell>
          <cell r="C3119" t="str">
            <v>UN</v>
          </cell>
          <cell r="D3119">
            <v>1948</v>
          </cell>
        </row>
        <row r="3120">
          <cell r="A3120">
            <v>3120</v>
          </cell>
          <cell r="B3120" t="str">
            <v>NEVERA HACEB N6 136L-1</v>
          </cell>
          <cell r="C3120" t="str">
            <v>UN</v>
          </cell>
          <cell r="D3120">
            <v>408000</v>
          </cell>
        </row>
        <row r="3121">
          <cell r="A3121">
            <v>3121</v>
          </cell>
          <cell r="B3121" t="str">
            <v>LANCHA MOTOR MAYOR 55 HP</v>
          </cell>
          <cell r="C3121" t="str">
            <v>MS</v>
          </cell>
          <cell r="D3121">
            <v>2151000</v>
          </cell>
        </row>
        <row r="3122">
          <cell r="A3122">
            <v>3122</v>
          </cell>
          <cell r="B3122" t="str">
            <v>BISAGRA VAIVEN No.30</v>
          </cell>
          <cell r="C3122" t="str">
            <v>UN</v>
          </cell>
          <cell r="D3122">
            <v>9500</v>
          </cell>
        </row>
        <row r="3123">
          <cell r="A3123">
            <v>3123</v>
          </cell>
          <cell r="B3123" t="str">
            <v>TEMP.+TOMA AMER.</v>
          </cell>
          <cell r="C3123" t="str">
            <v>UN</v>
          </cell>
          <cell r="D3123">
            <v>1937</v>
          </cell>
        </row>
        <row r="3124">
          <cell r="A3124">
            <v>3124</v>
          </cell>
          <cell r="B3124" t="str">
            <v>EQUIPO LABORATORIO/ESTUD.</v>
          </cell>
          <cell r="C3124" t="str">
            <v>MS</v>
          </cell>
          <cell r="D3124">
            <v>1075000</v>
          </cell>
        </row>
        <row r="3125">
          <cell r="A3125">
            <v>3125</v>
          </cell>
          <cell r="B3125" t="str">
            <v>TOMA DOBLE AMER.</v>
          </cell>
          <cell r="C3125" t="str">
            <v>UN</v>
          </cell>
          <cell r="D3125">
            <v>1270</v>
          </cell>
        </row>
        <row r="3126">
          <cell r="A3126">
            <v>3126</v>
          </cell>
          <cell r="B3126" t="str">
            <v>EQUIPO LABORATORIO/INTERV</v>
          </cell>
          <cell r="C3126" t="str">
            <v>MS</v>
          </cell>
          <cell r="D3126">
            <v>2581200</v>
          </cell>
        </row>
        <row r="3127">
          <cell r="A3127">
            <v>3127</v>
          </cell>
          <cell r="B3127" t="str">
            <v>INTERRUPTOR SENCILLO   02</v>
          </cell>
          <cell r="C3127" t="str">
            <v>UN</v>
          </cell>
          <cell r="D3127">
            <v>2244</v>
          </cell>
        </row>
        <row r="3128">
          <cell r="A3128">
            <v>3128</v>
          </cell>
          <cell r="B3128" t="str">
            <v>INTERRUPTOR CONMUTABLE 01</v>
          </cell>
          <cell r="C3128" t="str">
            <v>UN</v>
          </cell>
          <cell r="D3128">
            <v>2499</v>
          </cell>
        </row>
        <row r="3129">
          <cell r="A3129">
            <v>3129</v>
          </cell>
          <cell r="B3129" t="str">
            <v>BOTON TIMBRE           02</v>
          </cell>
          <cell r="C3129" t="str">
            <v>UN</v>
          </cell>
          <cell r="D3129">
            <v>2552</v>
          </cell>
        </row>
        <row r="3130">
          <cell r="A3130">
            <v>3130</v>
          </cell>
          <cell r="B3130" t="str">
            <v>BOTON TEMPORIZADOR</v>
          </cell>
          <cell r="C3130" t="str">
            <v>UN</v>
          </cell>
          <cell r="D3130">
            <v>2552</v>
          </cell>
        </row>
        <row r="3131">
          <cell r="A3131">
            <v>3131</v>
          </cell>
          <cell r="B3131" t="str">
            <v>EQUIPO DE COMUNICACIONES</v>
          </cell>
          <cell r="C3131" t="str">
            <v>MS</v>
          </cell>
          <cell r="D3131">
            <v>215100</v>
          </cell>
        </row>
        <row r="3132">
          <cell r="A3132">
            <v>3132</v>
          </cell>
          <cell r="B3132" t="str">
            <v>INTERRUPTOR DOBLE      01</v>
          </cell>
          <cell r="C3132" t="str">
            <v>UN</v>
          </cell>
          <cell r="D3132">
            <v>3648</v>
          </cell>
        </row>
        <row r="3133">
          <cell r="A3133">
            <v>3133</v>
          </cell>
          <cell r="B3133" t="str">
            <v>ENC.BOLSANO 25*36 DAVINCI</v>
          </cell>
          <cell r="C3133" t="str">
            <v>M2</v>
          </cell>
          <cell r="D3133">
            <v>15699</v>
          </cell>
        </row>
        <row r="3134">
          <cell r="A3134">
            <v>3134</v>
          </cell>
          <cell r="B3134" t="str">
            <v>INTERRUPTOR TRIPLE     01</v>
          </cell>
          <cell r="C3134" t="str">
            <v>UN</v>
          </cell>
          <cell r="D3134">
            <v>5051</v>
          </cell>
        </row>
        <row r="3135">
          <cell r="A3135">
            <v>3135</v>
          </cell>
          <cell r="B3135" t="str">
            <v>INT.SENCILLO+TIMBRE</v>
          </cell>
          <cell r="C3135" t="str">
            <v>UN</v>
          </cell>
          <cell r="D3135">
            <v>3752</v>
          </cell>
        </row>
        <row r="3136">
          <cell r="A3136">
            <v>3136</v>
          </cell>
          <cell r="B3136" t="str">
            <v>INTERRUPTO+TOM.AMERICANA</v>
          </cell>
          <cell r="C3136" t="str">
            <v>UN</v>
          </cell>
          <cell r="D3136">
            <v>2934</v>
          </cell>
        </row>
        <row r="3137">
          <cell r="A3137">
            <v>3137</v>
          </cell>
          <cell r="B3137" t="str">
            <v>INT.DOBLE CONMUTABLE</v>
          </cell>
          <cell r="C3137" t="str">
            <v>UN</v>
          </cell>
          <cell r="D3137">
            <v>3891</v>
          </cell>
        </row>
        <row r="3138">
          <cell r="A3138">
            <v>3138</v>
          </cell>
          <cell r="B3138" t="str">
            <v>INT.TRIPLE CONMUTABLE</v>
          </cell>
          <cell r="C3138" t="str">
            <v>UN</v>
          </cell>
          <cell r="D3138">
            <v>5539</v>
          </cell>
        </row>
        <row r="3139">
          <cell r="A3139">
            <v>3139</v>
          </cell>
          <cell r="B3139" t="str">
            <v>INT.CONMUTABLE+TIMBRE</v>
          </cell>
          <cell r="C3139" t="str">
            <v>UN</v>
          </cell>
          <cell r="D3139">
            <v>3944</v>
          </cell>
        </row>
        <row r="3140">
          <cell r="A3140">
            <v>3140</v>
          </cell>
          <cell r="B3140" t="str">
            <v>ENCH.LISTELLO BOLS.MINI1</v>
          </cell>
          <cell r="C3140" t="str">
            <v>ML</v>
          </cell>
          <cell r="D3140">
            <v>15822</v>
          </cell>
        </row>
        <row r="3141">
          <cell r="A3141">
            <v>3141</v>
          </cell>
          <cell r="B3141" t="str">
            <v>TIMBRE TRIPLE</v>
          </cell>
          <cell r="C3141" t="str">
            <v>UN</v>
          </cell>
          <cell r="D3141">
            <v>6113</v>
          </cell>
        </row>
        <row r="3142">
          <cell r="A3142">
            <v>3142</v>
          </cell>
          <cell r="B3142" t="str">
            <v>TIMBRE DOBLE           01</v>
          </cell>
          <cell r="C3142" t="str">
            <v>UN</v>
          </cell>
          <cell r="D3142">
            <v>3996</v>
          </cell>
        </row>
        <row r="3143">
          <cell r="A3143">
            <v>3143</v>
          </cell>
          <cell r="B3143" t="str">
            <v>EXTINTOR 5 LIBRAS      BC</v>
          </cell>
          <cell r="C3143" t="str">
            <v>UN</v>
          </cell>
          <cell r="D3143">
            <v>33408</v>
          </cell>
        </row>
        <row r="3144">
          <cell r="A3144">
            <v>3144</v>
          </cell>
          <cell r="B3144" t="str">
            <v>ENC. PESCARA 25*44.4 DAVI</v>
          </cell>
          <cell r="C3144" t="str">
            <v>M2</v>
          </cell>
          <cell r="D3144">
            <v>27260</v>
          </cell>
        </row>
        <row r="3145">
          <cell r="A3145">
            <v>3145</v>
          </cell>
          <cell r="B3145" t="str">
            <v>BOTON P.ELECT.+TOMA AMER.</v>
          </cell>
          <cell r="C3145" t="str">
            <v>UN</v>
          </cell>
          <cell r="D3145">
            <v>3265</v>
          </cell>
        </row>
        <row r="3146">
          <cell r="A3146">
            <v>3146</v>
          </cell>
          <cell r="B3146" t="str">
            <v>INTERRUPTOR SENCILLO   03</v>
          </cell>
          <cell r="C3146" t="str">
            <v>UN</v>
          </cell>
          <cell r="D3146">
            <v>823</v>
          </cell>
        </row>
        <row r="3147">
          <cell r="A3147">
            <v>3147</v>
          </cell>
          <cell r="B3147" t="str">
            <v>INTERRUPTOR CONMUTABLE 02</v>
          </cell>
          <cell r="C3147" t="str">
            <v>UN</v>
          </cell>
          <cell r="D3147">
            <v>939</v>
          </cell>
        </row>
        <row r="3148">
          <cell r="A3148">
            <v>3148</v>
          </cell>
          <cell r="B3148" t="str">
            <v>BOTON TIMBRE           03</v>
          </cell>
          <cell r="C3148" t="str">
            <v>UN</v>
          </cell>
          <cell r="D3148">
            <v>870</v>
          </cell>
        </row>
        <row r="3149">
          <cell r="A3149">
            <v>3149</v>
          </cell>
          <cell r="B3149" t="str">
            <v>TOMA SENCILLA AMERICANA01</v>
          </cell>
          <cell r="C3149" t="str">
            <v>UN</v>
          </cell>
          <cell r="D3149">
            <v>777</v>
          </cell>
        </row>
        <row r="3150">
          <cell r="A3150">
            <v>3150</v>
          </cell>
          <cell r="B3150" t="str">
            <v>TOMA TELEFONICA        02</v>
          </cell>
          <cell r="C3150" t="str">
            <v>UN</v>
          </cell>
          <cell r="D3150">
            <v>777</v>
          </cell>
        </row>
        <row r="3151">
          <cell r="A3151">
            <v>3151</v>
          </cell>
          <cell r="B3151" t="str">
            <v>ENC. PESCARA.COC.25*44.4</v>
          </cell>
          <cell r="C3151" t="str">
            <v>M2</v>
          </cell>
          <cell r="D3151">
            <v>14384</v>
          </cell>
        </row>
        <row r="3152">
          <cell r="A3152">
            <v>3152</v>
          </cell>
          <cell r="B3152" t="str">
            <v>CAMPANA EXTRAPLANA 90 CM</v>
          </cell>
          <cell r="C3152" t="str">
            <v>UN</v>
          </cell>
          <cell r="D3152">
            <v>236500</v>
          </cell>
        </row>
        <row r="3153">
          <cell r="A3153">
            <v>3153</v>
          </cell>
          <cell r="B3153" t="str">
            <v>ZUMBADOR 110 VOLTS.</v>
          </cell>
          <cell r="C3153" t="str">
            <v>UN</v>
          </cell>
          <cell r="D3153">
            <v>3047</v>
          </cell>
        </row>
        <row r="3154">
          <cell r="A3154">
            <v>3154</v>
          </cell>
          <cell r="B3154" t="str">
            <v>INTERRUPTOR DOBLE      02</v>
          </cell>
          <cell r="C3154" t="str">
            <v>UN</v>
          </cell>
          <cell r="D3154">
            <v>1484</v>
          </cell>
        </row>
        <row r="3155">
          <cell r="A3155">
            <v>3155</v>
          </cell>
          <cell r="B3155" t="str">
            <v>INTERRUPTOR DOBLE CONMUT.</v>
          </cell>
          <cell r="C3155" t="str">
            <v>UN</v>
          </cell>
          <cell r="D3155">
            <v>1647</v>
          </cell>
        </row>
        <row r="3156">
          <cell r="A3156">
            <v>3156</v>
          </cell>
          <cell r="B3156" t="str">
            <v>ENC.LUCCA 25*36.5</v>
          </cell>
          <cell r="C3156" t="str">
            <v>M2</v>
          </cell>
          <cell r="D3156">
            <v>29084</v>
          </cell>
        </row>
        <row r="3157">
          <cell r="A3157">
            <v>3157</v>
          </cell>
          <cell r="B3157" t="str">
            <v>INTTERRUPTO+TOMA AMERICAN</v>
          </cell>
          <cell r="C3157" t="str">
            <v>UN</v>
          </cell>
          <cell r="D3157">
            <v>1693</v>
          </cell>
        </row>
        <row r="3158">
          <cell r="A3158">
            <v>3158</v>
          </cell>
          <cell r="B3158" t="str">
            <v>ENC.CUADRO.LUCCA.25*36.5</v>
          </cell>
          <cell r="C3158" t="str">
            <v>UN</v>
          </cell>
          <cell r="D3158">
            <v>21417</v>
          </cell>
        </row>
        <row r="3159">
          <cell r="A3159">
            <v>3159</v>
          </cell>
          <cell r="B3159" t="str">
            <v>ENC.LISTELLO.LUCCA 8*25</v>
          </cell>
          <cell r="C3159" t="str">
            <v>UN</v>
          </cell>
          <cell r="D3159">
            <v>9890</v>
          </cell>
        </row>
        <row r="3160">
          <cell r="A3160">
            <v>3160</v>
          </cell>
          <cell r="B3160" t="str">
            <v>ACONDICIONADOR DE AIRE</v>
          </cell>
          <cell r="C3160" t="str">
            <v>UN</v>
          </cell>
          <cell r="D3160">
            <v>560000</v>
          </cell>
        </row>
        <row r="3161">
          <cell r="A3161">
            <v>3161</v>
          </cell>
          <cell r="B3161" t="str">
            <v>TOMA DOBLE AMERICANA   01</v>
          </cell>
          <cell r="C3161" t="str">
            <v>UN</v>
          </cell>
          <cell r="D3161">
            <v>1183</v>
          </cell>
        </row>
        <row r="3162">
          <cell r="A3162">
            <v>3162</v>
          </cell>
          <cell r="B3162" t="str">
            <v>ACONDICIONADOR DE AIRE 01</v>
          </cell>
          <cell r="C3162" t="str">
            <v>UN</v>
          </cell>
          <cell r="D3162">
            <v>968000</v>
          </cell>
        </row>
        <row r="3163">
          <cell r="A3163">
            <v>3163</v>
          </cell>
          <cell r="B3163" t="str">
            <v>CAMPANA EXTRAPLANA 90 C01</v>
          </cell>
          <cell r="C3163" t="str">
            <v>UN</v>
          </cell>
          <cell r="D3163">
            <v>236500</v>
          </cell>
        </row>
        <row r="3164">
          <cell r="A3164">
            <v>3164</v>
          </cell>
          <cell r="B3164" t="str">
            <v>TUBERIA RDE 13.5 1/2"</v>
          </cell>
          <cell r="C3164" t="str">
            <v>ML</v>
          </cell>
          <cell r="D3164">
            <v>603</v>
          </cell>
        </row>
        <row r="3165">
          <cell r="A3165">
            <v>3165</v>
          </cell>
          <cell r="B3165" t="str">
            <v>EXTINTOR 20 LIBRAS    ABC</v>
          </cell>
          <cell r="C3165" t="str">
            <v>UN</v>
          </cell>
          <cell r="D3165">
            <v>68440</v>
          </cell>
        </row>
        <row r="3166">
          <cell r="A3166">
            <v>3166</v>
          </cell>
          <cell r="B3166" t="str">
            <v>PLACA CIEGA C/PUENTE</v>
          </cell>
          <cell r="C3166" t="str">
            <v>UN</v>
          </cell>
          <cell r="D3166">
            <v>1264</v>
          </cell>
        </row>
        <row r="3167">
          <cell r="A3167">
            <v>3167</v>
          </cell>
          <cell r="B3167" t="str">
            <v>TABLETA MULTISPORT, VERDE</v>
          </cell>
          <cell r="C3167" t="str">
            <v>M2</v>
          </cell>
          <cell r="D3167">
            <v>5169</v>
          </cell>
        </row>
        <row r="3168">
          <cell r="A3168">
            <v>3168</v>
          </cell>
          <cell r="B3168" t="str">
            <v>CENTRAL TELEF.KX-T 206BX</v>
          </cell>
          <cell r="C3168" t="str">
            <v>UN</v>
          </cell>
          <cell r="D3168">
            <v>500000</v>
          </cell>
        </row>
        <row r="3169">
          <cell r="A3169">
            <v>3169</v>
          </cell>
          <cell r="B3169" t="str">
            <v>ACRILICO SEMIMATE</v>
          </cell>
          <cell r="C3169" t="str">
            <v>GL</v>
          </cell>
          <cell r="D3169">
            <v>25400</v>
          </cell>
        </row>
        <row r="3170">
          <cell r="A3170">
            <v>3170</v>
          </cell>
          <cell r="B3170" t="str">
            <v>INTERRUPTOR SENCILLO   04</v>
          </cell>
          <cell r="C3170" t="str">
            <v>UN</v>
          </cell>
          <cell r="D3170">
            <v>2204</v>
          </cell>
        </row>
        <row r="3171">
          <cell r="A3171">
            <v>3171</v>
          </cell>
          <cell r="B3171" t="str">
            <v>INTERRUPTOR CONMUTABLE 03</v>
          </cell>
          <cell r="C3171" t="str">
            <v>UN</v>
          </cell>
          <cell r="D3171">
            <v>2354</v>
          </cell>
        </row>
        <row r="3172">
          <cell r="A3172">
            <v>3172</v>
          </cell>
          <cell r="B3172" t="str">
            <v>BOTON PARA TIMBRE</v>
          </cell>
          <cell r="C3172" t="str">
            <v>UN</v>
          </cell>
          <cell r="D3172">
            <v>2308</v>
          </cell>
        </row>
        <row r="3173">
          <cell r="A3173">
            <v>3173</v>
          </cell>
          <cell r="B3173" t="str">
            <v>INTERRUPTOR SENCILLO   05</v>
          </cell>
          <cell r="C3173" t="str">
            <v>UN</v>
          </cell>
          <cell r="D3173">
            <v>1044</v>
          </cell>
        </row>
        <row r="3174">
          <cell r="A3174">
            <v>3174</v>
          </cell>
          <cell r="B3174" t="str">
            <v>INTERRUPTOR CONMUTABLE 04</v>
          </cell>
          <cell r="C3174" t="str">
            <v>UN</v>
          </cell>
          <cell r="D3174">
            <v>1125</v>
          </cell>
        </row>
        <row r="3175">
          <cell r="A3175">
            <v>3175</v>
          </cell>
          <cell r="B3175" t="str">
            <v>ACRILICO MATE</v>
          </cell>
          <cell r="C3175" t="str">
            <v>GL</v>
          </cell>
          <cell r="D3175">
            <v>24300</v>
          </cell>
        </row>
        <row r="3176">
          <cell r="A3176">
            <v>3176</v>
          </cell>
          <cell r="B3176" t="str">
            <v>BOTON PARA TIMBRE      01</v>
          </cell>
          <cell r="C3176" t="str">
            <v>UN</v>
          </cell>
          <cell r="D3176">
            <v>765</v>
          </cell>
        </row>
        <row r="3177">
          <cell r="A3177">
            <v>3177</v>
          </cell>
          <cell r="B3177" t="str">
            <v>TOMA SENCILLA AMERICANA02</v>
          </cell>
          <cell r="C3177" t="str">
            <v>UN</v>
          </cell>
          <cell r="D3177">
            <v>638</v>
          </cell>
        </row>
        <row r="3178">
          <cell r="A3178">
            <v>3178</v>
          </cell>
          <cell r="B3178" t="str">
            <v>TOMA TELEFONICA        03</v>
          </cell>
          <cell r="C3178" t="str">
            <v>UN</v>
          </cell>
          <cell r="D3178">
            <v>638</v>
          </cell>
        </row>
        <row r="3179">
          <cell r="A3179">
            <v>3179</v>
          </cell>
          <cell r="B3179" t="str">
            <v>TOMA TELEFONO AMERICANA</v>
          </cell>
          <cell r="C3179" t="str">
            <v>UN</v>
          </cell>
          <cell r="D3179">
            <v>962</v>
          </cell>
        </row>
        <row r="3180">
          <cell r="A3180">
            <v>3180</v>
          </cell>
          <cell r="B3180" t="str">
            <v>CANAL   U              8"</v>
          </cell>
          <cell r="C3180" t="str">
            <v>ML</v>
          </cell>
          <cell r="D3180">
            <v>13216</v>
          </cell>
        </row>
        <row r="3181">
          <cell r="A3181">
            <v>3181</v>
          </cell>
          <cell r="B3181" t="str">
            <v>TOMA SENC.EUROAMERICANA</v>
          </cell>
          <cell r="C3181" t="str">
            <v>UN</v>
          </cell>
          <cell r="D3181">
            <v>962</v>
          </cell>
        </row>
        <row r="3182">
          <cell r="A3182">
            <v>3182</v>
          </cell>
          <cell r="B3182" t="str">
            <v>LISTON ABARCO 4"x6"x3.6m</v>
          </cell>
          <cell r="C3182" t="str">
            <v>UN</v>
          </cell>
          <cell r="D3182">
            <v>22800</v>
          </cell>
        </row>
        <row r="3183">
          <cell r="A3183">
            <v>3183</v>
          </cell>
          <cell r="B3183" t="str">
            <v>TEXTURADO ACRILICO</v>
          </cell>
          <cell r="C3183" t="str">
            <v>GL</v>
          </cell>
          <cell r="D3183">
            <v>19800</v>
          </cell>
        </row>
        <row r="3184">
          <cell r="A3184">
            <v>3184</v>
          </cell>
          <cell r="B3184" t="str">
            <v>TOMA TV.AMER.-COAXIAL</v>
          </cell>
          <cell r="C3184" t="str">
            <v>UN</v>
          </cell>
          <cell r="D3184">
            <v>719</v>
          </cell>
        </row>
        <row r="3185">
          <cell r="A3185">
            <v>3185</v>
          </cell>
          <cell r="B3185" t="str">
            <v>ZUMBADOR 110 VOLTIOS   01</v>
          </cell>
          <cell r="C3185" t="str">
            <v>UN</v>
          </cell>
          <cell r="D3185">
            <v>2598</v>
          </cell>
        </row>
        <row r="3186">
          <cell r="A3186">
            <v>3186</v>
          </cell>
          <cell r="B3186" t="str">
            <v>SALIDA PARA CORDON</v>
          </cell>
          <cell r="C3186" t="str">
            <v>UN</v>
          </cell>
          <cell r="D3186">
            <v>139</v>
          </cell>
        </row>
        <row r="3187">
          <cell r="A3187">
            <v>3187</v>
          </cell>
          <cell r="B3187" t="str">
            <v>INTERRUPTOR BIPOLAR</v>
          </cell>
          <cell r="C3187" t="str">
            <v>UN</v>
          </cell>
          <cell r="D3187">
            <v>2540</v>
          </cell>
        </row>
        <row r="3188">
          <cell r="A3188">
            <v>3188</v>
          </cell>
          <cell r="B3188" t="str">
            <v>VINILO TIPO PREMIUM</v>
          </cell>
          <cell r="C3188" t="str">
            <v>GL</v>
          </cell>
          <cell r="D3188">
            <v>21650</v>
          </cell>
        </row>
        <row r="3189">
          <cell r="A3189">
            <v>3189</v>
          </cell>
          <cell r="B3189" t="str">
            <v>LISTON ABARCO 4"x5"x3.6m</v>
          </cell>
          <cell r="C3189" t="str">
            <v>UN</v>
          </cell>
          <cell r="D3189">
            <v>19000</v>
          </cell>
        </row>
        <row r="3190">
          <cell r="A3190">
            <v>3190</v>
          </cell>
          <cell r="B3190" t="str">
            <v>INTERRUPTOR DOBLE      03</v>
          </cell>
          <cell r="C3190" t="str">
            <v>UN</v>
          </cell>
          <cell r="D3190">
            <v>5753</v>
          </cell>
        </row>
        <row r="3191">
          <cell r="A3191">
            <v>3191</v>
          </cell>
          <cell r="B3191" t="str">
            <v>INTERRUPTOR TRIPLE     02</v>
          </cell>
          <cell r="C3191" t="str">
            <v>UN</v>
          </cell>
          <cell r="D3191">
            <v>7957</v>
          </cell>
        </row>
        <row r="3192">
          <cell r="A3192">
            <v>3192</v>
          </cell>
          <cell r="B3192" t="str">
            <v>TUBO UNION MECANICA    6"</v>
          </cell>
          <cell r="C3192" t="str">
            <v>UN</v>
          </cell>
          <cell r="D3192">
            <v>177558</v>
          </cell>
        </row>
        <row r="3193">
          <cell r="A3193">
            <v>3193</v>
          </cell>
          <cell r="B3193" t="str">
            <v>INTERRUPTOR CONMUTABLE 05</v>
          </cell>
          <cell r="C3193" t="str">
            <v>UN</v>
          </cell>
          <cell r="D3193">
            <v>2470</v>
          </cell>
        </row>
        <row r="3194">
          <cell r="A3194">
            <v>3194</v>
          </cell>
          <cell r="B3194" t="str">
            <v>INTERRUPTOR CUATRO VIAS01</v>
          </cell>
          <cell r="C3194" t="str">
            <v>UN</v>
          </cell>
          <cell r="D3194">
            <v>2691</v>
          </cell>
        </row>
        <row r="3195">
          <cell r="A3195">
            <v>3195</v>
          </cell>
          <cell r="B3195" t="str">
            <v>BOTON PARA TIMBRE      02</v>
          </cell>
          <cell r="C3195" t="str">
            <v>UN</v>
          </cell>
          <cell r="D3195">
            <v>2111</v>
          </cell>
        </row>
        <row r="3196">
          <cell r="A3196">
            <v>3196</v>
          </cell>
          <cell r="B3196" t="str">
            <v>TOMA SENCILLA AMERICANA03</v>
          </cell>
          <cell r="C3196" t="str">
            <v>UN</v>
          </cell>
          <cell r="D3196">
            <v>1983</v>
          </cell>
        </row>
        <row r="3197">
          <cell r="A3197">
            <v>3197</v>
          </cell>
          <cell r="B3197" t="str">
            <v>TOMA TELEFONICA        04</v>
          </cell>
          <cell r="C3197" t="str">
            <v>UN</v>
          </cell>
          <cell r="D3197">
            <v>1983</v>
          </cell>
        </row>
        <row r="3198">
          <cell r="A3198">
            <v>3198</v>
          </cell>
          <cell r="B3198" t="str">
            <v>TOMA TELFONO TIPO AMER.</v>
          </cell>
          <cell r="C3198" t="str">
            <v>UN</v>
          </cell>
          <cell r="D3198">
            <v>962</v>
          </cell>
        </row>
        <row r="3199">
          <cell r="A3199">
            <v>3199</v>
          </cell>
          <cell r="B3199" t="str">
            <v xml:space="preserve">ESMALTE SINT. </v>
          </cell>
          <cell r="C3199" t="str">
            <v>GL</v>
          </cell>
          <cell r="D3199">
            <v>62000</v>
          </cell>
        </row>
        <row r="3200">
          <cell r="A3200">
            <v>3200</v>
          </cell>
          <cell r="B3200" t="str">
            <v>TOMA SENCILLA EUROAMERIC.</v>
          </cell>
          <cell r="C3200" t="str">
            <v>UN</v>
          </cell>
          <cell r="D3200">
            <v>962</v>
          </cell>
        </row>
        <row r="3201">
          <cell r="A3201">
            <v>3201</v>
          </cell>
          <cell r="B3201" t="str">
            <v>TOMA SENCILLA AMER.SEG.</v>
          </cell>
          <cell r="C3201" t="str">
            <v>UN</v>
          </cell>
          <cell r="D3201">
            <v>1229</v>
          </cell>
        </row>
        <row r="3202">
          <cell r="A3202">
            <v>3202</v>
          </cell>
          <cell r="B3202" t="str">
            <v>ESMALTE SINT.S/MATE</v>
          </cell>
          <cell r="C3202" t="str">
            <v>GL</v>
          </cell>
          <cell r="D3202">
            <v>24500</v>
          </cell>
        </row>
        <row r="3203">
          <cell r="A3203">
            <v>3203</v>
          </cell>
          <cell r="B3203" t="str">
            <v>ESMALTE SINT. MATE</v>
          </cell>
          <cell r="C3203" t="str">
            <v>GL</v>
          </cell>
          <cell r="D3203">
            <v>24400</v>
          </cell>
        </row>
        <row r="3204">
          <cell r="A3204">
            <v>3204</v>
          </cell>
          <cell r="B3204" t="str">
            <v>SALIDA PARA CORDON     01</v>
          </cell>
          <cell r="C3204" t="str">
            <v>UN</v>
          </cell>
          <cell r="D3204">
            <v>139</v>
          </cell>
        </row>
        <row r="3205">
          <cell r="A3205">
            <v>3205</v>
          </cell>
          <cell r="B3205" t="str">
            <v>INTERRUPTOR BIPOLAR    01</v>
          </cell>
          <cell r="C3205" t="str">
            <v>UN</v>
          </cell>
          <cell r="D3205">
            <v>2540</v>
          </cell>
        </row>
        <row r="3206">
          <cell r="A3206">
            <v>3206</v>
          </cell>
          <cell r="B3206" t="str">
            <v>INTERRUPTOR DOBLE      04</v>
          </cell>
          <cell r="C3206" t="str">
            <v>UN</v>
          </cell>
          <cell r="D3206">
            <v>3433</v>
          </cell>
        </row>
        <row r="3207">
          <cell r="A3207">
            <v>3207</v>
          </cell>
          <cell r="B3207" t="str">
            <v>INTERRUPTOR TRIPLE     03</v>
          </cell>
          <cell r="C3207" t="str">
            <v>UN</v>
          </cell>
          <cell r="D3207">
            <v>4477</v>
          </cell>
        </row>
        <row r="3208">
          <cell r="A3208">
            <v>3208</v>
          </cell>
          <cell r="B3208" t="str">
            <v>INTERRUPTOR+TOMA AMERIC01</v>
          </cell>
          <cell r="C3208" t="str">
            <v>UN</v>
          </cell>
          <cell r="D3208">
            <v>3027</v>
          </cell>
        </row>
        <row r="3209">
          <cell r="A3209">
            <v>3209</v>
          </cell>
          <cell r="B3209" t="str">
            <v>CENTRAL TELEF.KX-T 30810B</v>
          </cell>
          <cell r="C3209" t="str">
            <v>UN</v>
          </cell>
          <cell r="D3209">
            <v>640000</v>
          </cell>
        </row>
        <row r="3210">
          <cell r="A3210">
            <v>3210</v>
          </cell>
          <cell r="B3210" t="str">
            <v>INT.TRIPLE CONMUTABLE  01</v>
          </cell>
          <cell r="C3210" t="str">
            <v>UN</v>
          </cell>
          <cell r="D3210">
            <v>4477</v>
          </cell>
        </row>
        <row r="3211">
          <cell r="A3211">
            <v>3211</v>
          </cell>
          <cell r="B3211" t="str">
            <v>BARNIZ FILTRO SOLAR BRILL</v>
          </cell>
          <cell r="C3211" t="str">
            <v>GL</v>
          </cell>
          <cell r="D3211">
            <v>27500</v>
          </cell>
        </row>
        <row r="3212">
          <cell r="A3212">
            <v>3212</v>
          </cell>
          <cell r="B3212" t="str">
            <v>TOMA DOBLE AMERICANA   02</v>
          </cell>
          <cell r="C3212" t="str">
            <v>UN</v>
          </cell>
          <cell r="D3212">
            <v>2621</v>
          </cell>
        </row>
        <row r="3213">
          <cell r="A3213">
            <v>3213</v>
          </cell>
          <cell r="B3213" t="str">
            <v>TOMA DOBLE TELEFONO</v>
          </cell>
          <cell r="C3213" t="str">
            <v>UN</v>
          </cell>
          <cell r="D3213">
            <v>1983</v>
          </cell>
        </row>
        <row r="3214">
          <cell r="A3214">
            <v>3214</v>
          </cell>
          <cell r="B3214" t="str">
            <v>BARNIZ BRILLANTE</v>
          </cell>
          <cell r="C3214" t="str">
            <v>GL</v>
          </cell>
          <cell r="D3214">
            <v>19700</v>
          </cell>
        </row>
        <row r="3215">
          <cell r="A3215">
            <v>3215</v>
          </cell>
          <cell r="B3215" t="str">
            <v>INTERRUPTOR SENCILLO   06</v>
          </cell>
          <cell r="C3215" t="str">
            <v>UN</v>
          </cell>
          <cell r="D3215">
            <v>5220</v>
          </cell>
        </row>
        <row r="3216">
          <cell r="A3216">
            <v>3216</v>
          </cell>
          <cell r="B3216" t="str">
            <v>INTERRUPTOR CONMUTABLE 06</v>
          </cell>
          <cell r="C3216" t="str">
            <v>UN</v>
          </cell>
          <cell r="D3216">
            <v>5428</v>
          </cell>
        </row>
        <row r="3217">
          <cell r="A3217">
            <v>3217</v>
          </cell>
          <cell r="B3217" t="str">
            <v>TUBO UNION MECANICA    8"</v>
          </cell>
          <cell r="C3217" t="str">
            <v>UN</v>
          </cell>
          <cell r="D3217">
            <v>301111</v>
          </cell>
        </row>
        <row r="3218">
          <cell r="A3218">
            <v>3218</v>
          </cell>
          <cell r="B3218" t="str">
            <v>TOMA SENCILLA AMERICANA04</v>
          </cell>
          <cell r="C3218" t="str">
            <v>UN</v>
          </cell>
          <cell r="D3218">
            <v>4582</v>
          </cell>
        </row>
        <row r="3219">
          <cell r="A3219">
            <v>3219</v>
          </cell>
          <cell r="B3219" t="str">
            <v>TOMA SENCILLA EUROAMERI01</v>
          </cell>
          <cell r="C3219" t="str">
            <v>UN</v>
          </cell>
          <cell r="D3219">
            <v>4883</v>
          </cell>
        </row>
        <row r="3220">
          <cell r="A3220">
            <v>3220</v>
          </cell>
          <cell r="B3220" t="str">
            <v>TOMA TELEFONICA        05</v>
          </cell>
          <cell r="C3220" t="str">
            <v>UN</v>
          </cell>
          <cell r="D3220">
            <v>4640</v>
          </cell>
        </row>
        <row r="3221">
          <cell r="A3221">
            <v>3221</v>
          </cell>
          <cell r="B3221" t="str">
            <v>TOMA TELEFONO AMERICANA01</v>
          </cell>
          <cell r="C3221" t="str">
            <v>UN</v>
          </cell>
          <cell r="D3221">
            <v>4848</v>
          </cell>
        </row>
        <row r="3222">
          <cell r="A3222">
            <v>3222</v>
          </cell>
          <cell r="B3222" t="str">
            <v>HIERRO RED.CORRUGADO 3/8"</v>
          </cell>
          <cell r="C3222" t="str">
            <v>TN</v>
          </cell>
          <cell r="D3222">
            <v>586352</v>
          </cell>
        </row>
        <row r="3223">
          <cell r="A3223">
            <v>3223</v>
          </cell>
          <cell r="B3223" t="str">
            <v>PLACA CIEGA</v>
          </cell>
          <cell r="C3223" t="str">
            <v>UN</v>
          </cell>
          <cell r="D3223">
            <v>1125</v>
          </cell>
        </row>
        <row r="3224">
          <cell r="A3224">
            <v>3224</v>
          </cell>
          <cell r="B3224" t="str">
            <v>INTERRUPTOR SENCILLO   07</v>
          </cell>
          <cell r="C3224" t="str">
            <v>UN</v>
          </cell>
          <cell r="D3224">
            <v>2204</v>
          </cell>
        </row>
        <row r="3225">
          <cell r="A3225">
            <v>3225</v>
          </cell>
          <cell r="B3225" t="str">
            <v>CONM.SENCILLO</v>
          </cell>
          <cell r="C3225" t="str">
            <v>UN</v>
          </cell>
          <cell r="D3225">
            <v>2528</v>
          </cell>
        </row>
        <row r="3226">
          <cell r="A3226">
            <v>3226</v>
          </cell>
          <cell r="B3226" t="str">
            <v>LISTON ABARCO 4"x4"x3.6m</v>
          </cell>
          <cell r="C3226" t="str">
            <v>UN</v>
          </cell>
          <cell r="D3226">
            <v>15200</v>
          </cell>
        </row>
        <row r="3227">
          <cell r="A3227">
            <v>3227</v>
          </cell>
          <cell r="B3227" t="str">
            <v>TOMA PATA TRABADA</v>
          </cell>
          <cell r="C3227" t="str">
            <v>UN</v>
          </cell>
          <cell r="D3227">
            <v>2900</v>
          </cell>
        </row>
        <row r="3228">
          <cell r="A3228">
            <v>3228</v>
          </cell>
          <cell r="B3228" t="str">
            <v>BOTON TIMBRE           04</v>
          </cell>
          <cell r="C3228" t="str">
            <v>UN</v>
          </cell>
          <cell r="D3228">
            <v>2329</v>
          </cell>
        </row>
        <row r="3229">
          <cell r="A3229">
            <v>3229</v>
          </cell>
          <cell r="B3229" t="str">
            <v>TOMA TELEFONICA        06</v>
          </cell>
          <cell r="C3229" t="str">
            <v>UN</v>
          </cell>
          <cell r="D3229">
            <v>2169</v>
          </cell>
        </row>
        <row r="3230">
          <cell r="A3230">
            <v>3230</v>
          </cell>
          <cell r="B3230" t="str">
            <v>SALIDA CORDON TV.      01</v>
          </cell>
          <cell r="C3230" t="str">
            <v>UN</v>
          </cell>
          <cell r="D3230">
            <v>1125</v>
          </cell>
        </row>
        <row r="3231">
          <cell r="A3231">
            <v>3231</v>
          </cell>
          <cell r="B3231" t="str">
            <v>DIMMER SENCILLO</v>
          </cell>
          <cell r="C3231" t="str">
            <v>UN</v>
          </cell>
          <cell r="D3231">
            <v>18769</v>
          </cell>
        </row>
        <row r="3232">
          <cell r="A3232">
            <v>3232</v>
          </cell>
          <cell r="B3232" t="str">
            <v>DIMMER CONMUTABLE</v>
          </cell>
          <cell r="C3232" t="str">
            <v>UN</v>
          </cell>
          <cell r="D3232">
            <v>18769</v>
          </cell>
        </row>
        <row r="3233">
          <cell r="A3233">
            <v>3233</v>
          </cell>
          <cell r="B3233" t="str">
            <v>INTERRUPTOR DOBLE      05</v>
          </cell>
          <cell r="C3233" t="str">
            <v>UN</v>
          </cell>
          <cell r="D3233">
            <v>3276</v>
          </cell>
        </row>
        <row r="3234">
          <cell r="A3234">
            <v>3234</v>
          </cell>
          <cell r="B3234" t="str">
            <v>INTERRUPTOR TRIPLE     04</v>
          </cell>
          <cell r="C3234" t="str">
            <v>UN</v>
          </cell>
          <cell r="D3234">
            <v>4362</v>
          </cell>
        </row>
        <row r="3235">
          <cell r="A3235">
            <v>3235</v>
          </cell>
          <cell r="B3235" t="str">
            <v>CONM.+ INTERRUPTOR</v>
          </cell>
          <cell r="C3235" t="str">
            <v>UN</v>
          </cell>
          <cell r="D3235">
            <v>3573</v>
          </cell>
        </row>
        <row r="3236">
          <cell r="A3236">
            <v>3236</v>
          </cell>
          <cell r="B3236" t="str">
            <v>CENTRAL TELEF.KX-T 61610B</v>
          </cell>
          <cell r="C3236" t="str">
            <v>UN</v>
          </cell>
          <cell r="D3236">
            <v>1200000</v>
          </cell>
        </row>
        <row r="3237">
          <cell r="A3237">
            <v>3237</v>
          </cell>
          <cell r="B3237" t="str">
            <v>CONM.+ TRIPLE</v>
          </cell>
          <cell r="C3237" t="str">
            <v>UN</v>
          </cell>
          <cell r="D3237">
            <v>5243</v>
          </cell>
        </row>
        <row r="3238">
          <cell r="A3238">
            <v>3238</v>
          </cell>
          <cell r="B3238" t="str">
            <v>TOMA + INTERRUPTOR</v>
          </cell>
          <cell r="C3238" t="str">
            <v>UN</v>
          </cell>
          <cell r="D3238">
            <v>3387</v>
          </cell>
        </row>
        <row r="3239">
          <cell r="A3239">
            <v>3239</v>
          </cell>
          <cell r="B3239" t="str">
            <v>CENTRAL TELEF.KX-TD1232</v>
          </cell>
          <cell r="C3239" t="str">
            <v>UN</v>
          </cell>
          <cell r="D3239">
            <v>2400000</v>
          </cell>
        </row>
        <row r="3240">
          <cell r="A3240">
            <v>3240</v>
          </cell>
          <cell r="B3240" t="str">
            <v>TOMA DOBLE</v>
          </cell>
          <cell r="C3240" t="str">
            <v>UN</v>
          </cell>
          <cell r="D3240">
            <v>2366</v>
          </cell>
        </row>
        <row r="3241">
          <cell r="A3241">
            <v>3241</v>
          </cell>
          <cell r="B3241" t="str">
            <v>PEGACOR BLANCO</v>
          </cell>
          <cell r="C3241" t="str">
            <v>KG</v>
          </cell>
          <cell r="D3241">
            <v>963</v>
          </cell>
        </row>
        <row r="3242">
          <cell r="A3242">
            <v>3242</v>
          </cell>
          <cell r="B3242" t="str">
            <v>TOMA DOBLE             01</v>
          </cell>
          <cell r="C3242" t="str">
            <v>UN</v>
          </cell>
          <cell r="D3242">
            <v>2912</v>
          </cell>
        </row>
        <row r="3243">
          <cell r="A3243">
            <v>3243</v>
          </cell>
          <cell r="B3243" t="str">
            <v>LISTON ABARCO 4"x8"x3.6m</v>
          </cell>
          <cell r="C3243" t="str">
            <v>UN</v>
          </cell>
          <cell r="D3243">
            <v>12700</v>
          </cell>
        </row>
        <row r="3244">
          <cell r="A3244">
            <v>3244</v>
          </cell>
          <cell r="B3244" t="str">
            <v>LISTON ABARCO 1"x4"x3.6m</v>
          </cell>
          <cell r="C3244" t="str">
            <v>UN</v>
          </cell>
          <cell r="D3244">
            <v>3800</v>
          </cell>
        </row>
        <row r="3245">
          <cell r="A3245">
            <v>3245</v>
          </cell>
          <cell r="B3245" t="str">
            <v>TOMA SENCILLA EUROAMERI02</v>
          </cell>
          <cell r="C3245" t="str">
            <v>UN</v>
          </cell>
          <cell r="D3245">
            <v>2332</v>
          </cell>
        </row>
        <row r="3246">
          <cell r="A3246">
            <v>3246</v>
          </cell>
          <cell r="B3246" t="str">
            <v>TOMA EUROAMER.+INTERRUPT</v>
          </cell>
          <cell r="C3246" t="str">
            <v>UN</v>
          </cell>
          <cell r="D3246">
            <v>3480</v>
          </cell>
        </row>
        <row r="3247">
          <cell r="A3247">
            <v>3247</v>
          </cell>
          <cell r="B3247" t="str">
            <v>TOMA EUROA+CONMUTABLE</v>
          </cell>
          <cell r="C3247" t="str">
            <v>UN</v>
          </cell>
          <cell r="D3247">
            <v>3735</v>
          </cell>
        </row>
        <row r="3248">
          <cell r="A3248">
            <v>3248</v>
          </cell>
          <cell r="B3248" t="str">
            <v>TOMA DOBRE EUROAMER.CREMA</v>
          </cell>
          <cell r="C3248" t="str">
            <v>UN</v>
          </cell>
          <cell r="D3248">
            <v>3573</v>
          </cell>
        </row>
        <row r="3249">
          <cell r="A3249">
            <v>3249</v>
          </cell>
          <cell r="B3249" t="str">
            <v>INTERRUPTOR SENCILLO   08</v>
          </cell>
          <cell r="C3249" t="str">
            <v>UN</v>
          </cell>
          <cell r="D3249">
            <v>3967</v>
          </cell>
        </row>
        <row r="3250">
          <cell r="A3250">
            <v>3250</v>
          </cell>
          <cell r="B3250" t="str">
            <v>CONM.SENCILLO          01</v>
          </cell>
          <cell r="C3250" t="str">
            <v>UN</v>
          </cell>
          <cell r="D3250">
            <v>4350</v>
          </cell>
        </row>
        <row r="3251">
          <cell r="A3251">
            <v>3251</v>
          </cell>
          <cell r="B3251" t="str">
            <v>TIMBRE</v>
          </cell>
          <cell r="C3251" t="str">
            <v>UN</v>
          </cell>
          <cell r="D3251">
            <v>4443</v>
          </cell>
        </row>
        <row r="3252">
          <cell r="A3252">
            <v>3252</v>
          </cell>
          <cell r="B3252" t="str">
            <v>INTERRUPTOR DOBLE      06</v>
          </cell>
          <cell r="C3252" t="str">
            <v>UN</v>
          </cell>
          <cell r="D3252">
            <v>6322</v>
          </cell>
        </row>
        <row r="3253">
          <cell r="A3253">
            <v>3253</v>
          </cell>
          <cell r="B3253" t="str">
            <v>INTERRUPTOR TRIPLE     05</v>
          </cell>
          <cell r="C3253" t="str">
            <v>UN</v>
          </cell>
          <cell r="D3253">
            <v>8630</v>
          </cell>
        </row>
        <row r="3254">
          <cell r="A3254">
            <v>3254</v>
          </cell>
          <cell r="B3254" t="str">
            <v>CONM.+ INTERRUP.</v>
          </cell>
          <cell r="C3254" t="str">
            <v>UN</v>
          </cell>
          <cell r="D3254">
            <v>7215</v>
          </cell>
        </row>
        <row r="3255">
          <cell r="A3255">
            <v>3255</v>
          </cell>
          <cell r="B3255" t="str">
            <v>CONM.DOBLE</v>
          </cell>
          <cell r="C3255" t="str">
            <v>UN</v>
          </cell>
          <cell r="D3255">
            <v>7215</v>
          </cell>
        </row>
        <row r="3256">
          <cell r="A3256">
            <v>3256</v>
          </cell>
          <cell r="B3256" t="str">
            <v>CONM.TRIPLE</v>
          </cell>
          <cell r="C3256" t="str">
            <v>UN</v>
          </cell>
          <cell r="D3256">
            <v>9674</v>
          </cell>
        </row>
        <row r="3257">
          <cell r="A3257">
            <v>3257</v>
          </cell>
          <cell r="B3257" t="str">
            <v>TOMA + INTERRUPTOR     01</v>
          </cell>
          <cell r="C3257" t="str">
            <v>UN</v>
          </cell>
          <cell r="D3257">
            <v>5556</v>
          </cell>
        </row>
        <row r="3258">
          <cell r="A3258">
            <v>3258</v>
          </cell>
          <cell r="B3258" t="str">
            <v>CAMPANA VERTICAL DE 60 CM</v>
          </cell>
          <cell r="C3258" t="str">
            <v>UN</v>
          </cell>
          <cell r="D3258">
            <v>119800</v>
          </cell>
        </row>
        <row r="3259">
          <cell r="A3259">
            <v>3259</v>
          </cell>
          <cell r="B3259" t="str">
            <v>LISTON ABARCO 2"x6"x3m</v>
          </cell>
          <cell r="C3259" t="str">
            <v>UN</v>
          </cell>
          <cell r="D3259">
            <v>9500</v>
          </cell>
        </row>
        <row r="3260">
          <cell r="A3260">
            <v>3260</v>
          </cell>
          <cell r="B3260" t="str">
            <v>LISTON ABARCO 2"x5"x3m</v>
          </cell>
          <cell r="C3260" t="str">
            <v>UN</v>
          </cell>
          <cell r="D3260">
            <v>7900</v>
          </cell>
        </row>
        <row r="3261">
          <cell r="A3261">
            <v>3261</v>
          </cell>
          <cell r="B3261" t="str">
            <v>TOMA EUROAMER + INT.   LP</v>
          </cell>
          <cell r="C3261" t="str">
            <v>UN</v>
          </cell>
          <cell r="D3261">
            <v>5596</v>
          </cell>
        </row>
        <row r="3262">
          <cell r="A3262">
            <v>3262</v>
          </cell>
          <cell r="B3262" t="str">
            <v>TOMA EUROAMER+ CONM.   LP</v>
          </cell>
          <cell r="C3262" t="str">
            <v>UN</v>
          </cell>
          <cell r="D3262">
            <v>5997</v>
          </cell>
        </row>
        <row r="3263">
          <cell r="A3263">
            <v>3263</v>
          </cell>
          <cell r="B3263" t="str">
            <v>LISTON ABARCO 2"x4"x3m</v>
          </cell>
          <cell r="C3263" t="str">
            <v>UN</v>
          </cell>
          <cell r="D3263">
            <v>6400</v>
          </cell>
        </row>
        <row r="3264">
          <cell r="A3264">
            <v>3264</v>
          </cell>
          <cell r="B3264" t="str">
            <v>LISTON ABARCO 2"x3"x3m</v>
          </cell>
          <cell r="C3264" t="str">
            <v>UN</v>
          </cell>
          <cell r="D3264">
            <v>6400</v>
          </cell>
        </row>
        <row r="3265">
          <cell r="A3265">
            <v>3265</v>
          </cell>
          <cell r="B3265" t="str">
            <v>HIERRO RED.CORRUGADO 12mm</v>
          </cell>
          <cell r="C3265" t="str">
            <v>TN</v>
          </cell>
          <cell r="D3265">
            <v>586352</v>
          </cell>
        </row>
        <row r="3266">
          <cell r="A3266">
            <v>3266</v>
          </cell>
          <cell r="B3266" t="str">
            <v>TOMA TELEFONICA CREMA-LXK</v>
          </cell>
          <cell r="C3266" t="str">
            <v>UN</v>
          </cell>
          <cell r="D3266">
            <v>3654</v>
          </cell>
        </row>
        <row r="3267">
          <cell r="A3267">
            <v>3267</v>
          </cell>
          <cell r="B3267" t="str">
            <v>TOMA TELEFONICA DUPLEX</v>
          </cell>
          <cell r="C3267" t="str">
            <v>UN</v>
          </cell>
          <cell r="D3267">
            <v>3700</v>
          </cell>
        </row>
        <row r="3268">
          <cell r="A3268">
            <v>3268</v>
          </cell>
          <cell r="B3268" t="str">
            <v>TOMA TELEFONICA AMERIC.</v>
          </cell>
          <cell r="C3268" t="str">
            <v>UN</v>
          </cell>
          <cell r="D3268">
            <v>2900</v>
          </cell>
        </row>
        <row r="3269">
          <cell r="A3269">
            <v>3269</v>
          </cell>
          <cell r="B3269" t="str">
            <v>TOMA TELEFONICA        07</v>
          </cell>
          <cell r="C3269" t="str">
            <v>UN</v>
          </cell>
          <cell r="D3269">
            <v>4037</v>
          </cell>
        </row>
        <row r="3270">
          <cell r="A3270">
            <v>3270</v>
          </cell>
          <cell r="B3270" t="str">
            <v>TOMA COAXIAL   CREMA-LX-K</v>
          </cell>
          <cell r="C3270" t="str">
            <v>UN</v>
          </cell>
          <cell r="D3270">
            <v>2714</v>
          </cell>
        </row>
        <row r="3271">
          <cell r="A3271">
            <v>3271</v>
          </cell>
          <cell r="B3271" t="str">
            <v>LISTON ABARCO 2"x3"x3m 01</v>
          </cell>
          <cell r="C3271" t="str">
            <v>UN</v>
          </cell>
          <cell r="D3271">
            <v>4750</v>
          </cell>
        </row>
        <row r="3272">
          <cell r="A3272">
            <v>3272</v>
          </cell>
          <cell r="B3272" t="str">
            <v>LISTON ABARCO 2"x2"x3m</v>
          </cell>
          <cell r="C3272" t="str">
            <v>UN</v>
          </cell>
          <cell r="D3272">
            <v>3200</v>
          </cell>
        </row>
        <row r="3273">
          <cell r="A3273">
            <v>3273</v>
          </cell>
          <cell r="B3273" t="str">
            <v>HIERRO RED.CORRUGADO 1/2"</v>
          </cell>
          <cell r="C3273" t="str">
            <v>TN</v>
          </cell>
          <cell r="D3273">
            <v>586352</v>
          </cell>
        </row>
        <row r="3274">
          <cell r="A3274">
            <v>3274</v>
          </cell>
          <cell r="B3274" t="str">
            <v>BOTON TIMBRE           05</v>
          </cell>
          <cell r="C3274" t="str">
            <v>UN</v>
          </cell>
          <cell r="D3274">
            <v>4443</v>
          </cell>
        </row>
        <row r="3275">
          <cell r="A3275">
            <v>3275</v>
          </cell>
          <cell r="B3275" t="str">
            <v>HIERRO RED.CORRUGADO 5/8"</v>
          </cell>
          <cell r="C3275" t="str">
            <v>TN</v>
          </cell>
          <cell r="D3275">
            <v>575112</v>
          </cell>
        </row>
        <row r="3276">
          <cell r="A3276">
            <v>3276</v>
          </cell>
          <cell r="B3276" t="str">
            <v>INTERRUPTOR SENCILLO   09</v>
          </cell>
          <cell r="C3276" t="str">
            <v>UN</v>
          </cell>
          <cell r="D3276">
            <v>2204</v>
          </cell>
        </row>
        <row r="3277">
          <cell r="A3277">
            <v>3277</v>
          </cell>
          <cell r="B3277" t="str">
            <v>CONM.SENCILLO          02</v>
          </cell>
          <cell r="C3277" t="str">
            <v>UN</v>
          </cell>
          <cell r="D3277">
            <v>2528</v>
          </cell>
        </row>
        <row r="3278">
          <cell r="A3278">
            <v>3278</v>
          </cell>
          <cell r="B3278" t="str">
            <v>TOMA SENCILLO</v>
          </cell>
          <cell r="C3278" t="str">
            <v>UN</v>
          </cell>
          <cell r="D3278">
            <v>2332</v>
          </cell>
        </row>
        <row r="3279">
          <cell r="A3279">
            <v>3279</v>
          </cell>
          <cell r="B3279" t="str">
            <v>TOMA P/TRABADA 20 AMP</v>
          </cell>
          <cell r="C3279" t="str">
            <v>UN</v>
          </cell>
          <cell r="D3279">
            <v>2900</v>
          </cell>
        </row>
        <row r="3280">
          <cell r="A3280">
            <v>3280</v>
          </cell>
          <cell r="B3280" t="str">
            <v>BOTON TIMBRE           06</v>
          </cell>
          <cell r="C3280" t="str">
            <v>UN</v>
          </cell>
          <cell r="D3280">
            <v>2297</v>
          </cell>
        </row>
        <row r="3281">
          <cell r="A3281">
            <v>3281</v>
          </cell>
          <cell r="B3281" t="str">
            <v>TOMA TELEFONICA        08</v>
          </cell>
          <cell r="C3281" t="str">
            <v>UN</v>
          </cell>
          <cell r="D3281">
            <v>3654</v>
          </cell>
        </row>
        <row r="3282">
          <cell r="A3282">
            <v>3282</v>
          </cell>
          <cell r="B3282" t="str">
            <v>SALIDA CORDON TV.      02</v>
          </cell>
          <cell r="C3282" t="str">
            <v>UN</v>
          </cell>
          <cell r="D3282">
            <v>1125</v>
          </cell>
        </row>
        <row r="3283">
          <cell r="A3283">
            <v>3283</v>
          </cell>
          <cell r="B3283" t="str">
            <v>INTERRUTOR DOBLE</v>
          </cell>
          <cell r="C3283" t="str">
            <v>UN</v>
          </cell>
          <cell r="D3283">
            <v>3276</v>
          </cell>
        </row>
        <row r="3284">
          <cell r="A3284">
            <v>3284</v>
          </cell>
          <cell r="B3284" t="str">
            <v>INTERRUPTOR TRIPLE     06</v>
          </cell>
          <cell r="C3284" t="str">
            <v>UN</v>
          </cell>
          <cell r="D3284">
            <v>4362</v>
          </cell>
        </row>
        <row r="3285">
          <cell r="A3285">
            <v>3285</v>
          </cell>
          <cell r="B3285" t="str">
            <v>BOQUILLAS JUEGO     1"</v>
          </cell>
          <cell r="C3285" t="str">
            <v>UN</v>
          </cell>
          <cell r="D3285">
            <v>472</v>
          </cell>
        </row>
        <row r="3286">
          <cell r="A3286">
            <v>3286</v>
          </cell>
          <cell r="B3286" t="str">
            <v>CONM.+ DOBLE</v>
          </cell>
          <cell r="C3286" t="str">
            <v>UN</v>
          </cell>
          <cell r="D3286">
            <v>3840</v>
          </cell>
        </row>
        <row r="3287">
          <cell r="A3287">
            <v>3287</v>
          </cell>
          <cell r="B3287" t="str">
            <v>HIERRO RED.CORRUGADO 3/4"</v>
          </cell>
          <cell r="C3287" t="str">
            <v>TN</v>
          </cell>
          <cell r="D3287">
            <v>575112</v>
          </cell>
        </row>
        <row r="3288">
          <cell r="A3288">
            <v>3288</v>
          </cell>
          <cell r="B3288" t="str">
            <v>TOMA + INTERRUPTOR     02</v>
          </cell>
          <cell r="C3288" t="str">
            <v>UN</v>
          </cell>
          <cell r="D3288">
            <v>3387</v>
          </cell>
        </row>
        <row r="3289">
          <cell r="A3289">
            <v>3289</v>
          </cell>
          <cell r="B3289" t="str">
            <v>TOMA + CONMUTABLE</v>
          </cell>
          <cell r="C3289" t="str">
            <v>UN</v>
          </cell>
          <cell r="D3289">
            <v>2146</v>
          </cell>
        </row>
        <row r="3290">
          <cell r="A3290">
            <v>3290</v>
          </cell>
          <cell r="B3290" t="str">
            <v>TOMA DOBLE             02</v>
          </cell>
          <cell r="C3290" t="str">
            <v>UN</v>
          </cell>
          <cell r="D3290">
            <v>2366</v>
          </cell>
        </row>
        <row r="3291">
          <cell r="A3291">
            <v>3291</v>
          </cell>
          <cell r="B3291" t="str">
            <v>CAMPANA HORIZONTAL 60 CM</v>
          </cell>
          <cell r="C3291" t="str">
            <v>UN</v>
          </cell>
          <cell r="D3291">
            <v>129350</v>
          </cell>
        </row>
        <row r="3292">
          <cell r="A3292">
            <v>3292</v>
          </cell>
          <cell r="B3292" t="str">
            <v>TOMA DOBLE             03</v>
          </cell>
          <cell r="C3292" t="str">
            <v>UN</v>
          </cell>
          <cell r="D3292">
            <v>2912</v>
          </cell>
        </row>
        <row r="3293">
          <cell r="A3293">
            <v>3293</v>
          </cell>
          <cell r="B3293" t="str">
            <v>HIERRO RED.CORRUGADO 7/8"</v>
          </cell>
          <cell r="C3293" t="str">
            <v>TN</v>
          </cell>
          <cell r="D3293">
            <v>562284</v>
          </cell>
        </row>
        <row r="3294">
          <cell r="A3294">
            <v>3294</v>
          </cell>
          <cell r="B3294" t="str">
            <v>HIERRO RED.CORRUGADO   1"</v>
          </cell>
          <cell r="C3294" t="str">
            <v>TN</v>
          </cell>
          <cell r="D3294">
            <v>562284</v>
          </cell>
        </row>
        <row r="3295">
          <cell r="A3295">
            <v>3295</v>
          </cell>
          <cell r="B3295" t="str">
            <v>CENTRAL TELEF. KX-T 336</v>
          </cell>
          <cell r="C3295" t="str">
            <v>UN</v>
          </cell>
          <cell r="D3295">
            <v>4250000</v>
          </cell>
        </row>
        <row r="3296">
          <cell r="A3296">
            <v>3296</v>
          </cell>
          <cell r="B3296" t="str">
            <v>HIERRO RED.CORRUGADO1-1/8</v>
          </cell>
          <cell r="C3296" t="str">
            <v>TN</v>
          </cell>
          <cell r="D3296">
            <v>601428</v>
          </cell>
        </row>
        <row r="3297">
          <cell r="A3297">
            <v>3297</v>
          </cell>
          <cell r="B3297" t="str">
            <v>TOMA EUROAMER.+CONMUTABLE</v>
          </cell>
          <cell r="C3297" t="str">
            <v>UN</v>
          </cell>
          <cell r="D3297">
            <v>3735</v>
          </cell>
        </row>
        <row r="3298">
          <cell r="A3298">
            <v>3298</v>
          </cell>
          <cell r="B3298" t="str">
            <v>TOMA DOBRE EUROAMER.BLANC</v>
          </cell>
          <cell r="C3298" t="str">
            <v>UN</v>
          </cell>
          <cell r="D3298">
            <v>3897</v>
          </cell>
        </row>
        <row r="3299">
          <cell r="A3299">
            <v>3299</v>
          </cell>
          <cell r="B3299" t="str">
            <v>INTERRUPTOR SENCILLO   10</v>
          </cell>
          <cell r="C3299" t="str">
            <v>UN</v>
          </cell>
          <cell r="D3299">
            <v>3967</v>
          </cell>
        </row>
        <row r="3300">
          <cell r="A3300">
            <v>3300</v>
          </cell>
          <cell r="B3300" t="str">
            <v>CONM.SENCILLO          03</v>
          </cell>
          <cell r="C3300" t="str">
            <v>UN</v>
          </cell>
          <cell r="D3300">
            <v>4350</v>
          </cell>
        </row>
        <row r="3301">
          <cell r="A3301">
            <v>3301</v>
          </cell>
          <cell r="B3301" t="str">
            <v>TIMBRE                 01</v>
          </cell>
          <cell r="C3301" t="str">
            <v>UN</v>
          </cell>
          <cell r="D3301">
            <v>4443</v>
          </cell>
        </row>
        <row r="3302">
          <cell r="A3302">
            <v>3302</v>
          </cell>
          <cell r="B3302" t="str">
            <v>INTERRUPTOR DOBLE      07</v>
          </cell>
          <cell r="C3302" t="str">
            <v>UN</v>
          </cell>
          <cell r="D3302">
            <v>6322</v>
          </cell>
        </row>
        <row r="3303">
          <cell r="A3303">
            <v>3303</v>
          </cell>
          <cell r="B3303" t="str">
            <v>CAMPANA HORIZONTAL 60 C01</v>
          </cell>
          <cell r="C3303" t="str">
            <v>UN</v>
          </cell>
          <cell r="D3303">
            <v>138350</v>
          </cell>
        </row>
        <row r="3304">
          <cell r="A3304">
            <v>3304</v>
          </cell>
          <cell r="B3304" t="str">
            <v>CONM.+ INTERRUPTOR     01</v>
          </cell>
          <cell r="C3304" t="str">
            <v>UN</v>
          </cell>
          <cell r="D3304">
            <v>7215</v>
          </cell>
        </row>
        <row r="3305">
          <cell r="A3305">
            <v>3305</v>
          </cell>
          <cell r="B3305" t="str">
            <v>CONM.DOBLE             01</v>
          </cell>
          <cell r="C3305" t="str">
            <v>UN</v>
          </cell>
          <cell r="D3305">
            <v>7215</v>
          </cell>
        </row>
        <row r="3306">
          <cell r="A3306">
            <v>3306</v>
          </cell>
          <cell r="B3306" t="str">
            <v>CONM.TRIPLE            01</v>
          </cell>
          <cell r="C3306" t="str">
            <v>UN</v>
          </cell>
          <cell r="D3306">
            <v>9674</v>
          </cell>
        </row>
        <row r="3307">
          <cell r="A3307">
            <v>3307</v>
          </cell>
          <cell r="B3307" t="str">
            <v>TOMA + INTERRUPTOR     03</v>
          </cell>
          <cell r="C3307" t="str">
            <v>UN</v>
          </cell>
          <cell r="D3307">
            <v>5556</v>
          </cell>
        </row>
        <row r="3308">
          <cell r="A3308">
            <v>3308</v>
          </cell>
          <cell r="B3308" t="str">
            <v>CAMPANA HORIZONTAL 90 CM</v>
          </cell>
          <cell r="C3308" t="str">
            <v>UN</v>
          </cell>
          <cell r="D3308">
            <v>253900</v>
          </cell>
        </row>
        <row r="3309">
          <cell r="A3309">
            <v>3309</v>
          </cell>
          <cell r="B3309" t="str">
            <v>HIERRO RED.CORRUGADO1-1/4</v>
          </cell>
          <cell r="C3309" t="str">
            <v>TN</v>
          </cell>
          <cell r="D3309">
            <v>601428</v>
          </cell>
        </row>
        <row r="3310">
          <cell r="A3310">
            <v>3310</v>
          </cell>
          <cell r="B3310" t="str">
            <v>HIERRO RED.CORRUGADO1-3/8</v>
          </cell>
          <cell r="C3310" t="str">
            <v>TN</v>
          </cell>
          <cell r="D3310">
            <v>601428</v>
          </cell>
        </row>
        <row r="3311">
          <cell r="A3311">
            <v>3311</v>
          </cell>
          <cell r="B3311" t="str">
            <v>TOMA EUROAMER.+INTERRUP01</v>
          </cell>
          <cell r="C3311" t="str">
            <v>UN</v>
          </cell>
          <cell r="D3311">
            <v>5591</v>
          </cell>
        </row>
        <row r="3312">
          <cell r="A3312">
            <v>3312</v>
          </cell>
          <cell r="B3312" t="str">
            <v>TOMA EUROAMER.+CONMUTAB01</v>
          </cell>
          <cell r="C3312" t="str">
            <v>UN</v>
          </cell>
          <cell r="D3312">
            <v>5997</v>
          </cell>
        </row>
        <row r="3313">
          <cell r="A3313">
            <v>3313</v>
          </cell>
          <cell r="B3313" t="str">
            <v>CAMPANA HORIZONTAL 90 C01</v>
          </cell>
          <cell r="C3313" t="str">
            <v>UN</v>
          </cell>
          <cell r="D3313">
            <v>271000</v>
          </cell>
        </row>
        <row r="3314">
          <cell r="A3314">
            <v>3314</v>
          </cell>
          <cell r="B3314" t="str">
            <v>LAVAPLATOS ELECTRICO</v>
          </cell>
          <cell r="C3314" t="str">
            <v>UN</v>
          </cell>
          <cell r="D3314">
            <v>713800</v>
          </cell>
        </row>
        <row r="3315">
          <cell r="A3315">
            <v>3315</v>
          </cell>
          <cell r="B3315" t="str">
            <v>CUATRO VIAS</v>
          </cell>
          <cell r="C3315" t="str">
            <v>UN</v>
          </cell>
          <cell r="D3315">
            <v>5099</v>
          </cell>
        </row>
        <row r="3316">
          <cell r="A3316">
            <v>3316</v>
          </cell>
          <cell r="B3316" t="str">
            <v>TOMA TELEFONICA        09</v>
          </cell>
          <cell r="C3316" t="str">
            <v>UN</v>
          </cell>
          <cell r="D3316">
            <v>2169</v>
          </cell>
        </row>
        <row r="3317">
          <cell r="A3317">
            <v>3317</v>
          </cell>
          <cell r="B3317" t="str">
            <v>TOMA TELEFONICA DUPLEX 01</v>
          </cell>
          <cell r="C3317" t="str">
            <v>UN</v>
          </cell>
          <cell r="D3317">
            <v>3700</v>
          </cell>
        </row>
        <row r="3318">
          <cell r="A3318">
            <v>3318</v>
          </cell>
          <cell r="B3318" t="str">
            <v>TOMA TELEFONICA        10</v>
          </cell>
          <cell r="C3318" t="str">
            <v>UN</v>
          </cell>
          <cell r="D3318">
            <v>2900</v>
          </cell>
        </row>
        <row r="3319">
          <cell r="A3319">
            <v>3319</v>
          </cell>
          <cell r="B3319" t="str">
            <v>TOMA TELEFONICA        11</v>
          </cell>
          <cell r="C3319" t="str">
            <v>UN</v>
          </cell>
          <cell r="D3319">
            <v>4036</v>
          </cell>
        </row>
        <row r="3320">
          <cell r="A3320">
            <v>3320</v>
          </cell>
          <cell r="B3320" t="str">
            <v>HIERRO LISO CHIPA    1/4"</v>
          </cell>
          <cell r="C3320" t="str">
            <v>TN</v>
          </cell>
          <cell r="D3320">
            <v>579079</v>
          </cell>
        </row>
        <row r="3321">
          <cell r="A3321">
            <v>3321</v>
          </cell>
          <cell r="B3321" t="str">
            <v>GRIS FILETTO 305x305x2001</v>
          </cell>
          <cell r="C3321" t="str">
            <v>M2</v>
          </cell>
          <cell r="D3321">
            <v>54636</v>
          </cell>
        </row>
        <row r="3322">
          <cell r="A3322">
            <v>3322</v>
          </cell>
          <cell r="B3322" t="str">
            <v>JUEGO BOQUILLAS PVC 2"</v>
          </cell>
          <cell r="C3322" t="str">
            <v>UN</v>
          </cell>
          <cell r="D3322">
            <v>1131</v>
          </cell>
        </row>
        <row r="3323">
          <cell r="A3323">
            <v>3323</v>
          </cell>
          <cell r="B3323" t="str">
            <v>HIERRO LISO CHIPA    3/8"</v>
          </cell>
          <cell r="C3323" t="str">
            <v>TN</v>
          </cell>
          <cell r="D3323">
            <v>555924</v>
          </cell>
        </row>
        <row r="3324">
          <cell r="A3324">
            <v>3324</v>
          </cell>
          <cell r="B3324" t="str">
            <v>BOTON TIMBRE           07</v>
          </cell>
          <cell r="C3324" t="str">
            <v>UN</v>
          </cell>
          <cell r="D3324">
            <v>4036</v>
          </cell>
        </row>
        <row r="3325">
          <cell r="A3325">
            <v>3325</v>
          </cell>
          <cell r="B3325" t="str">
            <v>GRIS FILETTO 305x610x20</v>
          </cell>
          <cell r="C3325" t="str">
            <v>M2</v>
          </cell>
          <cell r="D3325">
            <v>48024</v>
          </cell>
        </row>
        <row r="3326">
          <cell r="A3326">
            <v>3326</v>
          </cell>
          <cell r="B3326" t="str">
            <v>INTERRUPTOR SENCILLO   11</v>
          </cell>
          <cell r="C3326" t="str">
            <v>UN</v>
          </cell>
          <cell r="D3326">
            <v>4628</v>
          </cell>
        </row>
        <row r="3327">
          <cell r="A3327">
            <v>3327</v>
          </cell>
          <cell r="B3327" t="str">
            <v>GRIS FILETTO 305x610x2001</v>
          </cell>
          <cell r="C3327" t="str">
            <v>M2</v>
          </cell>
          <cell r="D3327">
            <v>58000</v>
          </cell>
        </row>
        <row r="3328">
          <cell r="A3328">
            <v>3328</v>
          </cell>
          <cell r="B3328" t="str">
            <v>HELIMALLA PLANA M-024</v>
          </cell>
          <cell r="C3328" t="str">
            <v>TN</v>
          </cell>
          <cell r="D3328">
            <v>983437</v>
          </cell>
        </row>
        <row r="3329">
          <cell r="A3329">
            <v>3329</v>
          </cell>
          <cell r="B3329" t="str">
            <v>TOMA CORRIENTE DOBLE</v>
          </cell>
          <cell r="C3329" t="str">
            <v>UN</v>
          </cell>
          <cell r="D3329">
            <v>4965</v>
          </cell>
        </row>
        <row r="3330">
          <cell r="A3330">
            <v>3330</v>
          </cell>
          <cell r="B3330" t="str">
            <v>TOMA TELEFONICA        12</v>
          </cell>
          <cell r="C3330" t="str">
            <v>UN</v>
          </cell>
          <cell r="D3330">
            <v>7505</v>
          </cell>
        </row>
        <row r="3331">
          <cell r="A3331">
            <v>3331</v>
          </cell>
          <cell r="B3331" t="str">
            <v>TOMA TELEFONICA AMERICANA</v>
          </cell>
          <cell r="C3331" t="str">
            <v>UN</v>
          </cell>
          <cell r="D3331">
            <v>7412</v>
          </cell>
        </row>
        <row r="3332">
          <cell r="A3332">
            <v>3332</v>
          </cell>
          <cell r="B3332" t="str">
            <v>TOMA TELEFONICA DUPLEX 02</v>
          </cell>
          <cell r="C3332" t="str">
            <v>UN</v>
          </cell>
          <cell r="D3332">
            <v>5986</v>
          </cell>
        </row>
        <row r="3333">
          <cell r="A3333">
            <v>3333</v>
          </cell>
          <cell r="B3333" t="str">
            <v>SISMOGRAFIL-BARRA   6.0mm</v>
          </cell>
          <cell r="C3333" t="str">
            <v>TN</v>
          </cell>
          <cell r="D3333">
            <v>622586</v>
          </cell>
        </row>
        <row r="3334">
          <cell r="A3334">
            <v>3334</v>
          </cell>
          <cell r="B3334" t="str">
            <v>SALIDA CORDON TV.      03</v>
          </cell>
          <cell r="C3334" t="str">
            <v>UN</v>
          </cell>
          <cell r="D3334">
            <v>5336</v>
          </cell>
        </row>
        <row r="3335">
          <cell r="A3335">
            <v>3335</v>
          </cell>
          <cell r="B3335" t="str">
            <v>GRIS FILETTO ASERRADO</v>
          </cell>
          <cell r="C3335" t="str">
            <v>M2</v>
          </cell>
          <cell r="D3335">
            <v>37352</v>
          </cell>
        </row>
        <row r="3336">
          <cell r="A3336">
            <v>3336</v>
          </cell>
          <cell r="B3336" t="str">
            <v>INTERRUPTOR DOBLE      08</v>
          </cell>
          <cell r="C3336" t="str">
            <v>UN</v>
          </cell>
          <cell r="D3336">
            <v>9431</v>
          </cell>
        </row>
        <row r="3337">
          <cell r="A3337">
            <v>3337</v>
          </cell>
          <cell r="B3337" t="str">
            <v>TOMA CORR. + INTERRUPTOR</v>
          </cell>
          <cell r="C3337" t="str">
            <v>UN</v>
          </cell>
          <cell r="D3337">
            <v>3248</v>
          </cell>
        </row>
        <row r="3338">
          <cell r="A3338">
            <v>3338</v>
          </cell>
          <cell r="B3338" t="str">
            <v>BOMBA PARA CONCRETO    02</v>
          </cell>
          <cell r="C3338" t="str">
            <v>M3</v>
          </cell>
          <cell r="D3338">
            <v>11600</v>
          </cell>
        </row>
        <row r="3339">
          <cell r="A3339">
            <v>3339</v>
          </cell>
          <cell r="B3339" t="str">
            <v>CONM.DOBLE             02</v>
          </cell>
          <cell r="C3339" t="str">
            <v>UN</v>
          </cell>
          <cell r="D3339">
            <v>3491</v>
          </cell>
        </row>
        <row r="3340">
          <cell r="A3340">
            <v>3340</v>
          </cell>
          <cell r="B3340" t="str">
            <v>TOMA DOBLE             04</v>
          </cell>
          <cell r="C3340" t="str">
            <v>UN</v>
          </cell>
          <cell r="D3340">
            <v>2366</v>
          </cell>
        </row>
        <row r="3341">
          <cell r="A3341">
            <v>3341</v>
          </cell>
          <cell r="B3341" t="str">
            <v>TRUFLEX TRC 37-38-39</v>
          </cell>
          <cell r="C3341" t="str">
            <v>GL</v>
          </cell>
          <cell r="D3341">
            <v>36603</v>
          </cell>
        </row>
        <row r="3342">
          <cell r="A3342">
            <v>3342</v>
          </cell>
          <cell r="B3342" t="str">
            <v>GRIS FILETTO ASERRADO  01</v>
          </cell>
          <cell r="C3342" t="str">
            <v>M2</v>
          </cell>
          <cell r="D3342">
            <v>47444</v>
          </cell>
        </row>
        <row r="3343">
          <cell r="A3343">
            <v>3343</v>
          </cell>
          <cell r="B3343" t="str">
            <v>TIMBRE + INTERRUPTOR</v>
          </cell>
          <cell r="C3343" t="str">
            <v>UN</v>
          </cell>
          <cell r="D3343">
            <v>3062</v>
          </cell>
        </row>
        <row r="3344">
          <cell r="A3344">
            <v>3344</v>
          </cell>
          <cell r="B3344" t="str">
            <v>TIMBRE + CONMUTABLE</v>
          </cell>
          <cell r="C3344" t="str">
            <v>UN</v>
          </cell>
          <cell r="D3344">
            <v>2122</v>
          </cell>
        </row>
        <row r="3345">
          <cell r="A3345">
            <v>3345</v>
          </cell>
          <cell r="B3345" t="str">
            <v>GRIS FILETTO CUADREADO</v>
          </cell>
          <cell r="C3345" t="str">
            <v>M2</v>
          </cell>
          <cell r="D3345">
            <v>55564</v>
          </cell>
        </row>
        <row r="3346">
          <cell r="A3346">
            <v>3346</v>
          </cell>
          <cell r="B3346" t="str">
            <v>EXTINTOR 30 LIBRAS    ABC</v>
          </cell>
          <cell r="C3346" t="str">
            <v>UN</v>
          </cell>
          <cell r="D3346">
            <v>90480</v>
          </cell>
        </row>
        <row r="3347">
          <cell r="A3347">
            <v>3347</v>
          </cell>
          <cell r="B3347" t="str">
            <v>TOMA EUROAMER.+CONMUTAB02</v>
          </cell>
          <cell r="C3347" t="str">
            <v>UN</v>
          </cell>
          <cell r="D3347">
            <v>3735</v>
          </cell>
        </row>
        <row r="3348">
          <cell r="A3348">
            <v>3348</v>
          </cell>
          <cell r="B3348" t="str">
            <v>SISMOGRAFIL-BARRA   6.5mm</v>
          </cell>
          <cell r="C3348" t="str">
            <v>TN</v>
          </cell>
          <cell r="D3348">
            <v>610420</v>
          </cell>
        </row>
        <row r="3349">
          <cell r="A3349">
            <v>3349</v>
          </cell>
          <cell r="B3349" t="str">
            <v>ANDAMIO TUBULAR 1.2*1.2</v>
          </cell>
          <cell r="C3349" t="str">
            <v>DD</v>
          </cell>
          <cell r="D3349">
            <v>974</v>
          </cell>
        </row>
        <row r="3350">
          <cell r="A3350">
            <v>3350</v>
          </cell>
          <cell r="B3350" t="str">
            <v>LISTON ABARCO 1"x2"x3m</v>
          </cell>
          <cell r="C3350" t="str">
            <v>ML</v>
          </cell>
          <cell r="D3350">
            <v>534</v>
          </cell>
        </row>
        <row r="3351">
          <cell r="A3351">
            <v>3351</v>
          </cell>
          <cell r="B3351" t="str">
            <v>RUEDAS P/ ANDAMIO TUBULAR</v>
          </cell>
          <cell r="C3351" t="str">
            <v>DD</v>
          </cell>
          <cell r="D3351">
            <v>464</v>
          </cell>
        </row>
        <row r="3352">
          <cell r="A3352">
            <v>3352</v>
          </cell>
          <cell r="B3352" t="str">
            <v>TUBERIA RDE 21  3/4"</v>
          </cell>
          <cell r="C3352" t="str">
            <v>ML</v>
          </cell>
          <cell r="D3352">
            <v>755</v>
          </cell>
        </row>
        <row r="3353">
          <cell r="A3353">
            <v>3353</v>
          </cell>
          <cell r="B3353" t="str">
            <v>LISTON ABARCO 3"x4"x3m</v>
          </cell>
          <cell r="C3353" t="str">
            <v>UN</v>
          </cell>
          <cell r="D3353">
            <v>9500</v>
          </cell>
        </row>
        <row r="3354">
          <cell r="A3354">
            <v>3354</v>
          </cell>
          <cell r="B3354" t="str">
            <v>LISTON ABARCO 4"x6"x3m</v>
          </cell>
          <cell r="C3354" t="str">
            <v>UN</v>
          </cell>
          <cell r="D3354">
            <v>19000</v>
          </cell>
        </row>
        <row r="3355">
          <cell r="A3355">
            <v>3355</v>
          </cell>
          <cell r="B3355" t="str">
            <v>TUBERIA RDE 21  1"</v>
          </cell>
          <cell r="C3355" t="str">
            <v>ML</v>
          </cell>
          <cell r="D3355">
            <v>1098</v>
          </cell>
        </row>
        <row r="3356">
          <cell r="A3356">
            <v>3356</v>
          </cell>
          <cell r="B3356" t="str">
            <v>LISTON ABARCO 4"x5"x3m</v>
          </cell>
          <cell r="C3356" t="str">
            <v>UN</v>
          </cell>
          <cell r="D3356">
            <v>15850</v>
          </cell>
        </row>
        <row r="3357">
          <cell r="A3357">
            <v>3357</v>
          </cell>
          <cell r="B3357" t="str">
            <v>LISTON ABARCO 4"x4"x3m</v>
          </cell>
          <cell r="C3357" t="str">
            <v>UN</v>
          </cell>
          <cell r="D3357">
            <v>12700</v>
          </cell>
        </row>
        <row r="3358">
          <cell r="A3358">
            <v>3358</v>
          </cell>
          <cell r="B3358" t="str">
            <v>VIBRADOR A GASOLINA</v>
          </cell>
          <cell r="C3358" t="str">
            <v>DD</v>
          </cell>
          <cell r="D3358">
            <v>30740</v>
          </cell>
        </row>
        <row r="3359">
          <cell r="A3359">
            <v>3359</v>
          </cell>
          <cell r="B3359" t="str">
            <v>TUBERIA RDE 21 1 1/4"</v>
          </cell>
          <cell r="C3359" t="str">
            <v>ML</v>
          </cell>
          <cell r="D3359">
            <v>1894</v>
          </cell>
        </row>
        <row r="3360">
          <cell r="A3360">
            <v>3360</v>
          </cell>
          <cell r="B3360" t="str">
            <v>LISTON ABARCO 4"x8"x3m</v>
          </cell>
          <cell r="C3360" t="str">
            <v>UN</v>
          </cell>
          <cell r="D3360">
            <v>25400</v>
          </cell>
        </row>
        <row r="3361">
          <cell r="A3361">
            <v>3361</v>
          </cell>
          <cell r="B3361" t="str">
            <v>LISTON ABARCO 1"x4"x3m</v>
          </cell>
          <cell r="C3361" t="str">
            <v>UN</v>
          </cell>
          <cell r="D3361">
            <v>3200</v>
          </cell>
        </row>
        <row r="3362">
          <cell r="A3362">
            <v>3362</v>
          </cell>
          <cell r="B3362" t="str">
            <v>LISTON CARACOLI 2"x4"x3m</v>
          </cell>
          <cell r="C3362" t="str">
            <v>UN</v>
          </cell>
          <cell r="D3362">
            <v>4000</v>
          </cell>
        </row>
        <row r="3363">
          <cell r="A3363">
            <v>3363</v>
          </cell>
          <cell r="B3363" t="str">
            <v>MOTOBOMBA DE 3"</v>
          </cell>
          <cell r="C3363" t="str">
            <v>DD</v>
          </cell>
          <cell r="D3363">
            <v>27260</v>
          </cell>
        </row>
        <row r="3364">
          <cell r="A3364">
            <v>3364</v>
          </cell>
          <cell r="B3364" t="str">
            <v>VIBROCOMPACT. A GASOLINA</v>
          </cell>
          <cell r="C3364" t="str">
            <v>DD</v>
          </cell>
          <cell r="D3364">
            <v>28000</v>
          </cell>
        </row>
        <row r="3365">
          <cell r="A3365">
            <v>3365</v>
          </cell>
          <cell r="B3365" t="str">
            <v>VIBROCOMPACT. ELECTRICO</v>
          </cell>
          <cell r="C3365" t="str">
            <v>DD</v>
          </cell>
          <cell r="D3365">
            <v>19000</v>
          </cell>
        </row>
        <row r="3366">
          <cell r="A3366">
            <v>3366</v>
          </cell>
          <cell r="B3366" t="str">
            <v>ENTREPISO ESTR.MONO E-12R</v>
          </cell>
          <cell r="C3366" t="str">
            <v>M2</v>
          </cell>
          <cell r="D3366">
            <v>20666</v>
          </cell>
        </row>
        <row r="3367">
          <cell r="A3367">
            <v>3367</v>
          </cell>
          <cell r="B3367" t="str">
            <v>SUMIDERO VIAL    68x33x10</v>
          </cell>
          <cell r="C3367" t="str">
            <v>UN</v>
          </cell>
          <cell r="D3367">
            <v>39315</v>
          </cell>
        </row>
        <row r="3368">
          <cell r="A3368">
            <v>3368</v>
          </cell>
          <cell r="B3368" t="str">
            <v>COMPRESOR DE 2 MARTILLOS</v>
          </cell>
          <cell r="C3368" t="str">
            <v>HR</v>
          </cell>
          <cell r="D3368">
            <v>26100</v>
          </cell>
        </row>
        <row r="3369">
          <cell r="A3369">
            <v>3369</v>
          </cell>
          <cell r="B3369" t="str">
            <v>LISTON CARACOLI 2"x3"x3m</v>
          </cell>
          <cell r="C3369" t="str">
            <v>UN</v>
          </cell>
          <cell r="D3369">
            <v>3000</v>
          </cell>
        </row>
        <row r="3370">
          <cell r="A3370">
            <v>3370</v>
          </cell>
          <cell r="B3370" t="str">
            <v>ANDAMIO SECCION</v>
          </cell>
          <cell r="C3370" t="str">
            <v>MS</v>
          </cell>
          <cell r="D3370">
            <v>5220</v>
          </cell>
        </row>
        <row r="3371">
          <cell r="A3371">
            <v>3371</v>
          </cell>
          <cell r="B3371" t="str">
            <v>LISTON CARACOLI 2"x2"x3m</v>
          </cell>
          <cell r="C3371" t="str">
            <v>UN</v>
          </cell>
          <cell r="D3371">
            <v>2000</v>
          </cell>
        </row>
        <row r="3372">
          <cell r="A3372">
            <v>3372</v>
          </cell>
          <cell r="B3372" t="str">
            <v>PLUMA ELECTRICA    250 Kg</v>
          </cell>
          <cell r="C3372" t="str">
            <v>MS</v>
          </cell>
          <cell r="D3372">
            <v>222720</v>
          </cell>
        </row>
        <row r="3373">
          <cell r="A3373">
            <v>3373</v>
          </cell>
          <cell r="B3373" t="str">
            <v>EQUIP.SOLDADURA ELECTRICO</v>
          </cell>
          <cell r="C3373" t="str">
            <v>DD</v>
          </cell>
          <cell r="D3373">
            <v>16704</v>
          </cell>
        </row>
        <row r="3374">
          <cell r="A3374">
            <v>3374</v>
          </cell>
          <cell r="B3374" t="str">
            <v>CORTADORA DE LADRILLO</v>
          </cell>
          <cell r="C3374" t="str">
            <v>DD</v>
          </cell>
          <cell r="D3374">
            <v>17400</v>
          </cell>
        </row>
        <row r="3375">
          <cell r="A3375">
            <v>3375</v>
          </cell>
          <cell r="B3375" t="str">
            <v>LISTON CARACOLI 1"x2"x3m</v>
          </cell>
          <cell r="C3375" t="str">
            <v>UN</v>
          </cell>
          <cell r="D3375">
            <v>1000</v>
          </cell>
        </row>
        <row r="3376">
          <cell r="A3376">
            <v>3376</v>
          </cell>
          <cell r="B3376" t="str">
            <v>TABLA CARACOLI 1"x12cmx3m</v>
          </cell>
          <cell r="C3376" t="str">
            <v>UN</v>
          </cell>
          <cell r="D3376">
            <v>5500</v>
          </cell>
        </row>
        <row r="3377">
          <cell r="A3377">
            <v>3377</v>
          </cell>
          <cell r="B3377" t="str">
            <v>ELEVADOR GLEASON 1000 Kg</v>
          </cell>
          <cell r="C3377" t="str">
            <v>DD</v>
          </cell>
          <cell r="D3377">
            <v>34800</v>
          </cell>
        </row>
        <row r="3378">
          <cell r="A3378">
            <v>3378</v>
          </cell>
          <cell r="B3378" t="str">
            <v>MALACATE C/OPER.   500 Kg</v>
          </cell>
          <cell r="C3378" t="str">
            <v>DD</v>
          </cell>
          <cell r="D3378">
            <v>27144</v>
          </cell>
        </row>
        <row r="3379">
          <cell r="A3379">
            <v>3379</v>
          </cell>
          <cell r="B3379" t="str">
            <v>MALACATE          1500 Kg</v>
          </cell>
          <cell r="C3379" t="str">
            <v>DD</v>
          </cell>
          <cell r="D3379">
            <v>30160</v>
          </cell>
        </row>
        <row r="3380">
          <cell r="A3380">
            <v>3380</v>
          </cell>
          <cell r="B3380" t="str">
            <v>DIFERENCIAL VITAL  1 TON.</v>
          </cell>
          <cell r="C3380" t="str">
            <v>DD</v>
          </cell>
          <cell r="D3380">
            <v>11600</v>
          </cell>
        </row>
        <row r="3381">
          <cell r="A3381">
            <v>3381</v>
          </cell>
          <cell r="B3381" t="str">
            <v>TABLA CARACOLI 2"x12cmx3m</v>
          </cell>
          <cell r="C3381" t="str">
            <v>UN</v>
          </cell>
          <cell r="D3381">
            <v>12000</v>
          </cell>
        </row>
        <row r="3382">
          <cell r="A3382">
            <v>3382</v>
          </cell>
          <cell r="B3382" t="str">
            <v>CIELO RASO PINO CIPRES</v>
          </cell>
          <cell r="C3382" t="str">
            <v>M2</v>
          </cell>
          <cell r="D3382">
            <v>11400</v>
          </cell>
        </row>
        <row r="3383">
          <cell r="A3383">
            <v>3383</v>
          </cell>
          <cell r="B3383" t="str">
            <v>TUBERIA RDE 21 1 1/2"</v>
          </cell>
          <cell r="C3383" t="str">
            <v>ML</v>
          </cell>
          <cell r="D3383">
            <v>2470</v>
          </cell>
        </row>
        <row r="3384">
          <cell r="A3384">
            <v>3384</v>
          </cell>
          <cell r="B3384" t="str">
            <v>TRAILER Y TRACTOR DE  8 T</v>
          </cell>
          <cell r="C3384" t="str">
            <v>HR</v>
          </cell>
          <cell r="D3384">
            <v>40600</v>
          </cell>
        </row>
        <row r="3385">
          <cell r="A3385">
            <v>3385</v>
          </cell>
          <cell r="B3385" t="str">
            <v>BENITIN DE 500</v>
          </cell>
          <cell r="C3385" t="str">
            <v>MS</v>
          </cell>
          <cell r="D3385">
            <v>310000</v>
          </cell>
        </row>
        <row r="3386">
          <cell r="A3386">
            <v>3386</v>
          </cell>
          <cell r="B3386" t="str">
            <v>TUBERIA RDE 21  2"</v>
          </cell>
          <cell r="C3386" t="str">
            <v>ML</v>
          </cell>
          <cell r="D3386">
            <v>3487</v>
          </cell>
        </row>
        <row r="3387">
          <cell r="A3387">
            <v>3387</v>
          </cell>
          <cell r="B3387" t="str">
            <v>CIELO RASO MARFIL</v>
          </cell>
          <cell r="C3387" t="str">
            <v>M2</v>
          </cell>
          <cell r="D3387">
            <v>11700</v>
          </cell>
        </row>
        <row r="3388">
          <cell r="A3388">
            <v>3388</v>
          </cell>
          <cell r="B3388" t="str">
            <v xml:space="preserve">FORMALETA METALICA PARA COLUMNAS </v>
          </cell>
          <cell r="C3388" t="str">
            <v>DD</v>
          </cell>
          <cell r="D3388">
            <v>1990</v>
          </cell>
        </row>
        <row r="3389">
          <cell r="A3389">
            <v>3389</v>
          </cell>
          <cell r="B3389" t="str">
            <v>FORMALETA COLUMNAS 50X50</v>
          </cell>
          <cell r="C3389" t="str">
            <v>DD</v>
          </cell>
          <cell r="D3389">
            <v>1566</v>
          </cell>
        </row>
        <row r="3390">
          <cell r="A3390">
            <v>3390</v>
          </cell>
          <cell r="B3390" t="str">
            <v>FORMALETA COLUMNAS 50X60</v>
          </cell>
          <cell r="C3390" t="str">
            <v>DD</v>
          </cell>
          <cell r="D3390">
            <v>2088</v>
          </cell>
        </row>
        <row r="3391">
          <cell r="A3391">
            <v>3391</v>
          </cell>
          <cell r="B3391" t="str">
            <v>CIELO RASO CEDRILLO</v>
          </cell>
          <cell r="C3391" t="str">
            <v>M2</v>
          </cell>
          <cell r="D3391">
            <v>12000</v>
          </cell>
        </row>
        <row r="3392">
          <cell r="A3392">
            <v>3392</v>
          </cell>
          <cell r="B3392" t="str">
            <v>CONOS DE ABRAHAMS</v>
          </cell>
          <cell r="C3392" t="str">
            <v>MS</v>
          </cell>
          <cell r="D3392">
            <v>25000</v>
          </cell>
        </row>
        <row r="3393">
          <cell r="A3393">
            <v>3393</v>
          </cell>
          <cell r="B3393" t="str">
            <v>CIELO RASO ZAPAN</v>
          </cell>
          <cell r="C3393" t="str">
            <v>M2</v>
          </cell>
          <cell r="D3393">
            <v>13600</v>
          </cell>
        </row>
        <row r="3394">
          <cell r="A3394">
            <v>3394</v>
          </cell>
          <cell r="B3394" t="str">
            <v>CIELO RASO AMARILLON</v>
          </cell>
          <cell r="C3394" t="str">
            <v>M2</v>
          </cell>
          <cell r="D3394">
            <v>12500</v>
          </cell>
        </row>
        <row r="3395">
          <cell r="A3395">
            <v>3395</v>
          </cell>
          <cell r="B3395" t="str">
            <v>TUBERIA RDE 21 2 1/2"</v>
          </cell>
          <cell r="C3395" t="str">
            <v>ML</v>
          </cell>
          <cell r="D3395">
            <v>5214</v>
          </cell>
        </row>
        <row r="3396">
          <cell r="A3396">
            <v>3396</v>
          </cell>
          <cell r="B3396" t="str">
            <v>TRANSPORTE CAMION</v>
          </cell>
          <cell r="C3396" t="str">
            <v>VJ</v>
          </cell>
          <cell r="D3396">
            <v>64000</v>
          </cell>
        </row>
        <row r="3397">
          <cell r="A3397">
            <v>3397</v>
          </cell>
          <cell r="B3397" t="str">
            <v>TUBERIA RDE 21  3"</v>
          </cell>
          <cell r="C3397" t="str">
            <v>ML</v>
          </cell>
          <cell r="D3397">
            <v>6730</v>
          </cell>
        </row>
        <row r="3398">
          <cell r="A3398">
            <v>3398</v>
          </cell>
          <cell r="B3398" t="str">
            <v>SANITARIO ARMONIA</v>
          </cell>
          <cell r="C3398" t="str">
            <v>UN</v>
          </cell>
          <cell r="D3398">
            <v>118999</v>
          </cell>
        </row>
        <row r="3399">
          <cell r="A3399">
            <v>3399</v>
          </cell>
          <cell r="B3399" t="str">
            <v>L/MANOS PEDESTAL</v>
          </cell>
          <cell r="C3399" t="str">
            <v>UN</v>
          </cell>
          <cell r="D3399">
            <v>73677</v>
          </cell>
        </row>
        <row r="3400">
          <cell r="A3400">
            <v>3400</v>
          </cell>
          <cell r="B3400" t="str">
            <v>CIELO RASO OTOBO</v>
          </cell>
          <cell r="C3400" t="str">
            <v>M2</v>
          </cell>
          <cell r="D3400">
            <v>12500</v>
          </cell>
        </row>
        <row r="3401">
          <cell r="A3401">
            <v>3401</v>
          </cell>
          <cell r="B3401" t="str">
            <v>TUBERIA RDE 21  4"</v>
          </cell>
          <cell r="C3401" t="str">
            <v>ML</v>
          </cell>
          <cell r="D3401">
            <v>11776</v>
          </cell>
        </row>
        <row r="3402">
          <cell r="A3402">
            <v>3402</v>
          </cell>
          <cell r="B3402" t="str">
            <v>TUBERIA RDE 26  2"</v>
          </cell>
          <cell r="C3402" t="str">
            <v>ML</v>
          </cell>
          <cell r="D3402">
            <v>2827</v>
          </cell>
        </row>
        <row r="3403">
          <cell r="A3403">
            <v>3403</v>
          </cell>
          <cell r="B3403" t="str">
            <v>MEZCLADORA DE 6 P3 (1BLT)</v>
          </cell>
          <cell r="C3403" t="str">
            <v>DD</v>
          </cell>
          <cell r="D3403">
            <v>40959</v>
          </cell>
        </row>
        <row r="3404">
          <cell r="A3404">
            <v>3404</v>
          </cell>
          <cell r="B3404" t="str">
            <v>MEZCLADORA DE 9' CUBICOS</v>
          </cell>
          <cell r="C3404" t="str">
            <v>MS</v>
          </cell>
          <cell r="D3404">
            <v>501000</v>
          </cell>
        </row>
        <row r="3405">
          <cell r="A3405">
            <v>3405</v>
          </cell>
          <cell r="B3405" t="str">
            <v>VIBRADOR A GASOLINA    01</v>
          </cell>
          <cell r="C3405" t="str">
            <v>DD</v>
          </cell>
          <cell r="D3405">
            <v>23500</v>
          </cell>
        </row>
        <row r="3406">
          <cell r="A3406">
            <v>3406</v>
          </cell>
          <cell r="B3406" t="str">
            <v>TUBERIA RDE 26 2 1/2"</v>
          </cell>
          <cell r="C3406" t="str">
            <v>ML</v>
          </cell>
          <cell r="D3406">
            <v>4123</v>
          </cell>
        </row>
        <row r="3407">
          <cell r="A3407">
            <v>3407</v>
          </cell>
          <cell r="B3407" t="str">
            <v>PLUMA ELECTRICA    250 01</v>
          </cell>
          <cell r="C3407" t="str">
            <v>DD</v>
          </cell>
          <cell r="D3407">
            <v>9280</v>
          </cell>
        </row>
        <row r="3408">
          <cell r="A3408">
            <v>3408</v>
          </cell>
          <cell r="B3408" t="str">
            <v>VIBROCOMPACT.DIESEL/GAS.</v>
          </cell>
          <cell r="C3408" t="str">
            <v>DD</v>
          </cell>
          <cell r="D3408">
            <v>22000</v>
          </cell>
        </row>
        <row r="3409">
          <cell r="A3409">
            <v>3409</v>
          </cell>
          <cell r="B3409" t="str">
            <v>TUBERIA RDE 26  3"</v>
          </cell>
          <cell r="C3409" t="str">
            <v>ML</v>
          </cell>
          <cell r="D3409">
            <v>5382</v>
          </cell>
        </row>
        <row r="3410">
          <cell r="A3410">
            <v>3410</v>
          </cell>
          <cell r="B3410" t="str">
            <v>COMPRESOR DE 2 MARTILLO</v>
          </cell>
          <cell r="C3410" t="str">
            <v>DD</v>
          </cell>
          <cell r="D3410">
            <v>208800</v>
          </cell>
        </row>
        <row r="3411">
          <cell r="A3411">
            <v>3411</v>
          </cell>
          <cell r="B3411" t="str">
            <v>TUBERIA RDE 26  4"</v>
          </cell>
          <cell r="C3411" t="str">
            <v>ML</v>
          </cell>
          <cell r="D3411">
            <v>8833</v>
          </cell>
        </row>
        <row r="3412">
          <cell r="A3412">
            <v>3412</v>
          </cell>
          <cell r="B3412" t="str">
            <v>TUBERIA SANITARIA  6"</v>
          </cell>
          <cell r="C3412" t="str">
            <v>ML</v>
          </cell>
          <cell r="D3412">
            <v>13118</v>
          </cell>
        </row>
        <row r="3413">
          <cell r="A3413">
            <v>3413</v>
          </cell>
          <cell r="B3413" t="str">
            <v>CIELO RASO PARDILLO</v>
          </cell>
          <cell r="C3413" t="str">
            <v>M2</v>
          </cell>
          <cell r="D3413">
            <v>15100</v>
          </cell>
        </row>
        <row r="3414">
          <cell r="A3414">
            <v>3414</v>
          </cell>
          <cell r="B3414" t="str">
            <v>TUBERIA SANITARIA 1 1/2"</v>
          </cell>
          <cell r="C3414" t="str">
            <v>ML</v>
          </cell>
          <cell r="D3414">
            <v>2396</v>
          </cell>
        </row>
        <row r="3415">
          <cell r="A3415">
            <v>3415</v>
          </cell>
          <cell r="B3415" t="str">
            <v>DISTANCIADOR ENTRE TACOS</v>
          </cell>
          <cell r="C3415" t="str">
            <v>DD</v>
          </cell>
          <cell r="D3415">
            <v>23</v>
          </cell>
        </row>
        <row r="3416">
          <cell r="A3416">
            <v>3416</v>
          </cell>
          <cell r="B3416" t="str">
            <v>GRIS FILETTO CUADREADO 01</v>
          </cell>
          <cell r="C3416" t="str">
            <v>M2</v>
          </cell>
          <cell r="D3416">
            <v>66004</v>
          </cell>
        </row>
        <row r="3417">
          <cell r="A3417">
            <v>3417</v>
          </cell>
          <cell r="B3417" t="str">
            <v>GRIS PAYANDE 153x305x10</v>
          </cell>
          <cell r="C3417" t="str">
            <v>M2</v>
          </cell>
          <cell r="D3417">
            <v>49246</v>
          </cell>
        </row>
        <row r="3418">
          <cell r="A3418">
            <v>3418</v>
          </cell>
          <cell r="B3418" t="str">
            <v>ALAMBRE COBRE THW   8 AWG</v>
          </cell>
          <cell r="C3418" t="str">
            <v>ML</v>
          </cell>
          <cell r="D3418">
            <v>994</v>
          </cell>
        </row>
        <row r="3419">
          <cell r="A3419">
            <v>3419</v>
          </cell>
          <cell r="B3419" t="str">
            <v>ALAMBRE COBRE THW  10 AWG</v>
          </cell>
          <cell r="C3419" t="str">
            <v>ML</v>
          </cell>
          <cell r="D3419">
            <v>637</v>
          </cell>
        </row>
        <row r="3420">
          <cell r="A3420">
            <v>3420</v>
          </cell>
          <cell r="B3420" t="str">
            <v>ALAMBRE COBRE THW  12 AWG</v>
          </cell>
          <cell r="C3420" t="str">
            <v>ML</v>
          </cell>
          <cell r="D3420">
            <v>406</v>
          </cell>
        </row>
        <row r="3421">
          <cell r="A3421">
            <v>3421</v>
          </cell>
          <cell r="B3421" t="str">
            <v>INSTALACION RECUB.TRUFLEX</v>
          </cell>
          <cell r="C3421" t="str">
            <v>M2</v>
          </cell>
          <cell r="D3421">
            <v>9925</v>
          </cell>
        </row>
        <row r="3422">
          <cell r="A3422">
            <v>3422</v>
          </cell>
          <cell r="B3422" t="str">
            <v>ALAMBRE COBRE THW   6 AWG</v>
          </cell>
          <cell r="C3422" t="str">
            <v>ML</v>
          </cell>
          <cell r="D3422">
            <v>1569</v>
          </cell>
        </row>
        <row r="3423">
          <cell r="A3423">
            <v>3423</v>
          </cell>
          <cell r="B3423" t="str">
            <v>GRIS PAYANDE 305x305x10</v>
          </cell>
          <cell r="C3423" t="str">
            <v>M2</v>
          </cell>
          <cell r="D3423">
            <v>49416</v>
          </cell>
        </row>
        <row r="3424">
          <cell r="A3424">
            <v>3424</v>
          </cell>
          <cell r="B3424" t="str">
            <v>ALAMBRE COBRE THW  10 A01</v>
          </cell>
          <cell r="C3424" t="str">
            <v>ML</v>
          </cell>
          <cell r="D3424">
            <v>994</v>
          </cell>
        </row>
        <row r="3425">
          <cell r="A3425">
            <v>3425</v>
          </cell>
          <cell r="B3425" t="str">
            <v>ALAMBRE COBRE THW  12 A01</v>
          </cell>
          <cell r="C3425" t="str">
            <v>ML</v>
          </cell>
          <cell r="D3425">
            <v>406</v>
          </cell>
        </row>
        <row r="3426">
          <cell r="A3426">
            <v>3426</v>
          </cell>
          <cell r="B3426" t="str">
            <v>ALAMBRE COBRE THW  14 A01</v>
          </cell>
          <cell r="C3426" t="str">
            <v>ML</v>
          </cell>
          <cell r="D3426">
            <v>291</v>
          </cell>
        </row>
        <row r="3427">
          <cell r="A3427">
            <v>3427</v>
          </cell>
          <cell r="B3427" t="str">
            <v>ALAMBRE COBRE TPNM    2x8</v>
          </cell>
          <cell r="C3427" t="str">
            <v>ML</v>
          </cell>
          <cell r="D3427">
            <v>1855</v>
          </cell>
        </row>
        <row r="3428">
          <cell r="A3428">
            <v>3428</v>
          </cell>
          <cell r="B3428" t="str">
            <v>ALAMBRE COBRE TPNM   2x10</v>
          </cell>
          <cell r="C3428" t="str">
            <v>ML</v>
          </cell>
          <cell r="D3428">
            <v>1188</v>
          </cell>
        </row>
        <row r="3429">
          <cell r="A3429">
            <v>3429</v>
          </cell>
          <cell r="B3429" t="str">
            <v>ALAMBRE COBRE TPNM   2x12</v>
          </cell>
          <cell r="C3429" t="str">
            <v>ML</v>
          </cell>
          <cell r="D3429">
            <v>785</v>
          </cell>
        </row>
        <row r="3430">
          <cell r="A3430">
            <v>3430</v>
          </cell>
          <cell r="B3430" t="str">
            <v>ALAMBRE COBRE TPNM   2x14</v>
          </cell>
          <cell r="C3430" t="str">
            <v>ML</v>
          </cell>
          <cell r="D3430">
            <v>536</v>
          </cell>
        </row>
        <row r="3431">
          <cell r="A3431">
            <v>3431</v>
          </cell>
          <cell r="B3431" t="str">
            <v>ALAMBRE COBRE TPNM   2x16</v>
          </cell>
          <cell r="C3431" t="str">
            <v>ML</v>
          </cell>
          <cell r="D3431">
            <v>429</v>
          </cell>
        </row>
        <row r="3432">
          <cell r="A3432">
            <v>3432</v>
          </cell>
          <cell r="B3432" t="str">
            <v>ALAMBRE COBRE TPNM   2x18</v>
          </cell>
          <cell r="C3432" t="str">
            <v>ML</v>
          </cell>
          <cell r="D3432">
            <v>374</v>
          </cell>
        </row>
        <row r="3433">
          <cell r="A3433">
            <v>3433</v>
          </cell>
          <cell r="B3433" t="str">
            <v>CABLE COBRE THW    14 AWG</v>
          </cell>
          <cell r="C3433" t="str">
            <v>ML</v>
          </cell>
          <cell r="D3433">
            <v>362</v>
          </cell>
        </row>
        <row r="3434">
          <cell r="A3434">
            <v>3434</v>
          </cell>
          <cell r="B3434" t="str">
            <v>CABLE COBRE THW    12 AWG</v>
          </cell>
          <cell r="C3434" t="str">
            <v>ML</v>
          </cell>
          <cell r="D3434">
            <v>521</v>
          </cell>
        </row>
        <row r="3435">
          <cell r="A3435">
            <v>3435</v>
          </cell>
          <cell r="B3435" t="str">
            <v>CABLE COBRE THW    10 AWG</v>
          </cell>
          <cell r="C3435" t="str">
            <v>ML</v>
          </cell>
          <cell r="D3435">
            <v>748</v>
          </cell>
        </row>
        <row r="3436">
          <cell r="A3436">
            <v>3436</v>
          </cell>
          <cell r="B3436" t="str">
            <v>CABLE COBRE THW     8 AWG</v>
          </cell>
          <cell r="C3436" t="str">
            <v>ML</v>
          </cell>
          <cell r="D3436">
            <v>1081</v>
          </cell>
        </row>
        <row r="3437">
          <cell r="A3437">
            <v>3437</v>
          </cell>
          <cell r="B3437" t="str">
            <v>CABLE COBRE THW     6 AWG</v>
          </cell>
          <cell r="C3437" t="str">
            <v>ML</v>
          </cell>
          <cell r="D3437">
            <v>1666</v>
          </cell>
        </row>
        <row r="3438">
          <cell r="A3438">
            <v>3438</v>
          </cell>
          <cell r="B3438" t="str">
            <v>CABLE COBRE THW     4 AWG</v>
          </cell>
          <cell r="C3438" t="str">
            <v>ML</v>
          </cell>
          <cell r="D3438">
            <v>2569</v>
          </cell>
        </row>
        <row r="3439">
          <cell r="A3439">
            <v>3439</v>
          </cell>
          <cell r="B3439" t="str">
            <v>CABLE COBRE THW     2 AWG</v>
          </cell>
          <cell r="C3439" t="str">
            <v>ML</v>
          </cell>
          <cell r="D3439">
            <v>3989</v>
          </cell>
        </row>
        <row r="3440">
          <cell r="A3440">
            <v>3440</v>
          </cell>
          <cell r="B3440" t="str">
            <v>CABLE COBRE THW   1/0 AWG</v>
          </cell>
          <cell r="C3440" t="str">
            <v>ML</v>
          </cell>
          <cell r="D3440">
            <v>6218</v>
          </cell>
        </row>
        <row r="3441">
          <cell r="A3441">
            <v>3441</v>
          </cell>
          <cell r="B3441" t="str">
            <v>CABLE COBRE THW   2/0 AWG</v>
          </cell>
          <cell r="C3441" t="str">
            <v>ML</v>
          </cell>
          <cell r="D3441">
            <v>7773</v>
          </cell>
        </row>
        <row r="3442">
          <cell r="A3442">
            <v>3442</v>
          </cell>
          <cell r="B3442" t="str">
            <v>CABLE COBRE THW   3/0 AWG</v>
          </cell>
          <cell r="C3442" t="str">
            <v>ML</v>
          </cell>
          <cell r="D3442">
            <v>9753</v>
          </cell>
        </row>
        <row r="3443">
          <cell r="A3443">
            <v>3443</v>
          </cell>
          <cell r="B3443" t="str">
            <v>CABLE COBRE THW   4/0 AWG</v>
          </cell>
          <cell r="C3443" t="str">
            <v>ML</v>
          </cell>
          <cell r="D3443">
            <v>12181</v>
          </cell>
        </row>
        <row r="3444">
          <cell r="A3444">
            <v>3444</v>
          </cell>
          <cell r="B3444" t="str">
            <v>CABLE COBRE THW  250Kcmil</v>
          </cell>
          <cell r="C3444" t="str">
            <v>ML</v>
          </cell>
          <cell r="D3444">
            <v>14368</v>
          </cell>
        </row>
        <row r="3445">
          <cell r="A3445">
            <v>3445</v>
          </cell>
          <cell r="B3445" t="str">
            <v>CABLE COBRE THW  300Kcmil</v>
          </cell>
          <cell r="C3445" t="str">
            <v>ML</v>
          </cell>
          <cell r="D3445">
            <v>17192</v>
          </cell>
        </row>
        <row r="3446">
          <cell r="A3446">
            <v>3446</v>
          </cell>
          <cell r="B3446" t="str">
            <v>CABLE COBRE THW  350Kcmil</v>
          </cell>
          <cell r="C3446" t="str">
            <v>ML</v>
          </cell>
          <cell r="D3446">
            <v>20019</v>
          </cell>
        </row>
        <row r="3447">
          <cell r="A3447">
            <v>3447</v>
          </cell>
          <cell r="B3447" t="str">
            <v>CABLE COBRE THW  400Kcmil</v>
          </cell>
          <cell r="C3447" t="str">
            <v>ML</v>
          </cell>
          <cell r="D3447">
            <v>22814</v>
          </cell>
        </row>
        <row r="3448">
          <cell r="A3448">
            <v>3448</v>
          </cell>
          <cell r="B3448" t="str">
            <v>CABLE COBRE THW  500Kcmil</v>
          </cell>
          <cell r="C3448" t="str">
            <v>ML</v>
          </cell>
          <cell r="D3448">
            <v>28519</v>
          </cell>
        </row>
        <row r="3449">
          <cell r="A3449">
            <v>3449</v>
          </cell>
          <cell r="B3449" t="str">
            <v>CABLE COBRE THW  600Kcmil</v>
          </cell>
          <cell r="C3449" t="str">
            <v>ML</v>
          </cell>
          <cell r="D3449">
            <v>34353</v>
          </cell>
        </row>
        <row r="3450">
          <cell r="A3450">
            <v>3450</v>
          </cell>
          <cell r="B3450" t="str">
            <v>CABLE COBRE THW  700Kcmil</v>
          </cell>
          <cell r="C3450" t="str">
            <v>ML</v>
          </cell>
          <cell r="D3450">
            <v>40301</v>
          </cell>
        </row>
        <row r="3451">
          <cell r="A3451">
            <v>3451</v>
          </cell>
          <cell r="B3451" t="str">
            <v>CABLE COBRE THW  750Kcmil</v>
          </cell>
          <cell r="C3451" t="str">
            <v>ML</v>
          </cell>
          <cell r="D3451">
            <v>43455</v>
          </cell>
        </row>
        <row r="3452">
          <cell r="A3452">
            <v>3452</v>
          </cell>
          <cell r="B3452" t="str">
            <v>CABLE COBRE THW 1000Kcmil</v>
          </cell>
          <cell r="C3452" t="str">
            <v>ML</v>
          </cell>
          <cell r="D3452">
            <v>57986</v>
          </cell>
        </row>
        <row r="3453">
          <cell r="A3453">
            <v>3453</v>
          </cell>
          <cell r="B3453" t="str">
            <v>TABLON CATIVO 1/2"x12"12'</v>
          </cell>
          <cell r="C3453" t="str">
            <v>UN</v>
          </cell>
          <cell r="D3453">
            <v>5400</v>
          </cell>
        </row>
        <row r="3454">
          <cell r="A3454">
            <v>3454</v>
          </cell>
          <cell r="B3454" t="str">
            <v>GRIS PAYANDE ZOCALO</v>
          </cell>
          <cell r="C3454" t="str">
            <v>ML</v>
          </cell>
          <cell r="D3454">
            <v>3596</v>
          </cell>
        </row>
        <row r="3455">
          <cell r="A3455">
            <v>3455</v>
          </cell>
          <cell r="B3455" t="str">
            <v>GRIS PAYANDE SPACATTO</v>
          </cell>
          <cell r="C3455" t="str">
            <v>M2</v>
          </cell>
          <cell r="D3455">
            <v>35728</v>
          </cell>
        </row>
        <row r="3456">
          <cell r="A3456">
            <v>3456</v>
          </cell>
          <cell r="B3456" t="str">
            <v>GRIS PAYANDE 153X305x11</v>
          </cell>
          <cell r="C3456" t="str">
            <v>M2</v>
          </cell>
          <cell r="D3456">
            <v>40368</v>
          </cell>
        </row>
        <row r="3457">
          <cell r="A3457">
            <v>3457</v>
          </cell>
          <cell r="B3457" t="str">
            <v>GRIS PAYANDE 305X305x11</v>
          </cell>
          <cell r="C3457" t="str">
            <v>M2</v>
          </cell>
          <cell r="D3457">
            <v>40368</v>
          </cell>
        </row>
        <row r="3458">
          <cell r="A3458">
            <v>3458</v>
          </cell>
          <cell r="B3458" t="str">
            <v>GRIS PAYANDE 153x305x1101</v>
          </cell>
          <cell r="C3458" t="str">
            <v>M2</v>
          </cell>
          <cell r="D3458">
            <v>45240</v>
          </cell>
        </row>
        <row r="3459">
          <cell r="A3459">
            <v>3459</v>
          </cell>
          <cell r="B3459" t="str">
            <v>IMPRIMANTE</v>
          </cell>
          <cell r="C3459" t="str">
            <v>KG</v>
          </cell>
          <cell r="D3459">
            <v>3000</v>
          </cell>
        </row>
        <row r="3460">
          <cell r="A3460">
            <v>3460</v>
          </cell>
          <cell r="B3460" t="str">
            <v>CABLE Cu ENCAUCH.2x18 AWG</v>
          </cell>
          <cell r="C3460" t="str">
            <v>ML</v>
          </cell>
          <cell r="D3460">
            <v>592</v>
          </cell>
        </row>
        <row r="3461">
          <cell r="A3461">
            <v>3461</v>
          </cell>
          <cell r="B3461" t="str">
            <v>CABLE Cu ENCAUCH.3x18 AWG</v>
          </cell>
          <cell r="C3461" t="str">
            <v>ML</v>
          </cell>
          <cell r="D3461">
            <v>803</v>
          </cell>
        </row>
        <row r="3462">
          <cell r="A3462">
            <v>3462</v>
          </cell>
          <cell r="B3462" t="str">
            <v>CABLE Cu ENCAUCH.4x18 AWG</v>
          </cell>
          <cell r="C3462" t="str">
            <v>ML</v>
          </cell>
          <cell r="D3462">
            <v>1021</v>
          </cell>
        </row>
        <row r="3463">
          <cell r="A3463">
            <v>3463</v>
          </cell>
          <cell r="B3463" t="str">
            <v>CABLE Cu ENCAUCH.2x16 AWG</v>
          </cell>
          <cell r="C3463" t="str">
            <v>ML</v>
          </cell>
          <cell r="D3463">
            <v>800</v>
          </cell>
        </row>
        <row r="3464">
          <cell r="A3464">
            <v>3464</v>
          </cell>
          <cell r="B3464" t="str">
            <v>CABLE Cu ENCAUCH.3x16 AWG</v>
          </cell>
          <cell r="C3464" t="str">
            <v>ML</v>
          </cell>
          <cell r="D3464">
            <v>1042</v>
          </cell>
        </row>
        <row r="3465">
          <cell r="A3465">
            <v>3465</v>
          </cell>
          <cell r="B3465" t="str">
            <v>CABLE Cu ENCAUCH.4x16 AWG</v>
          </cell>
          <cell r="C3465" t="str">
            <v>ML</v>
          </cell>
          <cell r="D3465">
            <v>1221</v>
          </cell>
        </row>
        <row r="3466">
          <cell r="A3466">
            <v>3466</v>
          </cell>
          <cell r="B3466" t="str">
            <v>CABLE Cu ENCAUCH.2x14 AWG</v>
          </cell>
          <cell r="C3466" t="str">
            <v>ML</v>
          </cell>
          <cell r="D3466">
            <v>1337</v>
          </cell>
        </row>
        <row r="3467">
          <cell r="A3467">
            <v>3467</v>
          </cell>
          <cell r="B3467" t="str">
            <v>CABLE Cu ENCAUCH.3x14 AWG</v>
          </cell>
          <cell r="C3467" t="str">
            <v>ML</v>
          </cell>
          <cell r="D3467">
            <v>1598</v>
          </cell>
        </row>
        <row r="3468">
          <cell r="A3468">
            <v>3468</v>
          </cell>
          <cell r="B3468" t="str">
            <v>CABLE Cu ENCAUCH.4x14 AWG</v>
          </cell>
          <cell r="C3468" t="str">
            <v>ML</v>
          </cell>
          <cell r="D3468">
            <v>1911</v>
          </cell>
        </row>
        <row r="3469">
          <cell r="A3469">
            <v>3469</v>
          </cell>
          <cell r="B3469" t="str">
            <v>CABLE Cu ENCAUCH.2x12 AWG</v>
          </cell>
          <cell r="C3469" t="str">
            <v>ML</v>
          </cell>
          <cell r="D3469">
            <v>1811</v>
          </cell>
        </row>
        <row r="3470">
          <cell r="A3470">
            <v>3470</v>
          </cell>
          <cell r="B3470" t="str">
            <v>CABLE Cu ENCAUCH.3x12 AWG</v>
          </cell>
          <cell r="C3470" t="str">
            <v>ML</v>
          </cell>
          <cell r="D3470">
            <v>2242</v>
          </cell>
        </row>
        <row r="3471">
          <cell r="A3471">
            <v>3471</v>
          </cell>
          <cell r="B3471" t="str">
            <v>CABLE Cu ENCAUCH.4x12 AWG</v>
          </cell>
          <cell r="C3471" t="str">
            <v>ML</v>
          </cell>
          <cell r="D3471">
            <v>2662</v>
          </cell>
        </row>
        <row r="3472">
          <cell r="A3472">
            <v>3472</v>
          </cell>
          <cell r="B3472" t="str">
            <v>CABLE Cu ENCAUCH.2x10 AWG</v>
          </cell>
          <cell r="C3472" t="str">
            <v>ML</v>
          </cell>
          <cell r="D3472">
            <v>2422</v>
          </cell>
        </row>
        <row r="3473">
          <cell r="A3473">
            <v>3473</v>
          </cell>
          <cell r="B3473" t="str">
            <v>CABLE Cu ENCAUCH.3x10 AWG</v>
          </cell>
          <cell r="C3473" t="str">
            <v>ML</v>
          </cell>
          <cell r="D3473">
            <v>3036</v>
          </cell>
        </row>
        <row r="3474">
          <cell r="A3474">
            <v>3474</v>
          </cell>
          <cell r="B3474" t="str">
            <v>CABLE Cu ENCAUCH.4x10 AWG</v>
          </cell>
          <cell r="C3474" t="str">
            <v>ML</v>
          </cell>
          <cell r="D3474">
            <v>3653</v>
          </cell>
        </row>
        <row r="3475">
          <cell r="A3475">
            <v>3475</v>
          </cell>
          <cell r="B3475" t="str">
            <v>CABLE Cu ENCAUCH. 2x8 AWG</v>
          </cell>
          <cell r="C3475" t="str">
            <v>ML</v>
          </cell>
          <cell r="D3475">
            <v>3682</v>
          </cell>
        </row>
        <row r="3476">
          <cell r="A3476">
            <v>3476</v>
          </cell>
          <cell r="B3476" t="str">
            <v>CABLE Cu ENCAUCH. 3x8 AWG</v>
          </cell>
          <cell r="C3476" t="str">
            <v>ML</v>
          </cell>
          <cell r="D3476">
            <v>4590</v>
          </cell>
        </row>
        <row r="3477">
          <cell r="A3477">
            <v>3477</v>
          </cell>
          <cell r="B3477" t="str">
            <v>CABLE Cu ENCAUCH. 4x8 AWG</v>
          </cell>
          <cell r="C3477" t="str">
            <v>ML</v>
          </cell>
          <cell r="D3477">
            <v>5959</v>
          </cell>
        </row>
        <row r="3478">
          <cell r="A3478">
            <v>3478</v>
          </cell>
          <cell r="B3478" t="str">
            <v>CABLE Cu ENCAUCH. 2x6 AWG</v>
          </cell>
          <cell r="C3478" t="str">
            <v>ML</v>
          </cell>
          <cell r="D3478">
            <v>5482</v>
          </cell>
        </row>
        <row r="3479">
          <cell r="A3479">
            <v>3479</v>
          </cell>
          <cell r="B3479" t="str">
            <v>CABLE Cu ENCAUCH. 3x6 AWG</v>
          </cell>
          <cell r="C3479" t="str">
            <v>ML</v>
          </cell>
          <cell r="D3479">
            <v>7099</v>
          </cell>
        </row>
        <row r="3480">
          <cell r="A3480">
            <v>3480</v>
          </cell>
          <cell r="B3480" t="str">
            <v>CABLE Cu ENCAUCH. 4x6 AWG</v>
          </cell>
          <cell r="C3480" t="str">
            <v>ML</v>
          </cell>
          <cell r="D3480">
            <v>9388</v>
          </cell>
        </row>
        <row r="3481">
          <cell r="A3481">
            <v>3481</v>
          </cell>
          <cell r="B3481" t="str">
            <v>ALAMB.TELEF.2x20 PARALELO</v>
          </cell>
          <cell r="C3481" t="str">
            <v>ML</v>
          </cell>
          <cell r="D3481">
            <v>253</v>
          </cell>
        </row>
        <row r="3482">
          <cell r="A3482">
            <v>3482</v>
          </cell>
          <cell r="B3482" t="str">
            <v>ALAMB.TELEF.2x18 PARALELO</v>
          </cell>
          <cell r="C3482" t="str">
            <v>ML</v>
          </cell>
          <cell r="D3482">
            <v>322</v>
          </cell>
        </row>
        <row r="3483">
          <cell r="A3483">
            <v>3483</v>
          </cell>
          <cell r="B3483" t="str">
            <v>DIAGONAL LARGA O CORTA</v>
          </cell>
          <cell r="C3483" t="str">
            <v>DD</v>
          </cell>
          <cell r="D3483">
            <v>30</v>
          </cell>
        </row>
        <row r="3484">
          <cell r="A3484">
            <v>3484</v>
          </cell>
          <cell r="B3484" t="str">
            <v>ALAMB.TELEF.2x20 RETORC.</v>
          </cell>
          <cell r="C3484" t="str">
            <v>ML</v>
          </cell>
          <cell r="D3484">
            <v>276</v>
          </cell>
        </row>
        <row r="3485">
          <cell r="A3485">
            <v>3485</v>
          </cell>
          <cell r="B3485" t="str">
            <v>ALAMB.TELEF.2x18 RETORC.</v>
          </cell>
          <cell r="C3485" t="str">
            <v>ML</v>
          </cell>
          <cell r="D3485">
            <v>348</v>
          </cell>
        </row>
        <row r="3486">
          <cell r="A3486">
            <v>3486</v>
          </cell>
          <cell r="B3486" t="str">
            <v>ESCALERA PARA ANDAMIO</v>
          </cell>
          <cell r="C3486" t="str">
            <v>DD</v>
          </cell>
          <cell r="D3486">
            <v>406</v>
          </cell>
        </row>
        <row r="3487">
          <cell r="A3487">
            <v>3487</v>
          </cell>
          <cell r="B3487" t="str">
            <v>MEZCLADORA 5P3 (3/4 BLT)</v>
          </cell>
          <cell r="C3487" t="str">
            <v>DD</v>
          </cell>
          <cell r="D3487">
            <v>10440</v>
          </cell>
        </row>
        <row r="3488">
          <cell r="A3488">
            <v>3488</v>
          </cell>
          <cell r="B3488" t="str">
            <v>TORNILLOS NIVEL.ANDAMIO</v>
          </cell>
          <cell r="C3488" t="str">
            <v>DD</v>
          </cell>
          <cell r="D3488">
            <v>104</v>
          </cell>
        </row>
        <row r="3489">
          <cell r="A3489">
            <v>3489</v>
          </cell>
          <cell r="B3489" t="str">
            <v>ALAMB.TELEF.2x22 TRENZADO</v>
          </cell>
          <cell r="C3489" t="str">
            <v>ML</v>
          </cell>
          <cell r="D3489">
            <v>146</v>
          </cell>
        </row>
        <row r="3490">
          <cell r="A3490">
            <v>3490</v>
          </cell>
          <cell r="B3490" t="str">
            <v>BASES ANDAMIOS TUBULARES</v>
          </cell>
          <cell r="C3490" t="str">
            <v>DD</v>
          </cell>
          <cell r="D3490">
            <v>23</v>
          </cell>
        </row>
        <row r="3491">
          <cell r="A3491">
            <v>3491</v>
          </cell>
          <cell r="B3491" t="str">
            <v>RUEDAS ANDAMIOS TUBULARES</v>
          </cell>
          <cell r="C3491" t="str">
            <v>DD</v>
          </cell>
          <cell r="D3491">
            <v>348</v>
          </cell>
        </row>
        <row r="3492">
          <cell r="A3492">
            <v>3492</v>
          </cell>
          <cell r="B3492" t="str">
            <v>PLATAFORMA ANDAMIOS COLG.</v>
          </cell>
          <cell r="C3492" t="str">
            <v>DD</v>
          </cell>
          <cell r="D3492">
            <v>696</v>
          </cell>
        </row>
        <row r="3493">
          <cell r="A3493">
            <v>3493</v>
          </cell>
          <cell r="B3493" t="str">
            <v>TABLON 2.5*0.4*.14</v>
          </cell>
          <cell r="C3493" t="str">
            <v>DD</v>
          </cell>
          <cell r="D3493">
            <v>151</v>
          </cell>
        </row>
        <row r="3494">
          <cell r="A3494">
            <v>3494</v>
          </cell>
          <cell r="B3494" t="str">
            <v>GUARDERAS MADERA 1.4*0.4</v>
          </cell>
          <cell r="C3494" t="str">
            <v>DD</v>
          </cell>
          <cell r="D3494">
            <v>160</v>
          </cell>
        </row>
        <row r="3495">
          <cell r="A3495">
            <v>3495</v>
          </cell>
          <cell r="B3495" t="str">
            <v>TENSORES O DISTANCIADORES</v>
          </cell>
          <cell r="C3495" t="str">
            <v>DD</v>
          </cell>
          <cell r="D3495">
            <v>21</v>
          </cell>
        </row>
        <row r="3496">
          <cell r="A3496">
            <v>3496</v>
          </cell>
          <cell r="B3496" t="str">
            <v>FORMALETA COLUM.2.4*.4*.4</v>
          </cell>
          <cell r="C3496" t="str">
            <v>DD</v>
          </cell>
          <cell r="D3496">
            <v>1740</v>
          </cell>
        </row>
        <row r="3497">
          <cell r="A3497">
            <v>3497</v>
          </cell>
          <cell r="B3497" t="str">
            <v>TACO METALICO 2.6 A 4MTS</v>
          </cell>
          <cell r="C3497" t="str">
            <v>DD</v>
          </cell>
          <cell r="D3497">
            <v>140</v>
          </cell>
        </row>
        <row r="3498">
          <cell r="A3498">
            <v>3498</v>
          </cell>
          <cell r="B3498" t="str">
            <v>TACO ACROW 1.8 A 3.2MTS</v>
          </cell>
          <cell r="C3498" t="str">
            <v>DD</v>
          </cell>
          <cell r="D3498">
            <v>128</v>
          </cell>
        </row>
        <row r="3499">
          <cell r="A3499">
            <v>3499</v>
          </cell>
          <cell r="B3499" t="str">
            <v>TACO MET.LARGO 2.6 A 4.3M</v>
          </cell>
          <cell r="C3499" t="str">
            <v>DD</v>
          </cell>
          <cell r="D3499">
            <v>151</v>
          </cell>
        </row>
        <row r="3500">
          <cell r="A3500">
            <v>3500</v>
          </cell>
          <cell r="B3500" t="str">
            <v>MEDIO TACO 1.5MTS</v>
          </cell>
          <cell r="C3500" t="str">
            <v>DD</v>
          </cell>
          <cell r="D3500">
            <v>64</v>
          </cell>
        </row>
        <row r="3501">
          <cell r="A3501">
            <v>3501</v>
          </cell>
          <cell r="B3501" t="str">
            <v>ALAMB.TELEF.  22 ESTAÑADO</v>
          </cell>
          <cell r="C3501" t="str">
            <v>ML</v>
          </cell>
          <cell r="D3501">
            <v>82</v>
          </cell>
        </row>
        <row r="3502">
          <cell r="A3502">
            <v>3502</v>
          </cell>
          <cell r="B3502" t="str">
            <v>GRIS PAYANDE 153x305x1102</v>
          </cell>
          <cell r="C3502" t="str">
            <v>M2</v>
          </cell>
          <cell r="D3502">
            <v>52780</v>
          </cell>
        </row>
        <row r="3503">
          <cell r="A3503">
            <v>3503</v>
          </cell>
          <cell r="B3503" t="str">
            <v>CABLE AL. DESNUDO   6 AWG</v>
          </cell>
          <cell r="C3503" t="str">
            <v>ML</v>
          </cell>
          <cell r="D3503">
            <v>9018</v>
          </cell>
        </row>
        <row r="3504">
          <cell r="A3504">
            <v>3504</v>
          </cell>
          <cell r="B3504" t="str">
            <v>CABLE AL. DESNUDO   4 AWG</v>
          </cell>
          <cell r="C3504" t="str">
            <v>ML</v>
          </cell>
          <cell r="D3504">
            <v>499</v>
          </cell>
        </row>
        <row r="3505">
          <cell r="A3505">
            <v>3505</v>
          </cell>
          <cell r="B3505" t="str">
            <v>CABLE AL. DESNUDO   2 AWG</v>
          </cell>
          <cell r="C3505" t="str">
            <v>ML</v>
          </cell>
          <cell r="D3505">
            <v>759</v>
          </cell>
        </row>
        <row r="3506">
          <cell r="A3506">
            <v>3506</v>
          </cell>
          <cell r="B3506" t="str">
            <v>CABLE AL. DESNUDO   1 AWG</v>
          </cell>
          <cell r="C3506" t="str">
            <v>ML</v>
          </cell>
          <cell r="D3506">
            <v>963</v>
          </cell>
        </row>
        <row r="3507">
          <cell r="A3507">
            <v>3507</v>
          </cell>
          <cell r="B3507" t="str">
            <v>CABLE AL. DESNUDO.AF  1/0</v>
          </cell>
          <cell r="C3507" t="str">
            <v>ML</v>
          </cell>
          <cell r="D3507">
            <v>1216</v>
          </cell>
        </row>
        <row r="3508">
          <cell r="A3508">
            <v>3508</v>
          </cell>
          <cell r="B3508" t="str">
            <v>CABLE AL. DESNUDO.AF  2/0</v>
          </cell>
          <cell r="C3508" t="str">
            <v>ML</v>
          </cell>
          <cell r="D3508">
            <v>1537</v>
          </cell>
        </row>
        <row r="3509">
          <cell r="A3509">
            <v>3509</v>
          </cell>
          <cell r="B3509" t="str">
            <v>CABLE AL. DESNUDO.AF  3/0</v>
          </cell>
          <cell r="C3509" t="str">
            <v>ML</v>
          </cell>
          <cell r="D3509">
            <v>1934</v>
          </cell>
        </row>
        <row r="3510">
          <cell r="A3510">
            <v>3510</v>
          </cell>
          <cell r="B3510" t="str">
            <v>CABLE AL. DESNUDO.AF  4/0</v>
          </cell>
          <cell r="C3510" t="str">
            <v>ML</v>
          </cell>
          <cell r="D3510">
            <v>2433</v>
          </cell>
        </row>
        <row r="3511">
          <cell r="A3511">
            <v>3511</v>
          </cell>
          <cell r="B3511" t="str">
            <v>CABLE AL. DESNUDO.AM  1/0</v>
          </cell>
          <cell r="C3511" t="str">
            <v>ML</v>
          </cell>
          <cell r="D3511">
            <v>1216</v>
          </cell>
        </row>
        <row r="3512">
          <cell r="A3512">
            <v>3512</v>
          </cell>
          <cell r="B3512" t="str">
            <v>CABLE AL. DESNUDO.AM  2/0</v>
          </cell>
          <cell r="C3512" t="str">
            <v>ML</v>
          </cell>
          <cell r="D3512">
            <v>1537</v>
          </cell>
        </row>
        <row r="3513">
          <cell r="A3513">
            <v>3513</v>
          </cell>
          <cell r="B3513" t="str">
            <v>CABLE AL. DESNUDO.AM  3/0</v>
          </cell>
          <cell r="C3513" t="str">
            <v>ML</v>
          </cell>
          <cell r="D3513">
            <v>1934</v>
          </cell>
        </row>
        <row r="3514">
          <cell r="A3514">
            <v>3514</v>
          </cell>
          <cell r="B3514" t="str">
            <v>CABLE AL. DESNUDO.AM  4/0</v>
          </cell>
          <cell r="C3514" t="str">
            <v>ML</v>
          </cell>
          <cell r="D3514">
            <v>2433</v>
          </cell>
        </row>
        <row r="3515">
          <cell r="A3515">
            <v>3515</v>
          </cell>
          <cell r="B3515" t="str">
            <v>CABLE AL. ALMA AC.  6 AWG</v>
          </cell>
          <cell r="C3515" t="str">
            <v>ML</v>
          </cell>
          <cell r="D3515">
            <v>509</v>
          </cell>
        </row>
        <row r="3516">
          <cell r="A3516">
            <v>3516</v>
          </cell>
          <cell r="B3516" t="str">
            <v>CABLE AL. ALMA AC.  4 AWG</v>
          </cell>
          <cell r="C3516" t="str">
            <v>ML</v>
          </cell>
          <cell r="D3516">
            <v>654</v>
          </cell>
        </row>
        <row r="3517">
          <cell r="A3517">
            <v>3517</v>
          </cell>
          <cell r="B3517" t="str">
            <v>CABLE AL. ALMA AC.  2 AWG</v>
          </cell>
          <cell r="C3517" t="str">
            <v>ML</v>
          </cell>
          <cell r="D3517">
            <v>978</v>
          </cell>
        </row>
        <row r="3518">
          <cell r="A3518">
            <v>3518</v>
          </cell>
          <cell r="B3518" t="str">
            <v>CABLE AL. ALMA AC.  1 AWG</v>
          </cell>
          <cell r="C3518" t="str">
            <v>ML</v>
          </cell>
          <cell r="D3518">
            <v>766</v>
          </cell>
        </row>
        <row r="3519">
          <cell r="A3519">
            <v>3519</v>
          </cell>
          <cell r="B3519" t="str">
            <v>CABLE AL. ALMA AC.1/0 AWG</v>
          </cell>
          <cell r="C3519" t="str">
            <v>ML</v>
          </cell>
          <cell r="D3519">
            <v>1476</v>
          </cell>
        </row>
        <row r="3520">
          <cell r="A3520">
            <v>3520</v>
          </cell>
          <cell r="B3520" t="str">
            <v>CABLE AL. ALMA AC.2/0 AWG</v>
          </cell>
          <cell r="C3520" t="str">
            <v>ML</v>
          </cell>
          <cell r="D3520">
            <v>1855</v>
          </cell>
        </row>
        <row r="3521">
          <cell r="A3521">
            <v>3521</v>
          </cell>
          <cell r="B3521" t="str">
            <v>CABLE AL. ALMA AC.3/0 AWG</v>
          </cell>
          <cell r="C3521" t="str">
            <v>ML</v>
          </cell>
          <cell r="D3521">
            <v>2489</v>
          </cell>
        </row>
        <row r="3522">
          <cell r="A3522">
            <v>3522</v>
          </cell>
          <cell r="B3522" t="str">
            <v>CABLE AL. ALMA AC.4/0 AWG</v>
          </cell>
          <cell r="C3522" t="str">
            <v>ML</v>
          </cell>
          <cell r="D3522">
            <v>2717</v>
          </cell>
        </row>
        <row r="3523">
          <cell r="A3523">
            <v>3523</v>
          </cell>
          <cell r="B3523" t="str">
            <v>CABLE AL.AISL.PVC   6 AWG</v>
          </cell>
          <cell r="C3523" t="str">
            <v>ML</v>
          </cell>
          <cell r="D3523">
            <v>643</v>
          </cell>
        </row>
        <row r="3524">
          <cell r="A3524">
            <v>3524</v>
          </cell>
          <cell r="B3524" t="str">
            <v>CABLE AL.AISL.PVC   4 AWG</v>
          </cell>
          <cell r="C3524" t="str">
            <v>ML</v>
          </cell>
          <cell r="D3524">
            <v>786</v>
          </cell>
        </row>
        <row r="3525">
          <cell r="A3525">
            <v>3525</v>
          </cell>
          <cell r="B3525" t="str">
            <v>CABLE AL.AISL.PVC   2 AWG</v>
          </cell>
          <cell r="C3525" t="str">
            <v>ML</v>
          </cell>
          <cell r="D3525">
            <v>1175</v>
          </cell>
        </row>
        <row r="3526">
          <cell r="A3526">
            <v>3526</v>
          </cell>
          <cell r="B3526" t="str">
            <v>CABLE AL.AISL.PVC   1 AWG</v>
          </cell>
          <cell r="C3526" t="str">
            <v>ML</v>
          </cell>
          <cell r="D3526">
            <v>1531</v>
          </cell>
        </row>
        <row r="3527">
          <cell r="A3527">
            <v>3527</v>
          </cell>
          <cell r="B3527" t="str">
            <v>CABLE AL.AISL.PVC 1/0 AWG</v>
          </cell>
          <cell r="C3527" t="str">
            <v>ML</v>
          </cell>
          <cell r="D3527">
            <v>1792</v>
          </cell>
        </row>
        <row r="3528">
          <cell r="A3528">
            <v>3528</v>
          </cell>
          <cell r="B3528" t="str">
            <v>CABLE AL.AISL.PVC 2/0 AWG</v>
          </cell>
          <cell r="C3528" t="str">
            <v>ML</v>
          </cell>
          <cell r="D3528">
            <v>2187</v>
          </cell>
        </row>
        <row r="3529">
          <cell r="A3529">
            <v>3529</v>
          </cell>
          <cell r="B3529" t="str">
            <v>TRUFLEX TRC 40 ROJO</v>
          </cell>
          <cell r="C3529" t="str">
            <v>GL</v>
          </cell>
          <cell r="D3529">
            <v>22822</v>
          </cell>
        </row>
        <row r="3530">
          <cell r="A3530">
            <v>3530</v>
          </cell>
          <cell r="B3530" t="str">
            <v>CABLE AL.AISL.PVC 4/0 AWG</v>
          </cell>
          <cell r="C3530" t="str">
            <v>ML</v>
          </cell>
          <cell r="D3530">
            <v>3392</v>
          </cell>
        </row>
        <row r="3531">
          <cell r="A3531">
            <v>3531</v>
          </cell>
          <cell r="B3531" t="str">
            <v>CABLE AL.AISL.PVC 1/0 A01</v>
          </cell>
          <cell r="C3531" t="str">
            <v>ML</v>
          </cell>
          <cell r="D3531">
            <v>1792</v>
          </cell>
        </row>
        <row r="3532">
          <cell r="A3532">
            <v>3532</v>
          </cell>
          <cell r="B3532" t="str">
            <v>CABLE AL.AISL.PVC 2/0 A01</v>
          </cell>
          <cell r="C3532" t="str">
            <v>ML</v>
          </cell>
          <cell r="D3532">
            <v>2187</v>
          </cell>
        </row>
        <row r="3533">
          <cell r="A3533">
            <v>3533</v>
          </cell>
          <cell r="B3533" t="str">
            <v>CABLE AL.AISL.PVC 3/0 AWG</v>
          </cell>
          <cell r="C3533" t="str">
            <v>ML</v>
          </cell>
          <cell r="D3533">
            <v>2582</v>
          </cell>
        </row>
        <row r="3534">
          <cell r="A3534">
            <v>3534</v>
          </cell>
          <cell r="B3534" t="str">
            <v>TRUFLEX TRC 80 VERDE CLR</v>
          </cell>
          <cell r="C3534" t="str">
            <v>GL</v>
          </cell>
          <cell r="D3534">
            <v>31364</v>
          </cell>
        </row>
        <row r="3535">
          <cell r="A3535">
            <v>3535</v>
          </cell>
          <cell r="B3535" t="str">
            <v>ALAMBRE ALUMINIO    6 AWG</v>
          </cell>
          <cell r="C3535" t="str">
            <v>ML</v>
          </cell>
          <cell r="D3535">
            <v>587</v>
          </cell>
        </row>
        <row r="3536">
          <cell r="A3536">
            <v>3536</v>
          </cell>
          <cell r="B3536" t="str">
            <v>ALAMBRE ALUMINIO    8 AWG</v>
          </cell>
          <cell r="C3536" t="str">
            <v>ML</v>
          </cell>
          <cell r="D3536">
            <v>384</v>
          </cell>
        </row>
        <row r="3537">
          <cell r="A3537">
            <v>3537</v>
          </cell>
          <cell r="B3537" t="str">
            <v>ALAMBRE ALUMINIO   10 AWG</v>
          </cell>
          <cell r="C3537" t="str">
            <v>ML</v>
          </cell>
          <cell r="D3537">
            <v>297</v>
          </cell>
        </row>
        <row r="3538">
          <cell r="A3538">
            <v>3538</v>
          </cell>
          <cell r="B3538" t="str">
            <v>ALAMBRE ALUMINIO   12 AWG</v>
          </cell>
          <cell r="C3538" t="str">
            <v>ML</v>
          </cell>
          <cell r="D3538">
            <v>153</v>
          </cell>
        </row>
        <row r="3539">
          <cell r="A3539">
            <v>3539</v>
          </cell>
          <cell r="B3539" t="str">
            <v>TUBO CUADRADO C.20     1"</v>
          </cell>
          <cell r="C3539" t="str">
            <v>UN</v>
          </cell>
          <cell r="D3539">
            <v>5460</v>
          </cell>
        </row>
        <row r="3540">
          <cell r="A3540">
            <v>3540</v>
          </cell>
          <cell r="B3540" t="str">
            <v>TUBO CUADRADO C.20 1 1/2"</v>
          </cell>
          <cell r="C3540" t="str">
            <v>UN</v>
          </cell>
          <cell r="D3540">
            <v>9000</v>
          </cell>
        </row>
        <row r="3541">
          <cell r="A3541">
            <v>3541</v>
          </cell>
          <cell r="B3541" t="str">
            <v>BREAKER 2000 UNIP.QC  30A</v>
          </cell>
          <cell r="C3541" t="str">
            <v>UN</v>
          </cell>
          <cell r="D3541">
            <v>4640</v>
          </cell>
        </row>
        <row r="3542">
          <cell r="A3542">
            <v>3542</v>
          </cell>
          <cell r="B3542" t="str">
            <v>GRIS PAYANDE 305x305x20</v>
          </cell>
          <cell r="C3542" t="str">
            <v>M2</v>
          </cell>
          <cell r="D3542">
            <v>50924</v>
          </cell>
        </row>
        <row r="3543">
          <cell r="A3543">
            <v>3543</v>
          </cell>
          <cell r="B3543" t="str">
            <v>TRUFLEX CARE 55 GRIS</v>
          </cell>
          <cell r="C3543" t="str">
            <v>GL</v>
          </cell>
          <cell r="D3543">
            <v>20924</v>
          </cell>
        </row>
        <row r="3544">
          <cell r="A3544">
            <v>3544</v>
          </cell>
          <cell r="B3544" t="str">
            <v>GRIS PAYANDE 305x305x2001</v>
          </cell>
          <cell r="C3544" t="str">
            <v>M2</v>
          </cell>
          <cell r="D3544">
            <v>62292</v>
          </cell>
        </row>
        <row r="3545">
          <cell r="A3545">
            <v>3545</v>
          </cell>
          <cell r="B3545" t="str">
            <v>BREAKER 2000 UNIP.QC  70A</v>
          </cell>
          <cell r="C3545" t="str">
            <v>UN</v>
          </cell>
          <cell r="D3545">
            <v>7308</v>
          </cell>
        </row>
        <row r="3546">
          <cell r="A3546">
            <v>3546</v>
          </cell>
          <cell r="B3546" t="str">
            <v>SISMOGRAFIL-BARRA   7.5mm</v>
          </cell>
          <cell r="C3546" t="str">
            <v>TN</v>
          </cell>
          <cell r="D3546">
            <v>610420</v>
          </cell>
        </row>
        <row r="3547">
          <cell r="A3547">
            <v>3547</v>
          </cell>
          <cell r="B3547" t="str">
            <v>GRIS PAYANDE 305x610x20</v>
          </cell>
          <cell r="C3547" t="str">
            <v>M2</v>
          </cell>
          <cell r="D3547">
            <v>54636</v>
          </cell>
        </row>
        <row r="3548">
          <cell r="A3548">
            <v>3548</v>
          </cell>
          <cell r="B3548" t="str">
            <v>GRIS PAYANDE 305x610X2001</v>
          </cell>
          <cell r="C3548" t="str">
            <v>M2</v>
          </cell>
          <cell r="D3548">
            <v>66236</v>
          </cell>
        </row>
        <row r="3549">
          <cell r="A3549">
            <v>3549</v>
          </cell>
          <cell r="B3549" t="str">
            <v>BREAKER 2000 BIP.QC   30A</v>
          </cell>
          <cell r="C3549" t="str">
            <v>UN</v>
          </cell>
          <cell r="D3549">
            <v>11600</v>
          </cell>
        </row>
        <row r="3550">
          <cell r="A3550">
            <v>3550</v>
          </cell>
          <cell r="B3550" t="str">
            <v>GRIS PAYANDE ASERRADO</v>
          </cell>
          <cell r="C3550" t="str">
            <v>M2</v>
          </cell>
          <cell r="D3550">
            <v>42340</v>
          </cell>
        </row>
        <row r="3551">
          <cell r="A3551">
            <v>3551</v>
          </cell>
          <cell r="B3551" t="str">
            <v>FORMALETA COLUM 2.4*.5*.5</v>
          </cell>
          <cell r="C3551" t="str">
            <v>DD</v>
          </cell>
          <cell r="D3551">
            <v>1914</v>
          </cell>
        </row>
        <row r="3552">
          <cell r="A3552">
            <v>3552</v>
          </cell>
          <cell r="B3552" t="str">
            <v>GRIS PAYANDE ASERRADO  01</v>
          </cell>
          <cell r="C3552" t="str">
            <v>M2</v>
          </cell>
          <cell r="D3552">
            <v>54288</v>
          </cell>
        </row>
        <row r="3553">
          <cell r="A3553">
            <v>3553</v>
          </cell>
          <cell r="B3553" t="str">
            <v>BREAKER 2000 BIP.QC   70A</v>
          </cell>
          <cell r="C3553" t="str">
            <v>UN</v>
          </cell>
          <cell r="D3553">
            <v>16008</v>
          </cell>
        </row>
        <row r="3554">
          <cell r="A3554">
            <v>3554</v>
          </cell>
          <cell r="B3554" t="str">
            <v>SISMOGRAFIL-BARRA   8.5mm</v>
          </cell>
          <cell r="C3554" t="str">
            <v>TN</v>
          </cell>
          <cell r="D3554">
            <v>592832</v>
          </cell>
        </row>
        <row r="3555">
          <cell r="A3555">
            <v>3555</v>
          </cell>
          <cell r="B3555" t="str">
            <v>GRIS PAYANDE CUADREADO</v>
          </cell>
          <cell r="C3555" t="str">
            <v>M2</v>
          </cell>
          <cell r="D3555">
            <v>63220</v>
          </cell>
        </row>
        <row r="3556">
          <cell r="A3556">
            <v>3556</v>
          </cell>
          <cell r="B3556" t="str">
            <v>VIDRIO TEMPLADO       4mm</v>
          </cell>
          <cell r="C3556" t="str">
            <v>M2</v>
          </cell>
          <cell r="D3556">
            <v>75516</v>
          </cell>
        </row>
        <row r="3557">
          <cell r="A3557">
            <v>3557</v>
          </cell>
          <cell r="B3557" t="str">
            <v>BREAKER 2000 TRIP.QC  30A</v>
          </cell>
          <cell r="C3557" t="str">
            <v>UN</v>
          </cell>
          <cell r="D3557">
            <v>19372</v>
          </cell>
        </row>
        <row r="3558">
          <cell r="A3558">
            <v>3558</v>
          </cell>
          <cell r="B3558" t="str">
            <v>GRIS PAYANDE CUADREADO 01</v>
          </cell>
          <cell r="C3558" t="str">
            <v>M2</v>
          </cell>
          <cell r="D3558">
            <v>75168</v>
          </cell>
        </row>
        <row r="3559">
          <cell r="A3559">
            <v>3559</v>
          </cell>
          <cell r="B3559" t="str">
            <v>AUXILIAR INGENIERIA TITUL</v>
          </cell>
          <cell r="C3559" t="str">
            <v>MS</v>
          </cell>
          <cell r="D3559">
            <v>525270</v>
          </cell>
        </row>
        <row r="3560">
          <cell r="A3560">
            <v>3560</v>
          </cell>
          <cell r="B3560" t="str">
            <v>GRIS PERLA 153x305x20</v>
          </cell>
          <cell r="C3560" t="str">
            <v>M2</v>
          </cell>
          <cell r="D3560">
            <v>61712</v>
          </cell>
        </row>
        <row r="3561">
          <cell r="A3561">
            <v>3561</v>
          </cell>
          <cell r="B3561" t="str">
            <v>BREAKER 2000 TRIP.QC  70A</v>
          </cell>
          <cell r="C3561" t="str">
            <v>UN</v>
          </cell>
          <cell r="D3561">
            <v>25172</v>
          </cell>
        </row>
        <row r="3562">
          <cell r="A3562">
            <v>3562</v>
          </cell>
          <cell r="B3562" t="str">
            <v>SISMOGRAFIL-BARRA   9.0mm</v>
          </cell>
          <cell r="C3562" t="str">
            <v>TN</v>
          </cell>
          <cell r="D3562">
            <v>592964</v>
          </cell>
        </row>
        <row r="3563">
          <cell r="A3563">
            <v>3563</v>
          </cell>
          <cell r="B3563" t="str">
            <v>GRIS PERLA 305x305x20</v>
          </cell>
          <cell r="C3563" t="str">
            <v>M2</v>
          </cell>
          <cell r="D3563">
            <v>71572</v>
          </cell>
        </row>
        <row r="3564">
          <cell r="A3564">
            <v>3564</v>
          </cell>
          <cell r="B3564" t="str">
            <v>BREAKER  UNIP.HQP 20A</v>
          </cell>
          <cell r="C3564" t="str">
            <v>UN</v>
          </cell>
          <cell r="D3564">
            <v>9929</v>
          </cell>
        </row>
        <row r="3565">
          <cell r="A3565">
            <v>3565</v>
          </cell>
          <cell r="B3565" t="str">
            <v>GRIS PERLA 305X610x20</v>
          </cell>
          <cell r="C3565" t="str">
            <v>M2</v>
          </cell>
          <cell r="D3565">
            <v>75632</v>
          </cell>
        </row>
        <row r="3566">
          <cell r="A3566">
            <v>3566</v>
          </cell>
          <cell r="B3566" t="str">
            <v>BREAKER 2000 UNIP.HQP 40A</v>
          </cell>
          <cell r="C3566" t="str">
            <v>UN</v>
          </cell>
          <cell r="D3566">
            <v>4605</v>
          </cell>
        </row>
        <row r="3567">
          <cell r="A3567">
            <v>3567</v>
          </cell>
          <cell r="B3567" t="str">
            <v>DIBUJANTE 1</v>
          </cell>
          <cell r="C3567" t="str">
            <v>MS</v>
          </cell>
          <cell r="D3567">
            <v>525270</v>
          </cell>
        </row>
        <row r="3568">
          <cell r="A3568">
            <v>3568</v>
          </cell>
          <cell r="B3568" t="str">
            <v>COMISION DE TOPOGRAFIA</v>
          </cell>
          <cell r="C3568" t="str">
            <v>DD</v>
          </cell>
          <cell r="D3568">
            <v>500000</v>
          </cell>
        </row>
        <row r="3569">
          <cell r="A3569">
            <v>3569</v>
          </cell>
          <cell r="B3569" t="str">
            <v>BREAKER 2000 UNIP.HQP 70A</v>
          </cell>
          <cell r="C3569" t="str">
            <v>UN</v>
          </cell>
          <cell r="D3569">
            <v>7273</v>
          </cell>
        </row>
        <row r="3570">
          <cell r="A3570">
            <v>3570</v>
          </cell>
          <cell r="B3570" t="str">
            <v>HELIMALLA PLANA M-084</v>
          </cell>
          <cell r="C3570" t="str">
            <v>TN</v>
          </cell>
          <cell r="D3570">
            <v>930672</v>
          </cell>
        </row>
        <row r="3571">
          <cell r="A3571">
            <v>3571</v>
          </cell>
          <cell r="B3571" t="str">
            <v>CADENERO 1</v>
          </cell>
          <cell r="C3571" t="str">
            <v>MS</v>
          </cell>
          <cell r="D3571">
            <v>396700</v>
          </cell>
        </row>
        <row r="3572">
          <cell r="A3572">
            <v>3572</v>
          </cell>
          <cell r="B3572" t="str">
            <v>FIBRATEX               02</v>
          </cell>
          <cell r="C3572" t="str">
            <v>GL</v>
          </cell>
          <cell r="D3572">
            <v>2714</v>
          </cell>
        </row>
        <row r="3573">
          <cell r="A3573">
            <v>3573</v>
          </cell>
          <cell r="B3573" t="str">
            <v>BREAKER 2000 BIP.HQP  30A</v>
          </cell>
          <cell r="C3573" t="str">
            <v>UN</v>
          </cell>
          <cell r="D3573">
            <v>11530</v>
          </cell>
        </row>
        <row r="3574">
          <cell r="A3574">
            <v>3574</v>
          </cell>
          <cell r="B3574" t="str">
            <v>CEMENTO PLAST.TAPAGOTERAS</v>
          </cell>
          <cell r="C3574" t="str">
            <v>GL</v>
          </cell>
          <cell r="D3574">
            <v>2586</v>
          </cell>
        </row>
        <row r="3575">
          <cell r="A3575">
            <v>3575</v>
          </cell>
          <cell r="B3575" t="str">
            <v>BATIMETRISTA INSPECTOR</v>
          </cell>
          <cell r="C3575" t="str">
            <v>MS</v>
          </cell>
          <cell r="D3575">
            <v>633850</v>
          </cell>
        </row>
        <row r="3576">
          <cell r="A3576">
            <v>3576</v>
          </cell>
          <cell r="B3576" t="str">
            <v>TELA ASFALTICA No.15</v>
          </cell>
          <cell r="C3576" t="str">
            <v>M2</v>
          </cell>
          <cell r="D3576">
            <v>200</v>
          </cell>
        </row>
        <row r="3577">
          <cell r="A3577">
            <v>3577</v>
          </cell>
          <cell r="B3577" t="str">
            <v>BREAKER 2000 BIP.HQP  70A</v>
          </cell>
          <cell r="C3577" t="str">
            <v>UN</v>
          </cell>
          <cell r="D3577">
            <v>15938</v>
          </cell>
        </row>
        <row r="3578">
          <cell r="A3578">
            <v>3578</v>
          </cell>
          <cell r="B3578" t="str">
            <v>SISMOGRAFIL-ROLLO   6.0mm</v>
          </cell>
          <cell r="C3578" t="str">
            <v>TN</v>
          </cell>
          <cell r="D3578">
            <v>543374</v>
          </cell>
        </row>
        <row r="3579">
          <cell r="A3579">
            <v>3579</v>
          </cell>
          <cell r="B3579" t="str">
            <v>TELA ASFALTICA No.30</v>
          </cell>
          <cell r="C3579" t="str">
            <v>M2</v>
          </cell>
          <cell r="D3579">
            <v>200</v>
          </cell>
        </row>
        <row r="3580">
          <cell r="A3580">
            <v>3580</v>
          </cell>
          <cell r="B3580" t="str">
            <v>MANTO MORTER-PLAS AL-80</v>
          </cell>
          <cell r="C3580" t="str">
            <v>M2</v>
          </cell>
          <cell r="D3580">
            <v>3886</v>
          </cell>
        </row>
        <row r="3581">
          <cell r="A3581">
            <v>3581</v>
          </cell>
          <cell r="B3581" t="str">
            <v>BREAKER 2000 TRIP.HQP 30A</v>
          </cell>
          <cell r="C3581" t="str">
            <v>UN</v>
          </cell>
          <cell r="D3581">
            <v>19268</v>
          </cell>
        </row>
        <row r="3582">
          <cell r="A3582">
            <v>3582</v>
          </cell>
          <cell r="B3582" t="str">
            <v>MANTO MORTER-PLAS AL-22</v>
          </cell>
          <cell r="C3582" t="str">
            <v>M2</v>
          </cell>
          <cell r="D3582">
            <v>2837</v>
          </cell>
        </row>
        <row r="3583">
          <cell r="A3583">
            <v>3583</v>
          </cell>
          <cell r="B3583" t="str">
            <v>BREAKER 2000 TRIP.HQP 50A</v>
          </cell>
          <cell r="C3583" t="str">
            <v>UN</v>
          </cell>
          <cell r="D3583">
            <v>19268</v>
          </cell>
        </row>
        <row r="3584">
          <cell r="A3584">
            <v>3584</v>
          </cell>
          <cell r="B3584" t="str">
            <v>MANTO MORTER-PLAS  N-4</v>
          </cell>
          <cell r="C3584" t="str">
            <v>M2</v>
          </cell>
          <cell r="D3584">
            <v>3035</v>
          </cell>
        </row>
        <row r="3585">
          <cell r="A3585">
            <v>3585</v>
          </cell>
          <cell r="B3585" t="str">
            <v>BREAKER 2000 TRIP.HQP 70A</v>
          </cell>
          <cell r="C3585" t="str">
            <v>UN</v>
          </cell>
          <cell r="D3585">
            <v>25300</v>
          </cell>
        </row>
        <row r="3586">
          <cell r="A3586">
            <v>3586</v>
          </cell>
          <cell r="B3586" t="str">
            <v>SISMOGRAFIL-ROLLO   6.5mm</v>
          </cell>
          <cell r="C3586" t="str">
            <v>TN</v>
          </cell>
          <cell r="D3586">
            <v>533324</v>
          </cell>
        </row>
        <row r="3587">
          <cell r="A3587">
            <v>3587</v>
          </cell>
          <cell r="B3587" t="str">
            <v>MANTO MORTER-PLAS  N-3</v>
          </cell>
          <cell r="C3587" t="str">
            <v>M2</v>
          </cell>
          <cell r="D3587">
            <v>2443</v>
          </cell>
        </row>
        <row r="3588">
          <cell r="A3588">
            <v>3588</v>
          </cell>
          <cell r="B3588" t="str">
            <v>FORMALETA COLUM 0.5*2.4</v>
          </cell>
          <cell r="C3588" t="str">
            <v>DD</v>
          </cell>
          <cell r="D3588">
            <v>1914</v>
          </cell>
        </row>
        <row r="3589">
          <cell r="A3589">
            <v>3589</v>
          </cell>
          <cell r="B3589" t="str">
            <v>TACO TERMOM. UNIP.HQP 30A</v>
          </cell>
          <cell r="C3589" t="str">
            <v>UN</v>
          </cell>
          <cell r="D3589">
            <v>3132</v>
          </cell>
        </row>
        <row r="3590">
          <cell r="A3590">
            <v>3590</v>
          </cell>
          <cell r="B3590" t="str">
            <v>MALLA BASKET</v>
          </cell>
          <cell r="C3590" t="str">
            <v>UN</v>
          </cell>
          <cell r="D3590">
            <v>2000</v>
          </cell>
        </row>
        <row r="3591">
          <cell r="A3591">
            <v>3591</v>
          </cell>
          <cell r="B3591" t="str">
            <v>TACO TERMOM. UNIP.HQP 50A</v>
          </cell>
          <cell r="C3591" t="str">
            <v>UN</v>
          </cell>
          <cell r="D3591">
            <v>2436</v>
          </cell>
        </row>
        <row r="3592">
          <cell r="A3592">
            <v>3592</v>
          </cell>
          <cell r="B3592" t="str">
            <v>PINTURA BITUMINOSA ALUM.</v>
          </cell>
          <cell r="C3592" t="str">
            <v>KG</v>
          </cell>
          <cell r="D3592">
            <v>6061</v>
          </cell>
        </row>
        <row r="3593">
          <cell r="A3593">
            <v>3593</v>
          </cell>
          <cell r="B3593" t="str">
            <v>LABORATORISTA INSPECTOR</v>
          </cell>
          <cell r="C3593" t="str">
            <v>MS</v>
          </cell>
          <cell r="D3593">
            <v>567860</v>
          </cell>
        </row>
        <row r="3594">
          <cell r="A3594">
            <v>3594</v>
          </cell>
          <cell r="B3594" t="str">
            <v>CORTACIRC.ENCHU.UNIP. 30A</v>
          </cell>
          <cell r="C3594" t="str">
            <v>UN</v>
          </cell>
          <cell r="D3594">
            <v>6078</v>
          </cell>
        </row>
        <row r="3595">
          <cell r="A3595">
            <v>3595</v>
          </cell>
          <cell r="B3595" t="str">
            <v>INSPECTOR 1</v>
          </cell>
          <cell r="C3595" t="str">
            <v>MS</v>
          </cell>
          <cell r="D3595">
            <v>432120</v>
          </cell>
        </row>
        <row r="3596">
          <cell r="A3596">
            <v>3596</v>
          </cell>
          <cell r="B3596" t="str">
            <v>CORTACIRC.ENCHU.UNIP. 50A</v>
          </cell>
          <cell r="C3596" t="str">
            <v>UN</v>
          </cell>
          <cell r="D3596">
            <v>6078</v>
          </cell>
        </row>
        <row r="3597">
          <cell r="A3597">
            <v>3597</v>
          </cell>
          <cell r="B3597" t="str">
            <v>TINA AMERICANA 1.4x.9x.42</v>
          </cell>
          <cell r="C3597" t="str">
            <v>UN</v>
          </cell>
          <cell r="D3597">
            <v>232367</v>
          </cell>
        </row>
        <row r="3598">
          <cell r="A3598">
            <v>3598</v>
          </cell>
          <cell r="B3598" t="str">
            <v>CORTACIRC.ENCHU.UNIP. 70A</v>
          </cell>
          <cell r="C3598" t="str">
            <v>UN</v>
          </cell>
          <cell r="D3598">
            <v>14128</v>
          </cell>
        </row>
        <row r="3599">
          <cell r="A3599">
            <v>3599</v>
          </cell>
          <cell r="B3599" t="str">
            <v>CONDUCTOR</v>
          </cell>
          <cell r="C3599" t="str">
            <v>MS</v>
          </cell>
          <cell r="D3599">
            <v>287660</v>
          </cell>
        </row>
        <row r="3600">
          <cell r="A3600">
            <v>3600</v>
          </cell>
          <cell r="B3600" t="str">
            <v>SISMOGRAFIL-ROLLO   7.5mm</v>
          </cell>
          <cell r="C3600" t="str">
            <v>TN</v>
          </cell>
          <cell r="D3600">
            <v>533324</v>
          </cell>
        </row>
        <row r="3601">
          <cell r="A3601">
            <v>3601</v>
          </cell>
          <cell r="B3601" t="str">
            <v>ACUEDUCTO RESIDENCIAL E01</v>
          </cell>
          <cell r="C3601" t="str">
            <v>UN</v>
          </cell>
          <cell r="D3601">
            <v>29580</v>
          </cell>
        </row>
        <row r="3602">
          <cell r="A3602">
            <v>3602</v>
          </cell>
          <cell r="B3602" t="str">
            <v>CONTADOR</v>
          </cell>
          <cell r="C3602" t="str">
            <v>MS</v>
          </cell>
          <cell r="D3602">
            <v>624650</v>
          </cell>
        </row>
        <row r="3603">
          <cell r="A3603">
            <v>3603</v>
          </cell>
          <cell r="B3603" t="str">
            <v>CORTACIRC.ENCHU.BIP.  30A</v>
          </cell>
          <cell r="C3603" t="str">
            <v>UN</v>
          </cell>
          <cell r="D3603">
            <v>16611</v>
          </cell>
        </row>
        <row r="3604">
          <cell r="A3604">
            <v>3604</v>
          </cell>
          <cell r="B3604" t="str">
            <v>COCINA INTEGRAL  1.20 MTS</v>
          </cell>
          <cell r="C3604" t="str">
            <v>ML</v>
          </cell>
          <cell r="D3604">
            <v>165880</v>
          </cell>
        </row>
        <row r="3605">
          <cell r="A3605">
            <v>3605</v>
          </cell>
          <cell r="B3605" t="str">
            <v>CORTACIRC.ENCHU.BIP.  50A</v>
          </cell>
          <cell r="C3605" t="str">
            <v>UN</v>
          </cell>
          <cell r="D3605">
            <v>20207</v>
          </cell>
        </row>
        <row r="3606">
          <cell r="A3606">
            <v>3606</v>
          </cell>
          <cell r="B3606" t="str">
            <v>COCINA INTEGRAL  1.71 MTS</v>
          </cell>
          <cell r="C3606" t="str">
            <v>ML</v>
          </cell>
          <cell r="D3606">
            <v>105560</v>
          </cell>
        </row>
        <row r="3607">
          <cell r="A3607">
            <v>3607</v>
          </cell>
          <cell r="B3607" t="str">
            <v>CORTACIRC.ENCHU.BIP.  70A</v>
          </cell>
          <cell r="C3607" t="str">
            <v>UN</v>
          </cell>
          <cell r="D3607">
            <v>29812</v>
          </cell>
        </row>
        <row r="3608">
          <cell r="A3608">
            <v>3608</v>
          </cell>
          <cell r="B3608" t="str">
            <v>COCINA INTEGRAL 20.09 MTS</v>
          </cell>
          <cell r="C3608" t="str">
            <v>ML</v>
          </cell>
          <cell r="D3608">
            <v>255200</v>
          </cell>
        </row>
        <row r="3609">
          <cell r="A3609">
            <v>3609</v>
          </cell>
          <cell r="B3609" t="str">
            <v>CORTACIRC.ENCHU.BIP. 100A</v>
          </cell>
          <cell r="C3609" t="str">
            <v>UN</v>
          </cell>
          <cell r="D3609">
            <v>29812</v>
          </cell>
        </row>
        <row r="3610">
          <cell r="A3610">
            <v>3610</v>
          </cell>
          <cell r="B3610" t="str">
            <v>REVISION ENERGIA      E02</v>
          </cell>
          <cell r="C3610" t="str">
            <v>UN</v>
          </cell>
          <cell r="D3610">
            <v>5727</v>
          </cell>
        </row>
        <row r="3611">
          <cell r="A3611">
            <v>3611</v>
          </cell>
          <cell r="B3611" t="str">
            <v>FORMALETA COLUM 0.6*2.4</v>
          </cell>
          <cell r="C3611" t="str">
            <v>DD</v>
          </cell>
          <cell r="D3611">
            <v>2320</v>
          </cell>
        </row>
        <row r="3612">
          <cell r="A3612">
            <v>3612</v>
          </cell>
          <cell r="B3612" t="str">
            <v>CORTACIRC.ENCHU.TRIP. 30A</v>
          </cell>
          <cell r="C3612" t="str">
            <v>UN</v>
          </cell>
          <cell r="D3612">
            <v>38918</v>
          </cell>
        </row>
        <row r="3613">
          <cell r="A3613">
            <v>3613</v>
          </cell>
          <cell r="B3613" t="str">
            <v>FORMALETA COLUM 0.8*2.4</v>
          </cell>
          <cell r="C3613" t="str">
            <v>DD</v>
          </cell>
          <cell r="D3613">
            <v>2668</v>
          </cell>
        </row>
        <row r="3614">
          <cell r="A3614">
            <v>3614</v>
          </cell>
          <cell r="B3614" t="str">
            <v>CORTACIRC.ENCHU.TRIP. 50A</v>
          </cell>
          <cell r="C3614" t="str">
            <v>UN</v>
          </cell>
          <cell r="D3614">
            <v>38918</v>
          </cell>
        </row>
        <row r="3615">
          <cell r="A3615">
            <v>3615</v>
          </cell>
          <cell r="B3615" t="str">
            <v>FORMALETA COLUM 0.3*2.0</v>
          </cell>
          <cell r="C3615" t="str">
            <v>DD</v>
          </cell>
          <cell r="D3615">
            <v>2552</v>
          </cell>
        </row>
        <row r="3616">
          <cell r="A3616">
            <v>3616</v>
          </cell>
          <cell r="B3616" t="str">
            <v>CORTACIRC.ENCHU.TRIP. 70A</v>
          </cell>
          <cell r="C3616" t="str">
            <v>UN</v>
          </cell>
          <cell r="D3616">
            <v>48743</v>
          </cell>
        </row>
        <row r="3617">
          <cell r="A3617">
            <v>3617</v>
          </cell>
          <cell r="B3617" t="str">
            <v>FORMALETA COLUM 0.3*2.4</v>
          </cell>
          <cell r="C3617" t="str">
            <v>DD</v>
          </cell>
          <cell r="D3617">
            <v>1276</v>
          </cell>
        </row>
        <row r="3618">
          <cell r="A3618">
            <v>3618</v>
          </cell>
          <cell r="B3618" t="str">
            <v>CORTACIRC.ENCHU.TRIP.100A</v>
          </cell>
          <cell r="C3618" t="str">
            <v>UN</v>
          </cell>
          <cell r="D3618">
            <v>48743</v>
          </cell>
        </row>
        <row r="3619">
          <cell r="A3619">
            <v>3619</v>
          </cell>
          <cell r="B3619" t="str">
            <v>CUÑAS T FOOMALET COLUMNA</v>
          </cell>
          <cell r="C3619" t="str">
            <v>DD</v>
          </cell>
          <cell r="D3619">
            <v>5</v>
          </cell>
        </row>
        <row r="3620">
          <cell r="A3620">
            <v>3620</v>
          </cell>
          <cell r="B3620" t="str">
            <v>PLACA DE PITON (0.5*0.5)</v>
          </cell>
          <cell r="C3620" t="str">
            <v>DD</v>
          </cell>
          <cell r="D3620">
            <v>191</v>
          </cell>
        </row>
        <row r="3621">
          <cell r="A3621">
            <v>3621</v>
          </cell>
          <cell r="B3621" t="str">
            <v>CORTACIRC.ATORN.UNIP. 30A</v>
          </cell>
          <cell r="C3621" t="str">
            <v>UN</v>
          </cell>
          <cell r="D3621">
            <v>7447</v>
          </cell>
        </row>
        <row r="3622">
          <cell r="A3622">
            <v>3622</v>
          </cell>
          <cell r="B3622" t="str">
            <v>BASE DE ANCLAJE LOSA</v>
          </cell>
          <cell r="C3622" t="str">
            <v>UN</v>
          </cell>
          <cell r="D3622">
            <v>3210</v>
          </cell>
        </row>
        <row r="3623">
          <cell r="A3623">
            <v>3623</v>
          </cell>
          <cell r="B3623" t="str">
            <v>CORTACIRC.ATORN.UNIP. 50A</v>
          </cell>
          <cell r="C3623" t="str">
            <v>UN</v>
          </cell>
          <cell r="D3623">
            <v>10846</v>
          </cell>
        </row>
        <row r="3624">
          <cell r="A3624">
            <v>3624</v>
          </cell>
          <cell r="B3624" t="str">
            <v>BANDA DE AMARRE</v>
          </cell>
          <cell r="C3624" t="str">
            <v>DD</v>
          </cell>
          <cell r="D3624">
            <v>17</v>
          </cell>
        </row>
        <row r="3625">
          <cell r="A3625">
            <v>3625</v>
          </cell>
          <cell r="B3625" t="str">
            <v>CORTACIRC.ATORN.UNIP. 70A</v>
          </cell>
          <cell r="C3625" t="str">
            <v>UN</v>
          </cell>
          <cell r="D3625">
            <v>15091</v>
          </cell>
        </row>
        <row r="3626">
          <cell r="A3626">
            <v>3626</v>
          </cell>
          <cell r="B3626" t="str">
            <v>CHAPETA 3/8</v>
          </cell>
          <cell r="C3626" t="str">
            <v>DD</v>
          </cell>
          <cell r="D3626">
            <v>46</v>
          </cell>
        </row>
        <row r="3627">
          <cell r="A3627">
            <v>3627</v>
          </cell>
          <cell r="B3627" t="str">
            <v>SISMOGRAFIL-ROLLO   8.5mm</v>
          </cell>
          <cell r="C3627" t="str">
            <v>TN</v>
          </cell>
          <cell r="D3627">
            <v>533324</v>
          </cell>
        </row>
        <row r="3628">
          <cell r="A3628">
            <v>3628</v>
          </cell>
          <cell r="B3628" t="str">
            <v>TABLON DE MT (CAN)</v>
          </cell>
          <cell r="C3628" t="str">
            <v>DD</v>
          </cell>
          <cell r="D3628">
            <v>174</v>
          </cell>
        </row>
        <row r="3629">
          <cell r="A3629">
            <v>3629</v>
          </cell>
          <cell r="B3629" t="str">
            <v>TABLONDE 2.0 MT(CAN)</v>
          </cell>
          <cell r="C3629" t="str">
            <v>DD</v>
          </cell>
          <cell r="D3629">
            <v>93</v>
          </cell>
        </row>
        <row r="3630">
          <cell r="A3630">
            <v>3630</v>
          </cell>
          <cell r="B3630" t="str">
            <v>CORTACIRC.ATORN.BIP.  30A</v>
          </cell>
          <cell r="C3630" t="str">
            <v>UN</v>
          </cell>
          <cell r="D3630">
            <v>17898</v>
          </cell>
        </row>
        <row r="3631">
          <cell r="A3631">
            <v>3631</v>
          </cell>
          <cell r="B3631" t="str">
            <v>ABRASAD DALMINE TUBO 42MM</v>
          </cell>
          <cell r="C3631" t="str">
            <v>DD</v>
          </cell>
          <cell r="D3631">
            <v>65</v>
          </cell>
        </row>
        <row r="3632">
          <cell r="A3632">
            <v>3632</v>
          </cell>
          <cell r="B3632" t="str">
            <v>CORTACIRC.ATORN.BIP.  50A</v>
          </cell>
          <cell r="C3632" t="str">
            <v>UN</v>
          </cell>
          <cell r="D3632">
            <v>24812</v>
          </cell>
        </row>
        <row r="3633">
          <cell r="A3633">
            <v>3633</v>
          </cell>
          <cell r="B3633" t="str">
            <v>TUB DALMINE ML,DIA.42-48M</v>
          </cell>
          <cell r="C3633" t="str">
            <v>DD</v>
          </cell>
          <cell r="D3633">
            <v>17</v>
          </cell>
        </row>
        <row r="3634">
          <cell r="A3634">
            <v>3634</v>
          </cell>
          <cell r="B3634" t="str">
            <v>CORTACIRC.ENCHU.BIP.  701</v>
          </cell>
          <cell r="C3634" t="str">
            <v>UN</v>
          </cell>
          <cell r="D3634">
            <v>35298</v>
          </cell>
        </row>
        <row r="3635">
          <cell r="A3635">
            <v>3635</v>
          </cell>
          <cell r="B3635" t="str">
            <v>MARCO ANDAMIO 1.2*1.2</v>
          </cell>
          <cell r="C3635" t="str">
            <v>DD</v>
          </cell>
          <cell r="D3635">
            <v>150</v>
          </cell>
        </row>
        <row r="3636">
          <cell r="A3636">
            <v>3636</v>
          </cell>
          <cell r="B3636" t="str">
            <v>SISMOGRAFIL-ROLLO   9.0mm</v>
          </cell>
          <cell r="C3636" t="str">
            <v>TN</v>
          </cell>
          <cell r="D3636">
            <v>538878</v>
          </cell>
        </row>
        <row r="3637">
          <cell r="A3637">
            <v>3637</v>
          </cell>
          <cell r="B3637" t="str">
            <v>CODO SEGURID ANDAM.TUB</v>
          </cell>
          <cell r="C3637" t="str">
            <v>DD</v>
          </cell>
          <cell r="D3637">
            <v>12</v>
          </cell>
        </row>
        <row r="3638">
          <cell r="A3638">
            <v>3638</v>
          </cell>
          <cell r="B3638" t="str">
            <v>TORRE MALACATE PLUMA(MMT)</v>
          </cell>
          <cell r="C3638" t="str">
            <v>DD</v>
          </cell>
          <cell r="D3638">
            <v>522</v>
          </cell>
        </row>
        <row r="3639">
          <cell r="A3639">
            <v>3639</v>
          </cell>
          <cell r="B3639" t="str">
            <v>CORTACIRC.ATORN.TRIP. 30A</v>
          </cell>
          <cell r="C3639" t="str">
            <v>UN</v>
          </cell>
          <cell r="D3639">
            <v>41748</v>
          </cell>
        </row>
        <row r="3640">
          <cell r="A3640">
            <v>3640</v>
          </cell>
          <cell r="B3640" t="str">
            <v>TORRE MALACATE PLUMA(MT)</v>
          </cell>
          <cell r="C3640" t="str">
            <v>DD</v>
          </cell>
          <cell r="D3640">
            <v>522</v>
          </cell>
        </row>
        <row r="3641">
          <cell r="A3641">
            <v>3641</v>
          </cell>
          <cell r="B3641" t="str">
            <v>ADMINISTRADOR</v>
          </cell>
          <cell r="C3641" t="str">
            <v>MS</v>
          </cell>
          <cell r="D3641">
            <v>596260</v>
          </cell>
        </row>
        <row r="3642">
          <cell r="A3642">
            <v>3642</v>
          </cell>
          <cell r="B3642" t="str">
            <v>CONCRETAD TOLVA 11P3(2BT)</v>
          </cell>
          <cell r="C3642" t="str">
            <v>DD</v>
          </cell>
          <cell r="D3642">
            <v>23200</v>
          </cell>
        </row>
        <row r="3643">
          <cell r="A3643">
            <v>3643</v>
          </cell>
          <cell r="B3643" t="str">
            <v>CORTACIRC.ATORN.TRIP. 70A</v>
          </cell>
          <cell r="C3643" t="str">
            <v>UN</v>
          </cell>
          <cell r="D3643">
            <v>52177</v>
          </cell>
        </row>
        <row r="3644">
          <cell r="A3644">
            <v>3644</v>
          </cell>
          <cell r="B3644" t="str">
            <v>PAGADOR</v>
          </cell>
          <cell r="C3644" t="str">
            <v>MS</v>
          </cell>
          <cell r="D3644">
            <v>525270</v>
          </cell>
        </row>
        <row r="3645">
          <cell r="A3645">
            <v>3645</v>
          </cell>
          <cell r="B3645" t="str">
            <v>CORTACIRC.ATORN.TRIP.100A</v>
          </cell>
          <cell r="C3645" t="str">
            <v>UN</v>
          </cell>
          <cell r="D3645">
            <v>52177</v>
          </cell>
        </row>
        <row r="3646">
          <cell r="A3646">
            <v>3646</v>
          </cell>
          <cell r="B3646" t="str">
            <v>BUGUI(COCHES DE UNA LLANT</v>
          </cell>
          <cell r="C3646" t="str">
            <v>DD</v>
          </cell>
          <cell r="D3646">
            <v>522</v>
          </cell>
        </row>
        <row r="3647">
          <cell r="A3647">
            <v>3647</v>
          </cell>
          <cell r="B3647" t="str">
            <v>VIBRADOR PARA CONCRETO</v>
          </cell>
          <cell r="C3647" t="str">
            <v>DD</v>
          </cell>
          <cell r="D3647">
            <v>11600</v>
          </cell>
        </row>
        <row r="3648">
          <cell r="A3648">
            <v>3648</v>
          </cell>
          <cell r="B3648" t="str">
            <v>CORTACIRC.INDUST.GHC  30A</v>
          </cell>
          <cell r="C3648" t="str">
            <v>UN</v>
          </cell>
          <cell r="D3648">
            <v>144866</v>
          </cell>
        </row>
        <row r="3649">
          <cell r="A3649">
            <v>3649</v>
          </cell>
          <cell r="B3649" t="str">
            <v>BALDE PARA GRUA</v>
          </cell>
          <cell r="C3649" t="str">
            <v>DD</v>
          </cell>
          <cell r="D3649">
            <v>1740</v>
          </cell>
        </row>
        <row r="3650">
          <cell r="A3650">
            <v>3650</v>
          </cell>
          <cell r="B3650" t="str">
            <v>CORTACIRC.INDUST.GHC  50A</v>
          </cell>
          <cell r="C3650" t="str">
            <v>UN</v>
          </cell>
          <cell r="D3650">
            <v>144866</v>
          </cell>
        </row>
        <row r="3651">
          <cell r="A3651">
            <v>3651</v>
          </cell>
          <cell r="B3651" t="str">
            <v>CADENA GANCHO PARA HIERRO</v>
          </cell>
          <cell r="C3651" t="str">
            <v>DD</v>
          </cell>
          <cell r="D3651">
            <v>1044</v>
          </cell>
        </row>
        <row r="3652">
          <cell r="A3652">
            <v>3652</v>
          </cell>
          <cell r="B3652" t="str">
            <v>CORTACIRC.INDUST.GHC  70A</v>
          </cell>
          <cell r="C3652" t="str">
            <v>UN</v>
          </cell>
          <cell r="D3652">
            <v>166204</v>
          </cell>
        </row>
        <row r="3653">
          <cell r="A3653">
            <v>3653</v>
          </cell>
          <cell r="B3653" t="str">
            <v>RESINA ROJA</v>
          </cell>
          <cell r="C3653" t="str">
            <v>KG</v>
          </cell>
          <cell r="D3653">
            <v>8500</v>
          </cell>
        </row>
        <row r="3654">
          <cell r="A3654">
            <v>3654</v>
          </cell>
          <cell r="B3654" t="str">
            <v>ASFALTO TIPO 190       01</v>
          </cell>
          <cell r="C3654" t="str">
            <v>KG</v>
          </cell>
          <cell r="D3654">
            <v>248</v>
          </cell>
        </row>
        <row r="3655">
          <cell r="A3655">
            <v>3655</v>
          </cell>
          <cell r="B3655" t="str">
            <v>ASFALTO TIPO 70-90</v>
          </cell>
          <cell r="C3655" t="str">
            <v>KG</v>
          </cell>
          <cell r="D3655">
            <v>181</v>
          </cell>
        </row>
        <row r="3656">
          <cell r="A3656">
            <v>3656</v>
          </cell>
          <cell r="B3656" t="str">
            <v>CORTACIRC.IND.BIP.FD  30A</v>
          </cell>
          <cell r="C3656" t="str">
            <v>UN</v>
          </cell>
          <cell r="D3656">
            <v>174556</v>
          </cell>
        </row>
        <row r="3657">
          <cell r="A3657">
            <v>3657</v>
          </cell>
          <cell r="B3657" t="str">
            <v>RESINA VERDE</v>
          </cell>
          <cell r="C3657" t="str">
            <v>KG</v>
          </cell>
          <cell r="D3657">
            <v>8340</v>
          </cell>
        </row>
        <row r="3658">
          <cell r="A3658">
            <v>3658</v>
          </cell>
          <cell r="B3658" t="str">
            <v>RESINA BLANCA</v>
          </cell>
          <cell r="C3658" t="str">
            <v>KG</v>
          </cell>
          <cell r="D3658">
            <v>6780</v>
          </cell>
        </row>
        <row r="3659">
          <cell r="A3659">
            <v>3659</v>
          </cell>
          <cell r="B3659" t="str">
            <v>CARRO TANQUE DE AGUA</v>
          </cell>
          <cell r="C3659" t="str">
            <v>VJ</v>
          </cell>
          <cell r="D3659">
            <v>50000</v>
          </cell>
        </row>
        <row r="3660">
          <cell r="A3660">
            <v>3660</v>
          </cell>
          <cell r="B3660" t="str">
            <v>CILINDRO COMPACTADOR 3 TN</v>
          </cell>
          <cell r="C3660" t="str">
            <v>HR</v>
          </cell>
          <cell r="D3660">
            <v>6750</v>
          </cell>
        </row>
        <row r="3661">
          <cell r="A3661">
            <v>3661</v>
          </cell>
          <cell r="B3661" t="str">
            <v>ANGULO   4/4x80   19X3 mm</v>
          </cell>
          <cell r="C3661" t="str">
            <v>TN</v>
          </cell>
          <cell r="D3661">
            <v>625832</v>
          </cell>
        </row>
        <row r="3662">
          <cell r="A3662">
            <v>3662</v>
          </cell>
          <cell r="B3662" t="str">
            <v>JUNTA DE DILATACION</v>
          </cell>
          <cell r="C3662" t="str">
            <v>ML</v>
          </cell>
          <cell r="D3662">
            <v>1800</v>
          </cell>
        </row>
        <row r="3663">
          <cell r="A3663">
            <v>3663</v>
          </cell>
          <cell r="B3663" t="str">
            <v>CORTACIRC.IND.BIP.FD 150A</v>
          </cell>
          <cell r="C3663" t="str">
            <v>UN</v>
          </cell>
          <cell r="D3663">
            <v>195309</v>
          </cell>
        </row>
        <row r="3664">
          <cell r="A3664">
            <v>3664</v>
          </cell>
          <cell r="B3664" t="str">
            <v>REJILLA ALUM.   3x2 SOSCO</v>
          </cell>
          <cell r="C3664" t="str">
            <v>UN</v>
          </cell>
          <cell r="D3664">
            <v>3616</v>
          </cell>
        </row>
        <row r="3665">
          <cell r="A3665">
            <v>3665</v>
          </cell>
          <cell r="B3665" t="str">
            <v>REJILLA PLAST.  5x3 SOSCO</v>
          </cell>
          <cell r="C3665" t="str">
            <v>UN</v>
          </cell>
          <cell r="D3665">
            <v>5500</v>
          </cell>
        </row>
        <row r="3666">
          <cell r="A3666">
            <v>3666</v>
          </cell>
          <cell r="B3666" t="str">
            <v>CORTACIRC.IND.TRIP.FD 30A</v>
          </cell>
          <cell r="C3666" t="str">
            <v>UN</v>
          </cell>
          <cell r="D3666">
            <v>225654</v>
          </cell>
        </row>
        <row r="3667">
          <cell r="A3667">
            <v>3667</v>
          </cell>
          <cell r="B3667" t="str">
            <v>ACUEDUCTO RESIDENCIAL E02</v>
          </cell>
          <cell r="C3667" t="str">
            <v>UN</v>
          </cell>
          <cell r="D3667">
            <v>68000</v>
          </cell>
        </row>
        <row r="3668">
          <cell r="A3668">
            <v>3668</v>
          </cell>
          <cell r="B3668" t="str">
            <v>CORTACIRC.IND.TRIP.FD 50A</v>
          </cell>
          <cell r="C3668" t="str">
            <v>UN</v>
          </cell>
          <cell r="D3668">
            <v>225654</v>
          </cell>
        </row>
        <row r="3669">
          <cell r="A3669">
            <v>3669</v>
          </cell>
          <cell r="B3669" t="str">
            <v>CANASTA PARA GRUA</v>
          </cell>
          <cell r="C3669" t="str">
            <v>DD</v>
          </cell>
          <cell r="D3669">
            <v>1740</v>
          </cell>
        </row>
        <row r="3670">
          <cell r="A3670">
            <v>3670</v>
          </cell>
          <cell r="B3670" t="str">
            <v>CORTACIRC.IND.TRIP.FD 70A</v>
          </cell>
          <cell r="C3670" t="str">
            <v>UN</v>
          </cell>
          <cell r="D3670">
            <v>237916</v>
          </cell>
        </row>
        <row r="3671">
          <cell r="A3671">
            <v>3671</v>
          </cell>
          <cell r="B3671" t="str">
            <v>CORTACIRC.IND.TRIP.FD100A</v>
          </cell>
          <cell r="C3671" t="str">
            <v>UN</v>
          </cell>
          <cell r="D3671">
            <v>237916</v>
          </cell>
        </row>
        <row r="3672">
          <cell r="A3672">
            <v>3672</v>
          </cell>
          <cell r="B3672" t="str">
            <v>REJILLA PLANA CORR. 3"</v>
          </cell>
          <cell r="C3672" t="str">
            <v>UN</v>
          </cell>
          <cell r="D3672">
            <v>2490</v>
          </cell>
        </row>
        <row r="3673">
          <cell r="A3673">
            <v>3673</v>
          </cell>
          <cell r="B3673" t="str">
            <v>CORTACIRC.IND.TRIP.FD150A</v>
          </cell>
          <cell r="C3673" t="str">
            <v>UN</v>
          </cell>
          <cell r="D3673">
            <v>358347</v>
          </cell>
        </row>
        <row r="3674">
          <cell r="A3674">
            <v>3674</v>
          </cell>
          <cell r="B3674" t="str">
            <v>ANGULO     25x3   1x1/8mm</v>
          </cell>
          <cell r="C3674" t="str">
            <v>TN</v>
          </cell>
          <cell r="D3674">
            <v>632713</v>
          </cell>
        </row>
        <row r="3675">
          <cell r="A3675">
            <v>3675</v>
          </cell>
          <cell r="B3675" t="str">
            <v>CORTACIRC.IND.</v>
          </cell>
          <cell r="C3675" t="str">
            <v>UN</v>
          </cell>
          <cell r="D3675">
            <v>454790</v>
          </cell>
        </row>
        <row r="3676">
          <cell r="A3676">
            <v>3676</v>
          </cell>
          <cell r="B3676" t="str">
            <v>REJILLA LAVADERO 1 1/2"</v>
          </cell>
          <cell r="C3676" t="str">
            <v>UN</v>
          </cell>
          <cell r="D3676">
            <v>1525</v>
          </cell>
        </row>
        <row r="3677">
          <cell r="A3677">
            <v>3677</v>
          </cell>
          <cell r="B3677" t="str">
            <v>REJILLA VENTILACION</v>
          </cell>
          <cell r="C3677" t="str">
            <v>UN</v>
          </cell>
          <cell r="D3677">
            <v>5200</v>
          </cell>
        </row>
        <row r="3678">
          <cell r="A3678">
            <v>3678</v>
          </cell>
          <cell r="B3678" t="str">
            <v>CORTACIRC.IND.         01</v>
          </cell>
          <cell r="C3678" t="str">
            <v>UN</v>
          </cell>
          <cell r="D3678">
            <v>454790</v>
          </cell>
        </row>
        <row r="3679">
          <cell r="A3679">
            <v>3679</v>
          </cell>
          <cell r="B3679" t="str">
            <v>CORTACIRC.IND.         02</v>
          </cell>
          <cell r="C3679" t="str">
            <v>UN</v>
          </cell>
          <cell r="D3679">
            <v>822452</v>
          </cell>
        </row>
        <row r="3680">
          <cell r="A3680">
            <v>3680</v>
          </cell>
          <cell r="B3680" t="str">
            <v>RETROEXCAVADORA      5-01</v>
          </cell>
          <cell r="C3680" t="str">
            <v>DD</v>
          </cell>
          <cell r="D3680">
            <v>250000</v>
          </cell>
        </row>
        <row r="3681">
          <cell r="A3681">
            <v>3681</v>
          </cell>
          <cell r="B3681" t="str">
            <v>CORTACIRC.IND.         03</v>
          </cell>
          <cell r="C3681" t="str">
            <v>UN</v>
          </cell>
          <cell r="D3681">
            <v>822452</v>
          </cell>
        </row>
        <row r="3682">
          <cell r="A3682">
            <v>3682</v>
          </cell>
          <cell r="B3682" t="str">
            <v>CORTACIRC.IND.         04</v>
          </cell>
          <cell r="C3682" t="str">
            <v>UN</v>
          </cell>
          <cell r="D3682">
            <v>1959855</v>
          </cell>
        </row>
        <row r="3683">
          <cell r="A3683">
            <v>3683</v>
          </cell>
          <cell r="B3683" t="str">
            <v>CORTACIRC.IND.RD800-1600A</v>
          </cell>
          <cell r="C3683" t="str">
            <v>UN</v>
          </cell>
          <cell r="D3683">
            <v>6476663</v>
          </cell>
        </row>
        <row r="3684">
          <cell r="A3684">
            <v>3684</v>
          </cell>
          <cell r="B3684" t="str">
            <v>ANGULO     50x3   2x1/8mm</v>
          </cell>
          <cell r="C3684" t="str">
            <v>TN</v>
          </cell>
          <cell r="D3684">
            <v>705898</v>
          </cell>
        </row>
        <row r="3685">
          <cell r="A3685">
            <v>3685</v>
          </cell>
          <cell r="B3685" t="str">
            <v>CORTACIRC.IND.  400-800 A</v>
          </cell>
          <cell r="C3685" t="str">
            <v>UN</v>
          </cell>
          <cell r="D3685">
            <v>3037518</v>
          </cell>
        </row>
        <row r="3686">
          <cell r="A3686">
            <v>3686</v>
          </cell>
          <cell r="B3686" t="str">
            <v>CORTACIRC.IND.  600-1200A</v>
          </cell>
          <cell r="C3686" t="str">
            <v>UN</v>
          </cell>
          <cell r="D3686">
            <v>5116830</v>
          </cell>
        </row>
        <row r="3687">
          <cell r="A3687">
            <v>3687</v>
          </cell>
          <cell r="B3687" t="str">
            <v>ANGULO   25x4.5  1x3/16mm</v>
          </cell>
          <cell r="C3687" t="str">
            <v>TN</v>
          </cell>
          <cell r="D3687">
            <v>700863</v>
          </cell>
        </row>
        <row r="3688">
          <cell r="A3688">
            <v>3688</v>
          </cell>
          <cell r="B3688" t="str">
            <v>CORTACIRC.IND. 1600-3000A</v>
          </cell>
          <cell r="C3688" t="str">
            <v>UN</v>
          </cell>
          <cell r="D3688">
            <v>20082550</v>
          </cell>
        </row>
        <row r="3689">
          <cell r="A3689">
            <v>3689</v>
          </cell>
          <cell r="B3689" t="str">
            <v>CONTACTO AUXILIAR P/ FD</v>
          </cell>
          <cell r="C3689" t="str">
            <v>UN</v>
          </cell>
          <cell r="D3689">
            <v>150046</v>
          </cell>
        </row>
        <row r="3690">
          <cell r="A3690">
            <v>3690</v>
          </cell>
          <cell r="B3690" t="str">
            <v>ANTENA PARABOLICA 4 CAN</v>
          </cell>
          <cell r="C3690" t="str">
            <v>UN</v>
          </cell>
          <cell r="D3690">
            <v>5750000</v>
          </cell>
        </row>
        <row r="3691">
          <cell r="A3691">
            <v>3691</v>
          </cell>
          <cell r="B3691" t="str">
            <v>ANTENA PARABOLICA 4 CAN01</v>
          </cell>
          <cell r="C3691" t="str">
            <v>UN</v>
          </cell>
          <cell r="D3691">
            <v>8500000</v>
          </cell>
        </row>
        <row r="3692">
          <cell r="A3692">
            <v>3692</v>
          </cell>
          <cell r="B3692" t="str">
            <v>VALLAS DE OBRA TELA ALGOD</v>
          </cell>
          <cell r="C3692" t="str">
            <v>ML</v>
          </cell>
          <cell r="D3692">
            <v>32000</v>
          </cell>
        </row>
        <row r="3693">
          <cell r="A3693">
            <v>3693</v>
          </cell>
          <cell r="B3693" t="str">
            <v>CONTACTOR AUXILIAR P/ RD</v>
          </cell>
          <cell r="C3693" t="str">
            <v>UN</v>
          </cell>
          <cell r="D3693">
            <v>298294</v>
          </cell>
        </row>
        <row r="3694">
          <cell r="A3694">
            <v>3694</v>
          </cell>
          <cell r="B3694" t="str">
            <v>PROVISIONAL DE AGUA</v>
          </cell>
          <cell r="C3694" t="str">
            <v>MS</v>
          </cell>
          <cell r="D3694">
            <v>50000</v>
          </cell>
        </row>
        <row r="3695">
          <cell r="A3695">
            <v>3695</v>
          </cell>
          <cell r="B3695" t="str">
            <v>REGLAMENTO PROP. HORIZONT</v>
          </cell>
          <cell r="C3695" t="str">
            <v>UN</v>
          </cell>
          <cell r="D3695">
            <v>60047</v>
          </cell>
        </row>
        <row r="3696">
          <cell r="A3696">
            <v>3696</v>
          </cell>
          <cell r="B3696" t="str">
            <v>GRIS PERLA ASERRADO</v>
          </cell>
          <cell r="C3696" t="str">
            <v>M2</v>
          </cell>
          <cell r="D3696">
            <v>60088</v>
          </cell>
        </row>
        <row r="3697">
          <cell r="A3697">
            <v>3697</v>
          </cell>
          <cell r="B3697" t="str">
            <v>ACUEDUCTO RESIDENCIAL E-3</v>
          </cell>
          <cell r="C3697" t="str">
            <v>UN</v>
          </cell>
          <cell r="D3697">
            <v>121413</v>
          </cell>
        </row>
        <row r="3698">
          <cell r="A3698">
            <v>3698</v>
          </cell>
          <cell r="B3698" t="str">
            <v>ANGULO   50x6       2x1/4</v>
          </cell>
          <cell r="C3698" t="str">
            <v>TN</v>
          </cell>
          <cell r="D3698">
            <v>683316</v>
          </cell>
        </row>
        <row r="3699">
          <cell r="A3699">
            <v>3699</v>
          </cell>
          <cell r="B3699" t="str">
            <v>ACUEDUCTO RESIDENCIAL E03</v>
          </cell>
          <cell r="C3699" t="str">
            <v>UN</v>
          </cell>
          <cell r="D3699">
            <v>221867</v>
          </cell>
        </row>
        <row r="3700">
          <cell r="A3700">
            <v>3700</v>
          </cell>
          <cell r="B3700" t="str">
            <v>VALLAS METALICAS</v>
          </cell>
          <cell r="C3700" t="str">
            <v>ML</v>
          </cell>
          <cell r="D3700">
            <v>75000</v>
          </cell>
        </row>
        <row r="3701">
          <cell r="A3701">
            <v>3701</v>
          </cell>
          <cell r="B3701" t="str">
            <v>ANGULO   75x6       3x1/4</v>
          </cell>
          <cell r="C3701" t="str">
            <v>TN</v>
          </cell>
          <cell r="D3701">
            <v>720519</v>
          </cell>
        </row>
        <row r="3702">
          <cell r="A3702">
            <v>3702</v>
          </cell>
          <cell r="B3702" t="str">
            <v>ACUEDUCTO RESIDENCIAL E04</v>
          </cell>
          <cell r="C3702" t="str">
            <v>UN</v>
          </cell>
          <cell r="D3702">
            <v>354985</v>
          </cell>
        </row>
        <row r="3703">
          <cell r="A3703">
            <v>3703</v>
          </cell>
          <cell r="B3703" t="str">
            <v>CLOSET MADERA  TRIPLEX</v>
          </cell>
          <cell r="C3703" t="str">
            <v>M2</v>
          </cell>
          <cell r="D3703">
            <v>128000</v>
          </cell>
        </row>
        <row r="3704">
          <cell r="A3704">
            <v>3704</v>
          </cell>
          <cell r="B3704" t="str">
            <v>GEOMEMMBRANA POLY-FLEX 60</v>
          </cell>
          <cell r="C3704" t="str">
            <v>M2</v>
          </cell>
          <cell r="D3704">
            <v>7200</v>
          </cell>
        </row>
        <row r="3705">
          <cell r="A3705">
            <v>3705</v>
          </cell>
          <cell r="B3705" t="str">
            <v>ANGULO   75x9       3x3/8</v>
          </cell>
          <cell r="C3705" t="str">
            <v>TN</v>
          </cell>
          <cell r="D3705">
            <v>703612</v>
          </cell>
        </row>
        <row r="3706">
          <cell r="A3706">
            <v>3706</v>
          </cell>
          <cell r="B3706" t="str">
            <v>ANGULO  100x12      4x1/2</v>
          </cell>
          <cell r="C3706" t="str">
            <v>TN</v>
          </cell>
          <cell r="D3706">
            <v>683119</v>
          </cell>
        </row>
        <row r="3707">
          <cell r="A3707">
            <v>3707</v>
          </cell>
          <cell r="B3707" t="str">
            <v>VIBROCOMPACTADOR  autopropulsado</v>
          </cell>
          <cell r="C3707" t="str">
            <v>HH</v>
          </cell>
          <cell r="D3707">
            <v>55000</v>
          </cell>
        </row>
        <row r="3708">
          <cell r="A3708">
            <v>3708</v>
          </cell>
          <cell r="B3708" t="str">
            <v>CAUTIN ELECTRICO      30W</v>
          </cell>
          <cell r="C3708" t="str">
            <v>UN</v>
          </cell>
          <cell r="D3708">
            <v>21692</v>
          </cell>
        </row>
        <row r="3709">
          <cell r="A3709">
            <v>3709</v>
          </cell>
          <cell r="B3709" t="str">
            <v>LIMA TRIANGULAR  6" 150mm</v>
          </cell>
          <cell r="C3709" t="str">
            <v>UN</v>
          </cell>
          <cell r="D3709">
            <v>2088</v>
          </cell>
        </row>
        <row r="3710">
          <cell r="A3710">
            <v>3710</v>
          </cell>
          <cell r="B3710" t="str">
            <v>ACUEDUCTO RESIDENCIAL E05</v>
          </cell>
          <cell r="C3710" t="str">
            <v>UN</v>
          </cell>
          <cell r="D3710">
            <v>532479</v>
          </cell>
        </row>
        <row r="3711">
          <cell r="A3711">
            <v>3711</v>
          </cell>
          <cell r="B3711" t="str">
            <v>L/MANOS OVAL</v>
          </cell>
          <cell r="C3711" t="str">
            <v>UN</v>
          </cell>
          <cell r="D3711">
            <v>38749</v>
          </cell>
        </row>
        <row r="3712">
          <cell r="A3712">
            <v>3712</v>
          </cell>
          <cell r="B3712" t="str">
            <v>VENTANA ALUMINIO   100x50</v>
          </cell>
          <cell r="C3712" t="str">
            <v>UN</v>
          </cell>
          <cell r="D3712">
            <v>49938</v>
          </cell>
        </row>
        <row r="3713">
          <cell r="A3713">
            <v>3713</v>
          </cell>
          <cell r="B3713" t="str">
            <v>GRIS PERLA CUADREADO</v>
          </cell>
          <cell r="C3713" t="str">
            <v>M2</v>
          </cell>
          <cell r="D3713">
            <v>82824</v>
          </cell>
        </row>
        <row r="3714">
          <cell r="A3714">
            <v>3714</v>
          </cell>
          <cell r="B3714" t="str">
            <v>GRIS CLARO 153X305x10</v>
          </cell>
          <cell r="C3714" t="str">
            <v>M2</v>
          </cell>
          <cell r="D3714">
            <v>49648</v>
          </cell>
        </row>
        <row r="3715">
          <cell r="A3715">
            <v>3715</v>
          </cell>
          <cell r="B3715" t="str">
            <v>PISO PARQUET GUAYACAN</v>
          </cell>
          <cell r="C3715" t="str">
            <v>M2</v>
          </cell>
          <cell r="D3715">
            <v>55000</v>
          </cell>
        </row>
        <row r="3716">
          <cell r="A3716">
            <v>3716</v>
          </cell>
          <cell r="B3716" t="str">
            <v>PISO PARQUET GRANADA TEKA</v>
          </cell>
          <cell r="C3716" t="str">
            <v>M2</v>
          </cell>
          <cell r="D3716">
            <v>55000</v>
          </cell>
        </row>
        <row r="3717">
          <cell r="A3717">
            <v>3717</v>
          </cell>
          <cell r="B3717" t="str">
            <v>PISO PARQUET ZAPAN GUAYMA</v>
          </cell>
          <cell r="C3717" t="str">
            <v>M2</v>
          </cell>
          <cell r="D3717">
            <v>40000</v>
          </cell>
        </row>
        <row r="3718">
          <cell r="A3718">
            <v>3718</v>
          </cell>
          <cell r="B3718" t="str">
            <v>INT.NO AUTOM.TRIP.10-100A</v>
          </cell>
          <cell r="C3718" t="str">
            <v>UN</v>
          </cell>
          <cell r="D3718">
            <v>15184</v>
          </cell>
        </row>
        <row r="3719">
          <cell r="A3719">
            <v>3719</v>
          </cell>
          <cell r="B3719" t="str">
            <v>PISO LISTON GUAYACAN</v>
          </cell>
          <cell r="C3719" t="str">
            <v>M2</v>
          </cell>
          <cell r="D3719">
            <v>65000</v>
          </cell>
        </row>
        <row r="3720">
          <cell r="A3720">
            <v>3720</v>
          </cell>
          <cell r="B3720" t="str">
            <v>CORTACIRC.NO AUT.BIP.100A</v>
          </cell>
          <cell r="C3720" t="str">
            <v>UN</v>
          </cell>
          <cell r="D3720">
            <v>35299</v>
          </cell>
        </row>
        <row r="3721">
          <cell r="A3721">
            <v>3721</v>
          </cell>
          <cell r="B3721" t="str">
            <v>CORTACIRC.NO AUT.TRI.100A</v>
          </cell>
          <cell r="C3721" t="str">
            <v>UN</v>
          </cell>
          <cell r="D3721">
            <v>52177</v>
          </cell>
        </row>
        <row r="3722">
          <cell r="A3722">
            <v>3722</v>
          </cell>
          <cell r="B3722" t="str">
            <v>SWITCH SEGURIDAD BIP. 30A</v>
          </cell>
          <cell r="C3722" t="str">
            <v>UN</v>
          </cell>
          <cell r="D3722">
            <v>38790</v>
          </cell>
        </row>
        <row r="3723">
          <cell r="A3723">
            <v>3723</v>
          </cell>
          <cell r="B3723" t="str">
            <v>SWITCH SEGURIDAD BIP. 60A</v>
          </cell>
          <cell r="C3723" t="str">
            <v>UN</v>
          </cell>
          <cell r="D3723">
            <v>63777</v>
          </cell>
        </row>
        <row r="3724">
          <cell r="A3724">
            <v>3724</v>
          </cell>
          <cell r="B3724" t="str">
            <v>SWITCH SEGURIDAD BIP.100A</v>
          </cell>
          <cell r="C3724" t="str">
            <v>UN</v>
          </cell>
          <cell r="D3724">
            <v>84216</v>
          </cell>
        </row>
        <row r="3725">
          <cell r="A3725">
            <v>3725</v>
          </cell>
          <cell r="B3725" t="str">
            <v>SWITCH SEGURIDAD TRI. 30A</v>
          </cell>
          <cell r="C3725" t="str">
            <v>UN</v>
          </cell>
          <cell r="D3725">
            <v>46365</v>
          </cell>
        </row>
        <row r="3726">
          <cell r="A3726">
            <v>3726</v>
          </cell>
          <cell r="B3726" t="str">
            <v>SWITCH SEGURIDAD TRI. 60A</v>
          </cell>
          <cell r="C3726" t="str">
            <v>UN</v>
          </cell>
          <cell r="D3726">
            <v>77951</v>
          </cell>
        </row>
        <row r="3727">
          <cell r="A3727">
            <v>3727</v>
          </cell>
          <cell r="B3727" t="str">
            <v>SWITCH SEGURIDAD TRI.100A</v>
          </cell>
          <cell r="C3727" t="str">
            <v>UN</v>
          </cell>
          <cell r="D3727">
            <v>102405</v>
          </cell>
        </row>
        <row r="3728">
          <cell r="A3728">
            <v>3728</v>
          </cell>
          <cell r="B3728" t="str">
            <v>HERRAJE UNIPOLAR      60A</v>
          </cell>
          <cell r="C3728" t="str">
            <v>UN</v>
          </cell>
          <cell r="D3728">
            <v>13444</v>
          </cell>
        </row>
        <row r="3729">
          <cell r="A3729">
            <v>3729</v>
          </cell>
          <cell r="B3729" t="str">
            <v>HERRAJE UNIPOLAR     100A</v>
          </cell>
          <cell r="C3729" t="str">
            <v>UN</v>
          </cell>
          <cell r="D3729">
            <v>16101</v>
          </cell>
        </row>
        <row r="3730">
          <cell r="A3730">
            <v>3730</v>
          </cell>
          <cell r="B3730" t="str">
            <v>HERRAJE TRIPOLAR      30A</v>
          </cell>
          <cell r="C3730" t="str">
            <v>UN</v>
          </cell>
          <cell r="D3730">
            <v>24615</v>
          </cell>
        </row>
        <row r="3731">
          <cell r="A3731">
            <v>3731</v>
          </cell>
          <cell r="B3731" t="str">
            <v>FUSIBLE  30A/250V.</v>
          </cell>
          <cell r="C3731" t="str">
            <v>UN</v>
          </cell>
          <cell r="D3731">
            <v>1694</v>
          </cell>
        </row>
        <row r="3732">
          <cell r="A3732">
            <v>3732</v>
          </cell>
          <cell r="B3732" t="str">
            <v>FUSIBLE  60A/250V.</v>
          </cell>
          <cell r="C3732" t="str">
            <v>UN</v>
          </cell>
          <cell r="D3732">
            <v>4605</v>
          </cell>
        </row>
        <row r="3733">
          <cell r="A3733">
            <v>3733</v>
          </cell>
          <cell r="B3733" t="str">
            <v>FUSIBLE 100A/250V.</v>
          </cell>
          <cell r="C3733" t="str">
            <v>UN</v>
          </cell>
          <cell r="D3733">
            <v>13015</v>
          </cell>
        </row>
        <row r="3734">
          <cell r="A3734">
            <v>3734</v>
          </cell>
          <cell r="B3734" t="str">
            <v>LAMINILLA 30A/250V.</v>
          </cell>
          <cell r="C3734" t="str">
            <v>UN</v>
          </cell>
          <cell r="D3734">
            <v>58</v>
          </cell>
        </row>
        <row r="3735">
          <cell r="A3735">
            <v>3735</v>
          </cell>
          <cell r="B3735" t="str">
            <v>LAMINILLA 60A/250V.</v>
          </cell>
          <cell r="C3735" t="str">
            <v>UN</v>
          </cell>
          <cell r="D3735">
            <v>220</v>
          </cell>
        </row>
        <row r="3736">
          <cell r="A3736">
            <v>3736</v>
          </cell>
          <cell r="B3736" t="str">
            <v>PORC.MARMOL CARRARA-BASE</v>
          </cell>
          <cell r="C3736" t="str">
            <v>M2</v>
          </cell>
          <cell r="D3736">
            <v>12690</v>
          </cell>
        </row>
        <row r="3737">
          <cell r="A3737">
            <v>3737</v>
          </cell>
          <cell r="B3737" t="str">
            <v>GEOTEXTIL TYPAR      3401</v>
          </cell>
          <cell r="C3737" t="str">
            <v>M2</v>
          </cell>
          <cell r="D3737">
            <v>1044</v>
          </cell>
        </row>
        <row r="3738">
          <cell r="A3738">
            <v>3738</v>
          </cell>
          <cell r="B3738" t="str">
            <v>PISO LISTON TK.GRANADILLO</v>
          </cell>
          <cell r="C3738" t="str">
            <v>M2</v>
          </cell>
          <cell r="D3738">
            <v>55000</v>
          </cell>
        </row>
        <row r="3739">
          <cell r="A3739">
            <v>3739</v>
          </cell>
          <cell r="B3739" t="str">
            <v>TINA DANESA 1.89x1.13x.42</v>
          </cell>
          <cell r="C3739" t="str">
            <v>UN</v>
          </cell>
          <cell r="D3739">
            <v>368262</v>
          </cell>
        </row>
        <row r="3740">
          <cell r="A3740">
            <v>3740</v>
          </cell>
          <cell r="B3740" t="str">
            <v>GUARDERA        0.35x1.40</v>
          </cell>
          <cell r="C3740" t="str">
            <v>DD</v>
          </cell>
          <cell r="D3740">
            <v>95</v>
          </cell>
        </row>
        <row r="3741">
          <cell r="A3741">
            <v>3741</v>
          </cell>
          <cell r="B3741" t="str">
            <v>GEOTEXTIL NO TEJIDO  2500</v>
          </cell>
          <cell r="C3741" t="str">
            <v>M2</v>
          </cell>
          <cell r="D3741">
            <v>1310</v>
          </cell>
        </row>
        <row r="3742">
          <cell r="A3742">
            <v>3742</v>
          </cell>
          <cell r="B3742" t="str">
            <v>GEOTEXTIL NO TEJIDO  5000</v>
          </cell>
          <cell r="C3742" t="str">
            <v>M2</v>
          </cell>
          <cell r="D3742">
            <v>2610</v>
          </cell>
        </row>
        <row r="3743">
          <cell r="A3743">
            <v>3743</v>
          </cell>
          <cell r="B3743" t="str">
            <v>PISO LISTON GUAYMARO ZAPN</v>
          </cell>
          <cell r="C3743" t="str">
            <v>M2</v>
          </cell>
          <cell r="D3743">
            <v>50000</v>
          </cell>
        </row>
        <row r="3744">
          <cell r="A3744">
            <v>3744</v>
          </cell>
          <cell r="B3744" t="str">
            <v>GRIS CLARO 305x305x10</v>
          </cell>
          <cell r="C3744" t="str">
            <v>M2</v>
          </cell>
          <cell r="D3744">
            <v>49648</v>
          </cell>
        </row>
        <row r="3745">
          <cell r="A3745">
            <v>3745</v>
          </cell>
          <cell r="B3745" t="str">
            <v>GUARDAESCOBA GUAYACAN</v>
          </cell>
          <cell r="C3745" t="str">
            <v>ML</v>
          </cell>
          <cell r="D3745">
            <v>8000</v>
          </cell>
        </row>
        <row r="3746">
          <cell r="A3746">
            <v>3746</v>
          </cell>
          <cell r="B3746" t="str">
            <v>TINA DELTA    1.5x1.5x.41</v>
          </cell>
          <cell r="C3746" t="str">
            <v>UN</v>
          </cell>
          <cell r="D3746">
            <v>513269</v>
          </cell>
        </row>
        <row r="3747">
          <cell r="A3747">
            <v>3747</v>
          </cell>
          <cell r="B3747" t="str">
            <v>TINA ESPAÑOLA 1.52x.75x.4</v>
          </cell>
          <cell r="C3747" t="str">
            <v>UN</v>
          </cell>
          <cell r="D3747">
            <v>215795</v>
          </cell>
        </row>
        <row r="3748">
          <cell r="A3748">
            <v>3748</v>
          </cell>
          <cell r="B3748" t="str">
            <v>GRIS CLARO ZOCALO</v>
          </cell>
          <cell r="C3748" t="str">
            <v>ML</v>
          </cell>
          <cell r="D3748">
            <v>3596</v>
          </cell>
        </row>
        <row r="3749">
          <cell r="A3749">
            <v>3749</v>
          </cell>
          <cell r="B3749" t="str">
            <v>PORC.CRISTALINO.PRESTIGIO</v>
          </cell>
          <cell r="C3749" t="str">
            <v>M2</v>
          </cell>
          <cell r="D3749">
            <v>26220</v>
          </cell>
        </row>
        <row r="3750">
          <cell r="A3750">
            <v>3750</v>
          </cell>
          <cell r="B3750" t="str">
            <v>C.RASO LISTON VIROLA</v>
          </cell>
          <cell r="C3750" t="str">
            <v>M2</v>
          </cell>
          <cell r="D3750">
            <v>20000</v>
          </cell>
        </row>
        <row r="3751">
          <cell r="A3751">
            <v>3751</v>
          </cell>
          <cell r="B3751" t="str">
            <v>GRIS CLARO SPACATTO</v>
          </cell>
          <cell r="C3751" t="str">
            <v>M2</v>
          </cell>
          <cell r="D3751">
            <v>33524</v>
          </cell>
        </row>
        <row r="3752">
          <cell r="A3752">
            <v>3752</v>
          </cell>
          <cell r="B3752" t="str">
            <v>PORC.ATLANTIS-BASE</v>
          </cell>
          <cell r="C3752" t="str">
            <v>M2</v>
          </cell>
          <cell r="D3752">
            <v>9686</v>
          </cell>
        </row>
        <row r="3753">
          <cell r="A3753">
            <v>3753</v>
          </cell>
          <cell r="B3753" t="str">
            <v>TINA ESPAÑOLA 1.87x.78x.4</v>
          </cell>
          <cell r="C3753" t="str">
            <v>UN</v>
          </cell>
          <cell r="D3753">
            <v>261272</v>
          </cell>
        </row>
        <row r="3754">
          <cell r="A3754">
            <v>3754</v>
          </cell>
          <cell r="B3754" t="str">
            <v>GRIS CLARO 153X305X11</v>
          </cell>
          <cell r="C3754" t="str">
            <v>M2</v>
          </cell>
          <cell r="D3754">
            <v>39556</v>
          </cell>
        </row>
        <row r="3755">
          <cell r="A3755">
            <v>3755</v>
          </cell>
          <cell r="B3755" t="str">
            <v>PORC.ESFUMADO-BASE</v>
          </cell>
          <cell r="C3755" t="str">
            <v>M2</v>
          </cell>
          <cell r="D3755">
            <v>7308</v>
          </cell>
        </row>
        <row r="3756">
          <cell r="A3756">
            <v>3756</v>
          </cell>
          <cell r="B3756" t="str">
            <v>BIDET ESPLENDOR</v>
          </cell>
          <cell r="C3756" t="str">
            <v>UN</v>
          </cell>
          <cell r="D3756">
            <v>130650</v>
          </cell>
        </row>
        <row r="3757">
          <cell r="A3757">
            <v>3757</v>
          </cell>
          <cell r="B3757" t="str">
            <v>GRIS CLARO 305x305x11</v>
          </cell>
          <cell r="C3757" t="str">
            <v>M2</v>
          </cell>
          <cell r="D3757">
            <v>39556</v>
          </cell>
        </row>
        <row r="3758">
          <cell r="A3758">
            <v>3758</v>
          </cell>
          <cell r="B3758" t="str">
            <v>GRIS CLARO 153x305x20</v>
          </cell>
          <cell r="C3758" t="str">
            <v>M2</v>
          </cell>
          <cell r="D3758">
            <v>52548</v>
          </cell>
        </row>
        <row r="3759">
          <cell r="A3759">
            <v>3759</v>
          </cell>
          <cell r="B3759" t="str">
            <v>HELIMALLA PLANA M-106</v>
          </cell>
          <cell r="C3759" t="str">
            <v>TN</v>
          </cell>
          <cell r="D3759">
            <v>896671</v>
          </cell>
        </row>
        <row r="3760">
          <cell r="A3760">
            <v>3760</v>
          </cell>
          <cell r="B3760" t="str">
            <v>GRIS CLARO 153X305x20  01</v>
          </cell>
          <cell r="C3760" t="str">
            <v>M2</v>
          </cell>
          <cell r="D3760">
            <v>61480</v>
          </cell>
        </row>
        <row r="3761">
          <cell r="A3761">
            <v>3761</v>
          </cell>
          <cell r="B3761" t="str">
            <v>GRIS CLARO 305x305x20</v>
          </cell>
          <cell r="C3761" t="str">
            <v>M2</v>
          </cell>
          <cell r="D3761">
            <v>58116</v>
          </cell>
        </row>
        <row r="3762">
          <cell r="A3762">
            <v>3762</v>
          </cell>
          <cell r="B3762" t="str">
            <v>PORC.VENECIA-BASE</v>
          </cell>
          <cell r="C3762" t="str">
            <v>M2</v>
          </cell>
          <cell r="D3762">
            <v>9755</v>
          </cell>
        </row>
        <row r="3763">
          <cell r="A3763">
            <v>3763</v>
          </cell>
          <cell r="B3763" t="str">
            <v>SANITARIO BLANCO MANCESA</v>
          </cell>
          <cell r="C3763" t="str">
            <v>UN</v>
          </cell>
          <cell r="D3763">
            <v>104150</v>
          </cell>
        </row>
        <row r="3764">
          <cell r="A3764">
            <v>3764</v>
          </cell>
          <cell r="B3764" t="str">
            <v>PORC.MOSAICO .VENECIA</v>
          </cell>
          <cell r="C3764" t="str">
            <v>M2</v>
          </cell>
          <cell r="D3764">
            <v>15080</v>
          </cell>
        </row>
        <row r="3765">
          <cell r="A3765">
            <v>3765</v>
          </cell>
          <cell r="B3765" t="str">
            <v>SANITARIO COLOR MANCESA</v>
          </cell>
          <cell r="C3765" t="str">
            <v>UN</v>
          </cell>
          <cell r="D3765">
            <v>125450</v>
          </cell>
        </row>
        <row r="3766">
          <cell r="A3766">
            <v>3766</v>
          </cell>
          <cell r="B3766" t="str">
            <v>L/MANOS MARINO PEDESTAL</v>
          </cell>
          <cell r="C3766" t="str">
            <v>UN</v>
          </cell>
          <cell r="D3766">
            <v>39550</v>
          </cell>
        </row>
        <row r="3767">
          <cell r="A3767">
            <v>3767</v>
          </cell>
          <cell r="B3767" t="str">
            <v>C.RASO LISTON PINO CIPRES</v>
          </cell>
          <cell r="C3767" t="str">
            <v>M2</v>
          </cell>
          <cell r="D3767">
            <v>20000</v>
          </cell>
        </row>
        <row r="3768">
          <cell r="A3768">
            <v>3768</v>
          </cell>
          <cell r="B3768" t="str">
            <v>PORC.ARCADIA BLANCO</v>
          </cell>
          <cell r="C3768" t="str">
            <v>M2</v>
          </cell>
          <cell r="D3768">
            <v>8422</v>
          </cell>
        </row>
        <row r="3769">
          <cell r="A3769">
            <v>3769</v>
          </cell>
          <cell r="B3769" t="str">
            <v>PORC.ROJO ACENTO-BASE</v>
          </cell>
          <cell r="C3769" t="str">
            <v>M2</v>
          </cell>
          <cell r="D3769">
            <v>15660</v>
          </cell>
        </row>
        <row r="3770">
          <cell r="A3770">
            <v>3770</v>
          </cell>
          <cell r="B3770" t="str">
            <v>C.RASO LISTON PINO ROMER.</v>
          </cell>
          <cell r="C3770" t="str">
            <v>M2</v>
          </cell>
          <cell r="D3770">
            <v>35000</v>
          </cell>
        </row>
        <row r="3771">
          <cell r="A3771">
            <v>3771</v>
          </cell>
          <cell r="B3771" t="str">
            <v>PORC.ESPECIAL CRISTANAC</v>
          </cell>
          <cell r="C3771" t="str">
            <v>M2</v>
          </cell>
          <cell r="D3771">
            <v>20955</v>
          </cell>
        </row>
        <row r="3772">
          <cell r="A3772">
            <v>3772</v>
          </cell>
          <cell r="B3772" t="str">
            <v>GRIS CLARO 305x305x20  01</v>
          </cell>
          <cell r="C3772" t="str">
            <v>M2</v>
          </cell>
          <cell r="D3772">
            <v>71224</v>
          </cell>
        </row>
        <row r="3773">
          <cell r="A3773">
            <v>3773</v>
          </cell>
          <cell r="B3773" t="str">
            <v>L/MANOS TORINO PEDESTAL</v>
          </cell>
          <cell r="C3773" t="str">
            <v>UN</v>
          </cell>
          <cell r="D3773">
            <v>34411</v>
          </cell>
        </row>
        <row r="3774">
          <cell r="A3774">
            <v>3774</v>
          </cell>
          <cell r="B3774" t="str">
            <v>PORC.BOCEL REMATES</v>
          </cell>
          <cell r="C3774" t="str">
            <v>UN</v>
          </cell>
          <cell r="D3774">
            <v>105</v>
          </cell>
        </row>
        <row r="3775">
          <cell r="A3775">
            <v>3775</v>
          </cell>
          <cell r="B3775" t="str">
            <v>SANITARIO BLANCO TREVI</v>
          </cell>
          <cell r="C3775" t="str">
            <v>UN</v>
          </cell>
          <cell r="D3775">
            <v>65950</v>
          </cell>
        </row>
        <row r="3776">
          <cell r="A3776">
            <v>3776</v>
          </cell>
          <cell r="B3776" t="str">
            <v>LISTELLO TRACIA 1</v>
          </cell>
          <cell r="C3776" t="str">
            <v>ML</v>
          </cell>
          <cell r="D3776">
            <v>3785</v>
          </cell>
        </row>
        <row r="3777">
          <cell r="A3777">
            <v>3777</v>
          </cell>
          <cell r="B3777" t="str">
            <v>LISTELLO MACEDONIA 1</v>
          </cell>
          <cell r="C3777" t="str">
            <v>ML</v>
          </cell>
          <cell r="D3777">
            <v>11368</v>
          </cell>
        </row>
        <row r="3778">
          <cell r="A3778">
            <v>3778</v>
          </cell>
          <cell r="B3778" t="str">
            <v>LISTELLO OLIMPIA</v>
          </cell>
          <cell r="C3778" t="str">
            <v>ML</v>
          </cell>
          <cell r="D3778">
            <v>5429</v>
          </cell>
        </row>
        <row r="3779">
          <cell r="A3779">
            <v>3779</v>
          </cell>
          <cell r="B3779" t="str">
            <v>LISTELLO OLIMPIA 4</v>
          </cell>
          <cell r="C3779" t="str">
            <v>ML</v>
          </cell>
          <cell r="D3779">
            <v>3712</v>
          </cell>
        </row>
        <row r="3780">
          <cell r="A3780">
            <v>3780</v>
          </cell>
          <cell r="B3780" t="str">
            <v>ESTUFA GAS 2 PUESTOS</v>
          </cell>
          <cell r="C3780" t="str">
            <v>UN</v>
          </cell>
          <cell r="D3780">
            <v>132450</v>
          </cell>
        </row>
        <row r="3781">
          <cell r="A3781">
            <v>3781</v>
          </cell>
          <cell r="B3781" t="str">
            <v>ESTUFA GAS 3 PUESTOS   01</v>
          </cell>
          <cell r="C3781" t="str">
            <v>UN</v>
          </cell>
          <cell r="D3781">
            <v>124990</v>
          </cell>
        </row>
        <row r="3782">
          <cell r="A3782">
            <v>3782</v>
          </cell>
          <cell r="B3782" t="str">
            <v>ESTUFA GAS 4 PUESTOS   03</v>
          </cell>
          <cell r="C3782" t="str">
            <v>UN</v>
          </cell>
          <cell r="D3782">
            <v>209680</v>
          </cell>
        </row>
        <row r="3783">
          <cell r="A3783">
            <v>3783</v>
          </cell>
          <cell r="B3783" t="str">
            <v>CLOSET TRIPLEX</v>
          </cell>
          <cell r="C3783" t="str">
            <v>M2</v>
          </cell>
          <cell r="D3783">
            <v>150000</v>
          </cell>
        </row>
        <row r="3784">
          <cell r="A3784">
            <v>3784</v>
          </cell>
          <cell r="B3784" t="str">
            <v>CLOSET FLORMORADO</v>
          </cell>
          <cell r="C3784" t="str">
            <v>M2</v>
          </cell>
          <cell r="D3784">
            <v>180000</v>
          </cell>
        </row>
        <row r="3785">
          <cell r="A3785">
            <v>3785</v>
          </cell>
          <cell r="B3785" t="str">
            <v>ESTUFA MIXTA 4 PUESTOS 02</v>
          </cell>
          <cell r="C3785" t="str">
            <v>UN</v>
          </cell>
          <cell r="D3785">
            <v>153990</v>
          </cell>
        </row>
        <row r="3786">
          <cell r="A3786">
            <v>3786</v>
          </cell>
          <cell r="B3786" t="str">
            <v>GRIS CLARO 305x610X20</v>
          </cell>
          <cell r="C3786" t="str">
            <v>M2</v>
          </cell>
          <cell r="D3786">
            <v>62176</v>
          </cell>
        </row>
        <row r="3787">
          <cell r="A3787">
            <v>3787</v>
          </cell>
          <cell r="B3787" t="str">
            <v>L/MANOS NAPOLES</v>
          </cell>
          <cell r="C3787" t="str">
            <v>UN</v>
          </cell>
          <cell r="D3787">
            <v>11550</v>
          </cell>
        </row>
        <row r="3788">
          <cell r="A3788">
            <v>3788</v>
          </cell>
          <cell r="B3788" t="str">
            <v>ESTUFA MIXTA 5 PUESTOS</v>
          </cell>
          <cell r="C3788" t="str">
            <v>UN</v>
          </cell>
          <cell r="D3788">
            <v>381390</v>
          </cell>
        </row>
        <row r="3789">
          <cell r="A3789">
            <v>3789</v>
          </cell>
          <cell r="B3789" t="str">
            <v>REVESTIMIEN.LINEA IBERICA</v>
          </cell>
          <cell r="C3789" t="str">
            <v>UN</v>
          </cell>
          <cell r="D3789">
            <v>9600</v>
          </cell>
        </row>
        <row r="3790">
          <cell r="A3790">
            <v>3790</v>
          </cell>
          <cell r="B3790" t="str">
            <v>ESTUFA ELECTRICA 2 PUEST.</v>
          </cell>
          <cell r="C3790" t="str">
            <v>UN</v>
          </cell>
          <cell r="D3790">
            <v>96150</v>
          </cell>
        </row>
        <row r="3791">
          <cell r="A3791">
            <v>3791</v>
          </cell>
          <cell r="B3791" t="str">
            <v>HORNO EMPOTRAR A GAS</v>
          </cell>
          <cell r="C3791" t="str">
            <v>UN</v>
          </cell>
          <cell r="D3791">
            <v>223490</v>
          </cell>
        </row>
        <row r="3792">
          <cell r="A3792">
            <v>3792</v>
          </cell>
          <cell r="B3792" t="str">
            <v>HORNO ESTATICO FULL GLASS</v>
          </cell>
          <cell r="C3792" t="str">
            <v>UN</v>
          </cell>
          <cell r="D3792">
            <v>249800</v>
          </cell>
        </row>
        <row r="3793">
          <cell r="A3793">
            <v>3793</v>
          </cell>
          <cell r="B3793" t="str">
            <v>PISO FERRARA 31.5x31.5</v>
          </cell>
          <cell r="C3793" t="str">
            <v>M2</v>
          </cell>
          <cell r="D3793">
            <v>12200</v>
          </cell>
        </row>
        <row r="3794">
          <cell r="A3794">
            <v>3794</v>
          </cell>
          <cell r="B3794" t="str">
            <v>PARED ROSSO  ITALIA 20x20</v>
          </cell>
          <cell r="C3794" t="str">
            <v>M2</v>
          </cell>
          <cell r="D3794">
            <v>19200</v>
          </cell>
        </row>
        <row r="3795">
          <cell r="A3795">
            <v>3795</v>
          </cell>
          <cell r="B3795" t="str">
            <v>PISO MARMOL  31.5x31.5</v>
          </cell>
          <cell r="C3795" t="str">
            <v>M2</v>
          </cell>
          <cell r="D3795">
            <v>10585</v>
          </cell>
        </row>
        <row r="3796">
          <cell r="A3796">
            <v>3796</v>
          </cell>
          <cell r="B3796" t="str">
            <v>ESTUFA ELECTRICA 4 PUEST.</v>
          </cell>
          <cell r="C3796" t="str">
            <v>UN</v>
          </cell>
          <cell r="D3796">
            <v>395990</v>
          </cell>
        </row>
        <row r="3797">
          <cell r="A3797">
            <v>3797</v>
          </cell>
          <cell r="B3797" t="str">
            <v>BANDEJA RECOLECT.DE GRASA</v>
          </cell>
          <cell r="C3797" t="str">
            <v>UN</v>
          </cell>
          <cell r="D3797">
            <v>15870</v>
          </cell>
        </row>
        <row r="3798">
          <cell r="A3798">
            <v>3798</v>
          </cell>
          <cell r="B3798" t="str">
            <v>PERFIL ABIERTO 50x160  18</v>
          </cell>
          <cell r="C3798" t="str">
            <v>UN</v>
          </cell>
          <cell r="D3798">
            <v>25263</v>
          </cell>
        </row>
        <row r="3799">
          <cell r="A3799">
            <v>3799</v>
          </cell>
          <cell r="B3799" t="str">
            <v>GRIS CLARO 305x610x20  01</v>
          </cell>
          <cell r="C3799" t="str">
            <v>M2</v>
          </cell>
          <cell r="D3799">
            <v>75052</v>
          </cell>
        </row>
        <row r="3800">
          <cell r="A3800">
            <v>3800</v>
          </cell>
          <cell r="B3800" t="str">
            <v>JABONERA GRANDE</v>
          </cell>
          <cell r="C3800" t="str">
            <v>UN</v>
          </cell>
          <cell r="D3800">
            <v>10556</v>
          </cell>
        </row>
        <row r="3801">
          <cell r="A3801">
            <v>3801</v>
          </cell>
          <cell r="B3801" t="str">
            <v>JABONERA PEQUEÑA</v>
          </cell>
          <cell r="C3801" t="str">
            <v>UN</v>
          </cell>
          <cell r="D3801">
            <v>8352</v>
          </cell>
        </row>
        <row r="3802">
          <cell r="A3802">
            <v>3802</v>
          </cell>
          <cell r="B3802" t="str">
            <v>PAPELERA</v>
          </cell>
          <cell r="C3802" t="str">
            <v>UN</v>
          </cell>
          <cell r="D3802">
            <v>10556</v>
          </cell>
        </row>
        <row r="3803">
          <cell r="A3803">
            <v>3803</v>
          </cell>
          <cell r="B3803" t="str">
            <v>VASERA</v>
          </cell>
          <cell r="C3803" t="str">
            <v>UN</v>
          </cell>
          <cell r="D3803">
            <v>8352</v>
          </cell>
        </row>
        <row r="3804">
          <cell r="A3804">
            <v>3804</v>
          </cell>
          <cell r="B3804" t="str">
            <v>GANCHO</v>
          </cell>
          <cell r="C3804" t="str">
            <v>UN</v>
          </cell>
          <cell r="D3804">
            <v>8352</v>
          </cell>
        </row>
        <row r="3805">
          <cell r="A3805">
            <v>3805</v>
          </cell>
          <cell r="B3805" t="str">
            <v>TOALLERO</v>
          </cell>
          <cell r="C3805" t="str">
            <v>UN</v>
          </cell>
          <cell r="D3805">
            <v>10556</v>
          </cell>
        </row>
        <row r="3806">
          <cell r="A3806">
            <v>3806</v>
          </cell>
          <cell r="B3806" t="str">
            <v>JUEGO COMPLETO</v>
          </cell>
          <cell r="C3806" t="str">
            <v>UN</v>
          </cell>
          <cell r="D3806">
            <v>67280</v>
          </cell>
        </row>
        <row r="3807">
          <cell r="A3807">
            <v>3807</v>
          </cell>
          <cell r="B3807" t="str">
            <v>PERFIL ABIERTO 50x160  16</v>
          </cell>
          <cell r="C3807" t="str">
            <v>UN</v>
          </cell>
          <cell r="D3807">
            <v>30832</v>
          </cell>
        </row>
        <row r="3808">
          <cell r="A3808">
            <v>3808</v>
          </cell>
          <cell r="B3808" t="str">
            <v>PERFIL ABIERTO 50x160  14</v>
          </cell>
          <cell r="C3808" t="str">
            <v>UN</v>
          </cell>
          <cell r="D3808">
            <v>38139</v>
          </cell>
        </row>
        <row r="3809">
          <cell r="A3809">
            <v>3809</v>
          </cell>
          <cell r="B3809" t="str">
            <v>PERFIL ABIERTO 50x200  18</v>
          </cell>
          <cell r="C3809" t="str">
            <v>UN</v>
          </cell>
          <cell r="D3809">
            <v>29066</v>
          </cell>
        </row>
        <row r="3810">
          <cell r="A3810">
            <v>3810</v>
          </cell>
          <cell r="B3810" t="str">
            <v>PERFIL ABIERTO 50x200  16</v>
          </cell>
          <cell r="C3810" t="str">
            <v>UN</v>
          </cell>
          <cell r="D3810">
            <v>35530</v>
          </cell>
        </row>
        <row r="3811">
          <cell r="A3811">
            <v>3811</v>
          </cell>
          <cell r="B3811" t="str">
            <v>PERFIL ABIERTO 50x200  14</v>
          </cell>
          <cell r="C3811" t="str">
            <v>UN</v>
          </cell>
          <cell r="D3811">
            <v>43886</v>
          </cell>
        </row>
        <row r="3812">
          <cell r="A3812">
            <v>3812</v>
          </cell>
          <cell r="B3812" t="str">
            <v>PERFIL CERRADO 50x100  18</v>
          </cell>
          <cell r="C3812" t="str">
            <v>UN</v>
          </cell>
          <cell r="D3812">
            <v>24284</v>
          </cell>
        </row>
        <row r="3813">
          <cell r="A3813">
            <v>3813</v>
          </cell>
          <cell r="B3813" t="str">
            <v>JUEGO COMPLETO      STILO</v>
          </cell>
          <cell r="C3813" t="str">
            <v>UN</v>
          </cell>
          <cell r="D3813">
            <v>67280</v>
          </cell>
        </row>
        <row r="3814">
          <cell r="A3814">
            <v>3814</v>
          </cell>
          <cell r="B3814" t="str">
            <v>JABONERA GRANDE        01</v>
          </cell>
          <cell r="C3814" t="str">
            <v>UN</v>
          </cell>
          <cell r="D3814">
            <v>4756</v>
          </cell>
        </row>
        <row r="3815">
          <cell r="A3815">
            <v>3815</v>
          </cell>
          <cell r="B3815" t="str">
            <v>JABONERA PEQUEÑA       01</v>
          </cell>
          <cell r="C3815" t="str">
            <v>UN</v>
          </cell>
          <cell r="D3815">
            <v>3944</v>
          </cell>
        </row>
        <row r="3816">
          <cell r="A3816">
            <v>3816</v>
          </cell>
          <cell r="B3816" t="str">
            <v>PAPELERA               01</v>
          </cell>
          <cell r="C3816" t="str">
            <v>UN</v>
          </cell>
          <cell r="D3816">
            <v>4988</v>
          </cell>
        </row>
        <row r="3817">
          <cell r="A3817">
            <v>3817</v>
          </cell>
          <cell r="B3817" t="str">
            <v>VASERA                 01</v>
          </cell>
          <cell r="C3817" t="str">
            <v>UN</v>
          </cell>
          <cell r="D3817">
            <v>3944</v>
          </cell>
        </row>
        <row r="3818">
          <cell r="A3818">
            <v>3818</v>
          </cell>
          <cell r="B3818" t="str">
            <v>TOALLERO               01</v>
          </cell>
          <cell r="C3818" t="str">
            <v>UN</v>
          </cell>
          <cell r="D3818">
            <v>4988</v>
          </cell>
        </row>
        <row r="3819">
          <cell r="A3819">
            <v>3819</v>
          </cell>
          <cell r="B3819" t="str">
            <v>GANCHO                 01</v>
          </cell>
          <cell r="C3819" t="str">
            <v>UN</v>
          </cell>
          <cell r="D3819">
            <v>3944</v>
          </cell>
        </row>
        <row r="3820">
          <cell r="A3820">
            <v>3820</v>
          </cell>
          <cell r="B3820" t="str">
            <v>JUEGO COMPLETO         01</v>
          </cell>
          <cell r="C3820" t="str">
            <v>UN</v>
          </cell>
          <cell r="D3820">
            <v>29464</v>
          </cell>
        </row>
        <row r="3821">
          <cell r="A3821">
            <v>3821</v>
          </cell>
          <cell r="B3821" t="str">
            <v>PERFIL CERRADO 50x100  16</v>
          </cell>
          <cell r="C3821" t="str">
            <v>UN</v>
          </cell>
          <cell r="D3821">
            <v>30083</v>
          </cell>
        </row>
        <row r="3822">
          <cell r="A3822">
            <v>3822</v>
          </cell>
          <cell r="B3822" t="str">
            <v>PERFIL CERRADO 50x100  14</v>
          </cell>
          <cell r="C3822" t="str">
            <v>UN</v>
          </cell>
          <cell r="D3822">
            <v>37965</v>
          </cell>
        </row>
        <row r="3823">
          <cell r="A3823">
            <v>3823</v>
          </cell>
          <cell r="B3823" t="str">
            <v>PERFIL CERRADO 50x100</v>
          </cell>
          <cell r="C3823" t="str">
            <v>UN</v>
          </cell>
          <cell r="D3823">
            <v>46026</v>
          </cell>
        </row>
        <row r="3824">
          <cell r="A3824">
            <v>3824</v>
          </cell>
          <cell r="B3824" t="str">
            <v>PERFIL CERRADO 50x100  01</v>
          </cell>
          <cell r="C3824" t="str">
            <v>UN</v>
          </cell>
          <cell r="D3824">
            <v>57932</v>
          </cell>
        </row>
        <row r="3825">
          <cell r="A3825">
            <v>3825</v>
          </cell>
          <cell r="B3825" t="str">
            <v>INTERRUPTOR SENCILLO   12</v>
          </cell>
          <cell r="C3825" t="str">
            <v>UN</v>
          </cell>
          <cell r="D3825">
            <v>1380</v>
          </cell>
        </row>
        <row r="3826">
          <cell r="A3826">
            <v>3826</v>
          </cell>
          <cell r="B3826" t="str">
            <v>GRIS CLARO ASERRADO</v>
          </cell>
          <cell r="C3826" t="str">
            <v>M2</v>
          </cell>
          <cell r="D3826">
            <v>50228</v>
          </cell>
        </row>
        <row r="3827">
          <cell r="A3827">
            <v>3827</v>
          </cell>
          <cell r="B3827" t="str">
            <v>JUEGO COMPLETO      ROYAL</v>
          </cell>
          <cell r="C3827" t="str">
            <v>UN</v>
          </cell>
          <cell r="D3827">
            <v>29464</v>
          </cell>
        </row>
        <row r="3828">
          <cell r="A3828">
            <v>3828</v>
          </cell>
          <cell r="B3828" t="str">
            <v>JABONERA GRANDE      NOVA</v>
          </cell>
          <cell r="C3828" t="str">
            <v>UN</v>
          </cell>
          <cell r="D3828">
            <v>4756</v>
          </cell>
        </row>
        <row r="3829">
          <cell r="A3829">
            <v>3829</v>
          </cell>
          <cell r="B3829" t="str">
            <v>JABONERA PEQUEÑA     NOVA</v>
          </cell>
          <cell r="C3829" t="str">
            <v>UN</v>
          </cell>
          <cell r="D3829">
            <v>3944</v>
          </cell>
        </row>
        <row r="3830">
          <cell r="A3830">
            <v>3830</v>
          </cell>
          <cell r="B3830" t="str">
            <v>PAPELERA             NOVA</v>
          </cell>
          <cell r="C3830" t="str">
            <v>UN</v>
          </cell>
          <cell r="D3830">
            <v>4988</v>
          </cell>
        </row>
        <row r="3831">
          <cell r="A3831">
            <v>3831</v>
          </cell>
          <cell r="B3831" t="str">
            <v>VASERA               NOVA</v>
          </cell>
          <cell r="C3831" t="str">
            <v>UN</v>
          </cell>
          <cell r="D3831">
            <v>3944</v>
          </cell>
        </row>
        <row r="3832">
          <cell r="A3832">
            <v>3832</v>
          </cell>
          <cell r="B3832" t="str">
            <v>TOALLERO             NOVA</v>
          </cell>
          <cell r="C3832" t="str">
            <v>UN</v>
          </cell>
          <cell r="D3832">
            <v>4988</v>
          </cell>
        </row>
        <row r="3833">
          <cell r="A3833">
            <v>3833</v>
          </cell>
          <cell r="B3833" t="str">
            <v>GANCHO               NOVA</v>
          </cell>
          <cell r="C3833" t="str">
            <v>UN</v>
          </cell>
          <cell r="D3833">
            <v>3944</v>
          </cell>
        </row>
        <row r="3834">
          <cell r="A3834">
            <v>3834</v>
          </cell>
          <cell r="B3834" t="str">
            <v>JUEGO COMPLETO       NOVA</v>
          </cell>
          <cell r="C3834" t="str">
            <v>UN</v>
          </cell>
          <cell r="D3834">
            <v>29464</v>
          </cell>
        </row>
        <row r="3835">
          <cell r="A3835">
            <v>3835</v>
          </cell>
          <cell r="B3835" t="str">
            <v>JABONERA GRANDE   ACUACER</v>
          </cell>
          <cell r="C3835" t="str">
            <v>UN</v>
          </cell>
          <cell r="D3835">
            <v>3712</v>
          </cell>
        </row>
        <row r="3836">
          <cell r="A3836">
            <v>3836</v>
          </cell>
          <cell r="B3836" t="str">
            <v>INTERRUP.BIPOLAR SENCILLO</v>
          </cell>
          <cell r="C3836" t="str">
            <v>UN</v>
          </cell>
          <cell r="D3836">
            <v>4014</v>
          </cell>
        </row>
        <row r="3837">
          <cell r="A3837">
            <v>3837</v>
          </cell>
          <cell r="B3837" t="str">
            <v>PAPELERA          ACUACER</v>
          </cell>
          <cell r="C3837" t="str">
            <v>UN</v>
          </cell>
          <cell r="D3837">
            <v>3712</v>
          </cell>
        </row>
        <row r="3838">
          <cell r="A3838">
            <v>3838</v>
          </cell>
          <cell r="B3838" t="str">
            <v>INTERRUP.COMUTABLE SENCI.</v>
          </cell>
          <cell r="C3838" t="str">
            <v>UN</v>
          </cell>
          <cell r="D3838">
            <v>1519</v>
          </cell>
        </row>
        <row r="3839">
          <cell r="A3839">
            <v>3839</v>
          </cell>
          <cell r="B3839" t="str">
            <v>TOALLERO          ACUACER</v>
          </cell>
          <cell r="C3839" t="str">
            <v>UN</v>
          </cell>
          <cell r="D3839">
            <v>3712</v>
          </cell>
        </row>
        <row r="3840">
          <cell r="A3840">
            <v>3840</v>
          </cell>
          <cell r="B3840" t="str">
            <v>TOMACORRIENTE SENCILLO</v>
          </cell>
          <cell r="C3840" t="str">
            <v>UN</v>
          </cell>
          <cell r="D3840">
            <v>1163</v>
          </cell>
        </row>
        <row r="3841">
          <cell r="A3841">
            <v>3841</v>
          </cell>
          <cell r="B3841" t="str">
            <v>JUEGO COMPLETO    ACUACER</v>
          </cell>
          <cell r="C3841" t="str">
            <v>UN</v>
          </cell>
          <cell r="D3841">
            <v>19720</v>
          </cell>
        </row>
        <row r="3842">
          <cell r="A3842">
            <v>3842</v>
          </cell>
          <cell r="B3842" t="str">
            <v>TOMACORRIENT.PATA TRABADA</v>
          </cell>
          <cell r="C3842" t="str">
            <v>UN</v>
          </cell>
          <cell r="D3842">
            <v>2482</v>
          </cell>
        </row>
        <row r="3843">
          <cell r="A3843">
            <v>3843</v>
          </cell>
          <cell r="B3843" t="str">
            <v>TOMA TELEFON.COLOMBIANA</v>
          </cell>
          <cell r="C3843" t="str">
            <v>UN</v>
          </cell>
          <cell r="D3843">
            <v>1206</v>
          </cell>
        </row>
        <row r="3844">
          <cell r="A3844">
            <v>3844</v>
          </cell>
          <cell r="B3844" t="str">
            <v>TOMACORRIENTE+INTERRUPTOR</v>
          </cell>
          <cell r="C3844" t="str">
            <v>UN</v>
          </cell>
          <cell r="D3844">
            <v>1960</v>
          </cell>
        </row>
        <row r="3845">
          <cell r="A3845">
            <v>3845</v>
          </cell>
          <cell r="B3845" t="str">
            <v>TOMACORRIENTE+INT.CONMUT.</v>
          </cell>
          <cell r="C3845" t="str">
            <v>UN</v>
          </cell>
          <cell r="D3845">
            <v>2169</v>
          </cell>
        </row>
        <row r="3846">
          <cell r="A3846">
            <v>3846</v>
          </cell>
          <cell r="B3846" t="str">
            <v>TOMACORRIENTE DOBLE</v>
          </cell>
          <cell r="C3846" t="str">
            <v>UN</v>
          </cell>
          <cell r="D3846">
            <v>1415</v>
          </cell>
        </row>
        <row r="3847">
          <cell r="A3847">
            <v>3847</v>
          </cell>
          <cell r="B3847" t="str">
            <v>TOMACOR.DOBLE POLO-TIERRA</v>
          </cell>
          <cell r="C3847" t="str">
            <v>UN</v>
          </cell>
          <cell r="D3847">
            <v>1810</v>
          </cell>
        </row>
        <row r="3848">
          <cell r="A3848">
            <v>3848</v>
          </cell>
          <cell r="B3848" t="str">
            <v>PISO SICILIA CARRARA</v>
          </cell>
          <cell r="C3848" t="str">
            <v>M2</v>
          </cell>
          <cell r="D3848">
            <v>13350</v>
          </cell>
        </row>
        <row r="3849">
          <cell r="A3849">
            <v>3849</v>
          </cell>
          <cell r="B3849" t="str">
            <v>PISO ARGENTO 31.5x31.5</v>
          </cell>
          <cell r="C3849" t="str">
            <v>M2</v>
          </cell>
          <cell r="D3849">
            <v>10150</v>
          </cell>
        </row>
        <row r="3850">
          <cell r="A3850">
            <v>3850</v>
          </cell>
          <cell r="B3850" t="str">
            <v>PARED LAZIO BRILLANTE</v>
          </cell>
          <cell r="C3850" t="str">
            <v>M2</v>
          </cell>
          <cell r="D3850">
            <v>10750</v>
          </cell>
        </row>
        <row r="3851">
          <cell r="A3851">
            <v>3851</v>
          </cell>
          <cell r="B3851" t="str">
            <v>PARED LOMBARDIA BRILLANTE</v>
          </cell>
          <cell r="C3851" t="str">
            <v>M2</v>
          </cell>
          <cell r="D3851">
            <v>14930</v>
          </cell>
        </row>
        <row r="3852">
          <cell r="A3852">
            <v>3852</v>
          </cell>
          <cell r="B3852" t="str">
            <v>PARED PARMA BRILLANTE</v>
          </cell>
          <cell r="C3852" t="str">
            <v>M2</v>
          </cell>
          <cell r="D3852">
            <v>9990</v>
          </cell>
        </row>
        <row r="3853">
          <cell r="A3853">
            <v>3853</v>
          </cell>
          <cell r="B3853" t="str">
            <v>PARED MURANO</v>
          </cell>
          <cell r="C3853" t="str">
            <v>M2</v>
          </cell>
          <cell r="D3853">
            <v>9990</v>
          </cell>
        </row>
        <row r="3854">
          <cell r="A3854">
            <v>3854</v>
          </cell>
          <cell r="B3854" t="str">
            <v>PISO ADRIATICO 20x20</v>
          </cell>
          <cell r="C3854" t="str">
            <v>M2</v>
          </cell>
          <cell r="D3854">
            <v>9200</v>
          </cell>
        </row>
        <row r="3855">
          <cell r="A3855">
            <v>3855</v>
          </cell>
          <cell r="B3855" t="str">
            <v>CENEFAS DECORADO 6x20 CM</v>
          </cell>
          <cell r="C3855" t="str">
            <v>ML</v>
          </cell>
          <cell r="D3855">
            <v>10750</v>
          </cell>
        </row>
        <row r="3856">
          <cell r="A3856">
            <v>3856</v>
          </cell>
          <cell r="B3856" t="str">
            <v>L/MANOS PREST/ELITE  PED.</v>
          </cell>
          <cell r="C3856" t="str">
            <v>UN</v>
          </cell>
          <cell r="D3856">
            <v>301600</v>
          </cell>
        </row>
        <row r="3857">
          <cell r="A3857">
            <v>3857</v>
          </cell>
          <cell r="B3857" t="str">
            <v>CENEFAS DECORADO 8x25 CM</v>
          </cell>
          <cell r="C3857" t="str">
            <v>ML</v>
          </cell>
          <cell r="D3857">
            <v>12160</v>
          </cell>
        </row>
        <row r="3858">
          <cell r="A3858">
            <v>3858</v>
          </cell>
          <cell r="B3858" t="str">
            <v>L/MANOS PREST/ELITE</v>
          </cell>
          <cell r="C3858" t="str">
            <v>UN</v>
          </cell>
          <cell r="D3858">
            <v>276521</v>
          </cell>
        </row>
        <row r="3859">
          <cell r="A3859">
            <v>3859</v>
          </cell>
          <cell r="B3859" t="str">
            <v>MORTERO 750 PSI</v>
          </cell>
          <cell r="C3859" t="str">
            <v>M3</v>
          </cell>
          <cell r="D3859">
            <v>95932</v>
          </cell>
        </row>
        <row r="3860">
          <cell r="A3860">
            <v>3860</v>
          </cell>
          <cell r="B3860" t="str">
            <v>MORTERO 1800 PSI</v>
          </cell>
          <cell r="C3860" t="str">
            <v>M3</v>
          </cell>
          <cell r="D3860">
            <v>98368</v>
          </cell>
        </row>
        <row r="3861">
          <cell r="A3861">
            <v>3861</v>
          </cell>
          <cell r="B3861" t="str">
            <v>MORTERO 2500 PSI</v>
          </cell>
          <cell r="C3861" t="str">
            <v>M3</v>
          </cell>
          <cell r="D3861">
            <v>108692</v>
          </cell>
        </row>
        <row r="3862">
          <cell r="A3862">
            <v>3862</v>
          </cell>
          <cell r="B3862" t="str">
            <v>CONCR.P/PAVIMENT.42KG/C03</v>
          </cell>
          <cell r="C3862" t="str">
            <v>M3</v>
          </cell>
          <cell r="D3862">
            <v>174348</v>
          </cell>
        </row>
        <row r="3863">
          <cell r="A3863">
            <v>3863</v>
          </cell>
          <cell r="B3863" t="str">
            <v>CONCR.P/PAVIMENT.35KG/C03</v>
          </cell>
          <cell r="C3863" t="str">
            <v>M3</v>
          </cell>
          <cell r="D3863">
            <v>143144</v>
          </cell>
        </row>
        <row r="3864">
          <cell r="A3864">
            <v>3864</v>
          </cell>
          <cell r="B3864" t="str">
            <v>L/MANOS PREST/PRISMA</v>
          </cell>
          <cell r="C3864" t="str">
            <v>UN</v>
          </cell>
          <cell r="D3864">
            <v>177921</v>
          </cell>
        </row>
        <row r="3865">
          <cell r="A3865">
            <v>3865</v>
          </cell>
          <cell r="B3865" t="str">
            <v>CABLE TRIPLEX 15 KV   2/0</v>
          </cell>
          <cell r="C3865" t="str">
            <v>ML</v>
          </cell>
          <cell r="D3865">
            <v>51532</v>
          </cell>
        </row>
        <row r="3866">
          <cell r="A3866">
            <v>3866</v>
          </cell>
          <cell r="B3866" t="str">
            <v>BOMBA PARA CONCRETO    03</v>
          </cell>
          <cell r="C3866" t="str">
            <v>M3</v>
          </cell>
          <cell r="D3866">
            <v>9280</v>
          </cell>
        </row>
        <row r="3867">
          <cell r="A3867">
            <v>3867</v>
          </cell>
          <cell r="B3867" t="str">
            <v>CABLE TRIPLEX 15 KV   4/0</v>
          </cell>
          <cell r="C3867" t="str">
            <v>ML</v>
          </cell>
          <cell r="D3867">
            <v>50200</v>
          </cell>
        </row>
        <row r="3868">
          <cell r="A3868">
            <v>3868</v>
          </cell>
          <cell r="B3868" t="str">
            <v>RETCEL ENTREPISO   0.15</v>
          </cell>
          <cell r="C3868" t="str">
            <v>M2</v>
          </cell>
          <cell r="D3868">
            <v>6612</v>
          </cell>
        </row>
        <row r="3869">
          <cell r="A3869">
            <v>3869</v>
          </cell>
          <cell r="B3869" t="str">
            <v>CONCR.P/PAVIMENT.45KG/C02</v>
          </cell>
          <cell r="C3869" t="str">
            <v>M3</v>
          </cell>
          <cell r="D3869">
            <v>185020</v>
          </cell>
        </row>
        <row r="3870">
          <cell r="A3870">
            <v>3870</v>
          </cell>
          <cell r="B3870" t="str">
            <v>BIDET   PREST/ELITE</v>
          </cell>
          <cell r="C3870" t="str">
            <v>UN</v>
          </cell>
          <cell r="D3870">
            <v>376084</v>
          </cell>
        </row>
        <row r="3871">
          <cell r="A3871">
            <v>3871</v>
          </cell>
          <cell r="B3871" t="str">
            <v>COSTO ADICIONAL POR FIB01</v>
          </cell>
          <cell r="C3871" t="str">
            <v>M3</v>
          </cell>
          <cell r="D3871">
            <v>13920</v>
          </cell>
        </row>
        <row r="3872">
          <cell r="A3872">
            <v>3872</v>
          </cell>
          <cell r="B3872" t="str">
            <v>L/MANOS STILO/DANESA PED.</v>
          </cell>
          <cell r="C3872" t="str">
            <v>UN</v>
          </cell>
          <cell r="D3872">
            <v>301055</v>
          </cell>
        </row>
        <row r="3873">
          <cell r="A3873">
            <v>3873</v>
          </cell>
          <cell r="B3873" t="str">
            <v>PEGAITALIA</v>
          </cell>
          <cell r="C3873" t="str">
            <v>KG</v>
          </cell>
          <cell r="D3873">
            <v>380</v>
          </cell>
        </row>
        <row r="3874">
          <cell r="A3874">
            <v>3874</v>
          </cell>
          <cell r="B3874" t="str">
            <v>GRIS CLARO ASERRADO    01</v>
          </cell>
          <cell r="C3874" t="str">
            <v>M2</v>
          </cell>
          <cell r="D3874">
            <v>69740</v>
          </cell>
        </row>
        <row r="3875">
          <cell r="A3875">
            <v>3875</v>
          </cell>
          <cell r="B3875" t="str">
            <v>L/MANOS STILO/MONOC. PED.</v>
          </cell>
          <cell r="C3875" t="str">
            <v>UN</v>
          </cell>
          <cell r="D3875">
            <v>278516</v>
          </cell>
        </row>
        <row r="3876">
          <cell r="A3876">
            <v>3876</v>
          </cell>
          <cell r="B3876" t="str">
            <v>L/MANOS STILO GAVIOTA</v>
          </cell>
          <cell r="C3876" t="str">
            <v>UN</v>
          </cell>
          <cell r="D3876">
            <v>192572</v>
          </cell>
        </row>
        <row r="3877">
          <cell r="A3877">
            <v>3877</v>
          </cell>
          <cell r="B3877" t="str">
            <v>GRIS CLARO CUADREADO</v>
          </cell>
          <cell r="C3877" t="str">
            <v>M2</v>
          </cell>
          <cell r="D3877">
            <v>71456</v>
          </cell>
        </row>
        <row r="3878">
          <cell r="A3878">
            <v>3878</v>
          </cell>
          <cell r="B3878" t="str">
            <v>L/MANOS STILO SFERA</v>
          </cell>
          <cell r="C3878" t="str">
            <v>UN</v>
          </cell>
          <cell r="D3878">
            <v>179916</v>
          </cell>
        </row>
        <row r="3879">
          <cell r="A3879">
            <v>3879</v>
          </cell>
          <cell r="B3879" t="str">
            <v>GRIS CLARO CUADREADO   01</v>
          </cell>
          <cell r="C3879" t="str">
            <v>M2</v>
          </cell>
          <cell r="D3879">
            <v>85144</v>
          </cell>
        </row>
        <row r="3880">
          <cell r="A3880">
            <v>3880</v>
          </cell>
          <cell r="B3880" t="str">
            <v>L/MANOS STILO/ELITE</v>
          </cell>
          <cell r="C3880" t="str">
            <v>UN</v>
          </cell>
          <cell r="D3880">
            <v>201121</v>
          </cell>
        </row>
        <row r="3881">
          <cell r="A3881">
            <v>3881</v>
          </cell>
          <cell r="B3881" t="str">
            <v>DESAGUE DE GIRO 23cm</v>
          </cell>
          <cell r="C3881" t="str">
            <v>UN</v>
          </cell>
          <cell r="D3881">
            <v>28792</v>
          </cell>
        </row>
        <row r="3882">
          <cell r="A3882">
            <v>3882</v>
          </cell>
          <cell r="B3882" t="str">
            <v>L/MANOS STILO GAVITA</v>
          </cell>
          <cell r="C3882" t="str">
            <v>UN</v>
          </cell>
          <cell r="D3882">
            <v>192572</v>
          </cell>
        </row>
        <row r="3883">
          <cell r="A3883">
            <v>3883</v>
          </cell>
          <cell r="B3883" t="str">
            <v>HIERRO RECTO     1/4 A-37</v>
          </cell>
          <cell r="C3883" t="str">
            <v>KG</v>
          </cell>
          <cell r="D3883">
            <v>600</v>
          </cell>
        </row>
        <row r="3884">
          <cell r="A3884">
            <v>3884</v>
          </cell>
          <cell r="B3884" t="str">
            <v>L/MANOS STILO ELITE</v>
          </cell>
          <cell r="C3884" t="str">
            <v>UN</v>
          </cell>
          <cell r="D3884">
            <v>189521</v>
          </cell>
        </row>
        <row r="3885">
          <cell r="A3885">
            <v>3885</v>
          </cell>
          <cell r="B3885" t="str">
            <v>HIERRO RECTO     3/8 A-37</v>
          </cell>
          <cell r="C3885" t="str">
            <v>KG</v>
          </cell>
          <cell r="D3885">
            <v>1400</v>
          </cell>
        </row>
        <row r="3886">
          <cell r="A3886">
            <v>3886</v>
          </cell>
          <cell r="B3886" t="str">
            <v>SANITARIO STILO BLANCO</v>
          </cell>
          <cell r="C3886" t="str">
            <v>UN</v>
          </cell>
          <cell r="D3886">
            <v>301600</v>
          </cell>
        </row>
        <row r="3887">
          <cell r="A3887">
            <v>3887</v>
          </cell>
          <cell r="B3887" t="str">
            <v>SANITARIO STILO COMPLETO</v>
          </cell>
          <cell r="C3887" t="str">
            <v>UN</v>
          </cell>
          <cell r="D3887">
            <v>348000</v>
          </cell>
        </row>
        <row r="3888">
          <cell r="A3888">
            <v>3888</v>
          </cell>
          <cell r="B3888" t="str">
            <v>HIERRO RECTO     1/2 A-60</v>
          </cell>
          <cell r="C3888" t="str">
            <v>KG</v>
          </cell>
          <cell r="D3888">
            <v>533</v>
          </cell>
        </row>
        <row r="3889">
          <cell r="A3889">
            <v>3889</v>
          </cell>
          <cell r="B3889" t="str">
            <v>NEGRO AZABACHE 153X305X10</v>
          </cell>
          <cell r="C3889" t="str">
            <v>M2</v>
          </cell>
          <cell r="D3889">
            <v>42688</v>
          </cell>
        </row>
        <row r="3890">
          <cell r="A3890">
            <v>3890</v>
          </cell>
          <cell r="B3890" t="str">
            <v>BIDET STILO/ELITE</v>
          </cell>
          <cell r="C3890" t="str">
            <v>UN</v>
          </cell>
          <cell r="D3890">
            <v>254284</v>
          </cell>
        </row>
        <row r="3891">
          <cell r="A3891">
            <v>3891</v>
          </cell>
          <cell r="B3891" t="str">
            <v>NEGRO AZABACHE 305x305X10</v>
          </cell>
          <cell r="C3891" t="str">
            <v>M2</v>
          </cell>
          <cell r="D3891">
            <v>42688</v>
          </cell>
        </row>
        <row r="3892">
          <cell r="A3892">
            <v>3892</v>
          </cell>
          <cell r="B3892" t="str">
            <v>HIERRO FIGURADO  1/4 A-37</v>
          </cell>
          <cell r="C3892" t="str">
            <v>KG</v>
          </cell>
          <cell r="D3892">
            <v>600</v>
          </cell>
        </row>
        <row r="3893">
          <cell r="A3893">
            <v>3893</v>
          </cell>
          <cell r="B3893" t="str">
            <v>L/MANOS TIFFANY/MONOC COL</v>
          </cell>
          <cell r="C3893" t="str">
            <v>UN</v>
          </cell>
          <cell r="D3893">
            <v>112984</v>
          </cell>
        </row>
        <row r="3894">
          <cell r="A3894">
            <v>3894</v>
          </cell>
          <cell r="B3894" t="str">
            <v>L/MANOS TIFFANY/PRISM.COL</v>
          </cell>
          <cell r="C3894" t="str">
            <v>UN</v>
          </cell>
          <cell r="D3894">
            <v>104551</v>
          </cell>
        </row>
        <row r="3895">
          <cell r="A3895">
            <v>3895</v>
          </cell>
          <cell r="B3895" t="str">
            <v>HIERRO FIGURADO  3/8 A-37</v>
          </cell>
          <cell r="C3895" t="str">
            <v>KG</v>
          </cell>
          <cell r="D3895">
            <v>1400</v>
          </cell>
        </row>
        <row r="3896">
          <cell r="A3896">
            <v>3896</v>
          </cell>
          <cell r="B3896" t="str">
            <v>L/MANOS TIFFANY/LOIRA BLC</v>
          </cell>
          <cell r="C3896" t="str">
            <v>UN</v>
          </cell>
          <cell r="D3896">
            <v>131869</v>
          </cell>
        </row>
        <row r="3897">
          <cell r="A3897">
            <v>3897</v>
          </cell>
          <cell r="B3897" t="str">
            <v>NEGRO AZABACHE ZOCALO</v>
          </cell>
          <cell r="C3897" t="str">
            <v>ML</v>
          </cell>
          <cell r="D3897">
            <v>3132</v>
          </cell>
        </row>
        <row r="3898">
          <cell r="A3898">
            <v>3898</v>
          </cell>
          <cell r="B3898" t="str">
            <v>HIERRO FIGURADO  1/2 A 60</v>
          </cell>
          <cell r="C3898" t="str">
            <v>KG</v>
          </cell>
          <cell r="D3898">
            <v>2700</v>
          </cell>
        </row>
        <row r="3899">
          <cell r="A3899">
            <v>3899</v>
          </cell>
          <cell r="B3899" t="str">
            <v>L/MANOS TIFFANY SFERA</v>
          </cell>
          <cell r="C3899" t="str">
            <v>UN</v>
          </cell>
          <cell r="D3899">
            <v>202710</v>
          </cell>
        </row>
        <row r="3900">
          <cell r="A3900">
            <v>3900</v>
          </cell>
          <cell r="B3900" t="str">
            <v>NEGRO AZABACHE 153X305x11</v>
          </cell>
          <cell r="C3900" t="str">
            <v>M2</v>
          </cell>
          <cell r="D3900">
            <v>30624</v>
          </cell>
        </row>
        <row r="3901">
          <cell r="A3901">
            <v>3901</v>
          </cell>
          <cell r="B3901" t="str">
            <v>SANITARIO TIFFANY   COLOR</v>
          </cell>
          <cell r="C3901" t="str">
            <v>UN</v>
          </cell>
          <cell r="D3901">
            <v>237800</v>
          </cell>
        </row>
        <row r="3902">
          <cell r="A3902">
            <v>3902</v>
          </cell>
          <cell r="B3902" t="str">
            <v>NEGRO AZABACHE 305x305x11</v>
          </cell>
          <cell r="C3902" t="str">
            <v>M2</v>
          </cell>
          <cell r="D3902">
            <v>30624</v>
          </cell>
        </row>
        <row r="3903">
          <cell r="A3903">
            <v>3903</v>
          </cell>
          <cell r="B3903" t="str">
            <v>NEGRO AZABACHE 153X305x20</v>
          </cell>
          <cell r="C3903" t="str">
            <v>M2</v>
          </cell>
          <cell r="D3903">
            <v>37204</v>
          </cell>
        </row>
        <row r="3904">
          <cell r="A3904">
            <v>3904</v>
          </cell>
          <cell r="B3904" t="str">
            <v>BIDET TIFFANY BLANCO</v>
          </cell>
          <cell r="C3904" t="str">
            <v>UN</v>
          </cell>
          <cell r="D3904">
            <v>97685</v>
          </cell>
        </row>
        <row r="3905">
          <cell r="A3905">
            <v>3905</v>
          </cell>
          <cell r="B3905" t="str">
            <v>BIDET TIFFANY COL</v>
          </cell>
          <cell r="C3905" t="str">
            <v>UN</v>
          </cell>
          <cell r="D3905">
            <v>97685</v>
          </cell>
        </row>
        <row r="3906">
          <cell r="A3906">
            <v>3906</v>
          </cell>
          <cell r="B3906" t="str">
            <v>BIDET TIFFANY GAVIOTA</v>
          </cell>
          <cell r="C3906" t="str">
            <v>UN</v>
          </cell>
          <cell r="D3906">
            <v>235167</v>
          </cell>
        </row>
        <row r="3907">
          <cell r="A3907">
            <v>3907</v>
          </cell>
          <cell r="B3907" t="str">
            <v>NEGRO AZABACHE 153x305x01</v>
          </cell>
          <cell r="C3907" t="str">
            <v>M2</v>
          </cell>
          <cell r="D3907">
            <v>44428</v>
          </cell>
        </row>
        <row r="3908">
          <cell r="A3908">
            <v>3908</v>
          </cell>
          <cell r="B3908" t="str">
            <v>L/MANOS ROYAL/PORCEL.BLC</v>
          </cell>
          <cell r="C3908" t="str">
            <v>UN</v>
          </cell>
          <cell r="D3908">
            <v>128064</v>
          </cell>
        </row>
        <row r="3909">
          <cell r="A3909">
            <v>3909</v>
          </cell>
          <cell r="B3909" t="str">
            <v>L/MANOS ROYAL/PORCEL.COL</v>
          </cell>
          <cell r="C3909" t="str">
            <v>UN</v>
          </cell>
          <cell r="D3909">
            <v>136184</v>
          </cell>
        </row>
        <row r="3910">
          <cell r="A3910">
            <v>3910</v>
          </cell>
          <cell r="B3910" t="str">
            <v>L/MANOS ROYAL/PRISMA BLC</v>
          </cell>
          <cell r="C3910" t="str">
            <v>UN</v>
          </cell>
          <cell r="D3910">
            <v>114991</v>
          </cell>
        </row>
        <row r="3911">
          <cell r="A3911">
            <v>3911</v>
          </cell>
          <cell r="B3911" t="str">
            <v>L/MANOS ROYAL/PRISMA COL</v>
          </cell>
          <cell r="C3911" t="str">
            <v>UN</v>
          </cell>
          <cell r="D3911">
            <v>123111</v>
          </cell>
        </row>
        <row r="3912">
          <cell r="A3912">
            <v>3912</v>
          </cell>
          <cell r="B3912" t="str">
            <v>TANQUE PLASTICO   500 LTS</v>
          </cell>
          <cell r="C3912" t="str">
            <v>UN</v>
          </cell>
          <cell r="D3912">
            <v>64380</v>
          </cell>
        </row>
        <row r="3913">
          <cell r="A3913">
            <v>3913</v>
          </cell>
          <cell r="B3913" t="str">
            <v>L/MANOS ROYAL/LOIRA  COL</v>
          </cell>
          <cell r="C3913" t="str">
            <v>UN</v>
          </cell>
          <cell r="D3913">
            <v>94354</v>
          </cell>
        </row>
        <row r="3914">
          <cell r="A3914">
            <v>3914</v>
          </cell>
          <cell r="B3914" t="str">
            <v>RETCEL ENTREPISO   0.20</v>
          </cell>
          <cell r="C3914" t="str">
            <v>M2</v>
          </cell>
          <cell r="D3914">
            <v>7847</v>
          </cell>
        </row>
        <row r="3915">
          <cell r="A3915">
            <v>3915</v>
          </cell>
          <cell r="B3915" t="str">
            <v>TANQUE PLASTICO  1000 LTS</v>
          </cell>
          <cell r="C3915" t="str">
            <v>UN</v>
          </cell>
          <cell r="D3915">
            <v>111072</v>
          </cell>
        </row>
        <row r="3916">
          <cell r="A3916">
            <v>3916</v>
          </cell>
          <cell r="B3916" t="str">
            <v>L/MANOS ROYAL/PORCE  BLC</v>
          </cell>
          <cell r="C3916" t="str">
            <v>UN</v>
          </cell>
          <cell r="D3916">
            <v>116464</v>
          </cell>
        </row>
        <row r="3917">
          <cell r="A3917">
            <v>3917</v>
          </cell>
          <cell r="B3917" t="str">
            <v>L/MANOS ROYAL/PORCE  COL</v>
          </cell>
          <cell r="C3917" t="str">
            <v>UN</v>
          </cell>
          <cell r="D3917">
            <v>123424</v>
          </cell>
        </row>
        <row r="3918">
          <cell r="A3918">
            <v>3918</v>
          </cell>
          <cell r="B3918" t="str">
            <v>L/MANOS ROYAL/PRISMA BL01</v>
          </cell>
          <cell r="C3918" t="str">
            <v>UN</v>
          </cell>
          <cell r="D3918">
            <v>114990</v>
          </cell>
        </row>
        <row r="3919">
          <cell r="A3919">
            <v>3919</v>
          </cell>
          <cell r="B3919" t="str">
            <v>NEGRO AZABACHE 305X305X20</v>
          </cell>
          <cell r="C3919" t="str">
            <v>M2</v>
          </cell>
          <cell r="D3919">
            <v>40716</v>
          </cell>
        </row>
        <row r="3920">
          <cell r="A3920">
            <v>3920</v>
          </cell>
          <cell r="B3920" t="str">
            <v>RETCEL ENTREPISO   0.25</v>
          </cell>
          <cell r="C3920" t="str">
            <v>M2</v>
          </cell>
          <cell r="D3920">
            <v>9083</v>
          </cell>
        </row>
        <row r="3921">
          <cell r="A3921">
            <v>3921</v>
          </cell>
          <cell r="B3921" t="str">
            <v>L/MANOS ROYAL/LOIRA  CO01</v>
          </cell>
          <cell r="C3921" t="str">
            <v>UN</v>
          </cell>
          <cell r="D3921">
            <v>64786</v>
          </cell>
        </row>
        <row r="3922">
          <cell r="A3922">
            <v>3922</v>
          </cell>
          <cell r="B3922" t="str">
            <v>RETCEL ENTREPISO   0.30</v>
          </cell>
          <cell r="C3922" t="str">
            <v>M2</v>
          </cell>
          <cell r="D3922">
            <v>11774</v>
          </cell>
        </row>
        <row r="3923">
          <cell r="A3923">
            <v>3923</v>
          </cell>
          <cell r="B3923" t="str">
            <v>BLOQUE UNICEL      0.20</v>
          </cell>
          <cell r="C3923" t="str">
            <v>M2</v>
          </cell>
          <cell r="D3923">
            <v>3758</v>
          </cell>
        </row>
        <row r="3924">
          <cell r="A3924">
            <v>3924</v>
          </cell>
          <cell r="B3924" t="str">
            <v>L/MANOS ROYAL/PORCE  PED</v>
          </cell>
          <cell r="C3924" t="str">
            <v>UN</v>
          </cell>
          <cell r="D3924">
            <v>145580</v>
          </cell>
        </row>
        <row r="3925">
          <cell r="A3925">
            <v>3925</v>
          </cell>
          <cell r="B3925" t="str">
            <v>NEGRO AZABACHE 305x305X01</v>
          </cell>
          <cell r="C3925" t="str">
            <v>M2</v>
          </cell>
          <cell r="D3925">
            <v>51852</v>
          </cell>
        </row>
        <row r="3926">
          <cell r="A3926">
            <v>3926</v>
          </cell>
          <cell r="B3926" t="str">
            <v>NEGRO AZABACHE 305x610x20</v>
          </cell>
          <cell r="C3926" t="str">
            <v>M2</v>
          </cell>
          <cell r="D3926">
            <v>44428</v>
          </cell>
        </row>
        <row r="3927">
          <cell r="A3927">
            <v>3927</v>
          </cell>
          <cell r="B3927" t="str">
            <v>L/MANOS ROYAL/PRISMA PED</v>
          </cell>
          <cell r="C3927" t="str">
            <v>UN</v>
          </cell>
          <cell r="D3927">
            <v>123111</v>
          </cell>
        </row>
        <row r="3928">
          <cell r="A3928">
            <v>3928</v>
          </cell>
          <cell r="B3928" t="str">
            <v>L/MANOS ROYAL/LOIRA  PED</v>
          </cell>
          <cell r="C3928" t="str">
            <v>UN</v>
          </cell>
          <cell r="D3928">
            <v>94354</v>
          </cell>
        </row>
        <row r="3929">
          <cell r="A3929">
            <v>3929</v>
          </cell>
          <cell r="B3929" t="str">
            <v>NEGRO AZABACHE 305X610X01</v>
          </cell>
          <cell r="C3929" t="str">
            <v>M2</v>
          </cell>
          <cell r="D3929">
            <v>55564</v>
          </cell>
        </row>
        <row r="3930">
          <cell r="A3930">
            <v>3930</v>
          </cell>
          <cell r="B3930" t="str">
            <v>BLOQUE UNICEL      0.25</v>
          </cell>
          <cell r="C3930" t="str">
            <v>M2</v>
          </cell>
          <cell r="D3930">
            <v>4686</v>
          </cell>
        </row>
        <row r="3931">
          <cell r="A3931">
            <v>3931</v>
          </cell>
          <cell r="B3931" t="str">
            <v>BLOQUE UNICEL      0.30</v>
          </cell>
          <cell r="C3931" t="str">
            <v>M2</v>
          </cell>
          <cell r="D3931">
            <v>5336</v>
          </cell>
        </row>
        <row r="3932">
          <cell r="A3932">
            <v>3932</v>
          </cell>
          <cell r="B3932" t="str">
            <v>SANITARIO ROYAL    BLANCO</v>
          </cell>
          <cell r="C3932" t="str">
            <v>UN</v>
          </cell>
          <cell r="D3932">
            <v>125280</v>
          </cell>
        </row>
        <row r="3933">
          <cell r="A3933">
            <v>3933</v>
          </cell>
          <cell r="B3933" t="str">
            <v>SANITARIO ROYAL     COLOR</v>
          </cell>
          <cell r="C3933" t="str">
            <v>UN</v>
          </cell>
          <cell r="D3933">
            <v>153120</v>
          </cell>
        </row>
        <row r="3934">
          <cell r="A3934">
            <v>3934</v>
          </cell>
          <cell r="B3934" t="str">
            <v>NEGRO AZABACHE ASERRADO</v>
          </cell>
          <cell r="C3934" t="str">
            <v>M2</v>
          </cell>
          <cell r="D3934">
            <v>35612</v>
          </cell>
        </row>
        <row r="3935">
          <cell r="A3935">
            <v>3935</v>
          </cell>
          <cell r="B3935" t="str">
            <v>NEGRO AZABACHE ASERRADO01</v>
          </cell>
          <cell r="C3935" t="str">
            <v>M2</v>
          </cell>
          <cell r="D3935">
            <v>45352</v>
          </cell>
        </row>
        <row r="3936">
          <cell r="A3936">
            <v>3936</v>
          </cell>
          <cell r="B3936" t="str">
            <v>BIDET ROYAL/PORCELANA BLC</v>
          </cell>
          <cell r="C3936" t="str">
            <v>UN</v>
          </cell>
          <cell r="D3936">
            <v>97685</v>
          </cell>
        </row>
        <row r="3937">
          <cell r="A3937">
            <v>3937</v>
          </cell>
          <cell r="B3937" t="str">
            <v>NEGRO AZABACHE CUADREADO</v>
          </cell>
          <cell r="C3937" t="str">
            <v>M2</v>
          </cell>
          <cell r="D3937">
            <v>50576</v>
          </cell>
        </row>
        <row r="3938">
          <cell r="A3938">
            <v>3938</v>
          </cell>
          <cell r="B3938" t="str">
            <v>MUROCEL            0.10</v>
          </cell>
          <cell r="C3938" t="str">
            <v>M2</v>
          </cell>
          <cell r="D3938">
            <v>360</v>
          </cell>
        </row>
        <row r="3939">
          <cell r="A3939">
            <v>3939</v>
          </cell>
          <cell r="B3939" t="str">
            <v>NEGRO AZABACHE CUADREAD01</v>
          </cell>
          <cell r="C3939" t="str">
            <v>M2</v>
          </cell>
          <cell r="D3939">
            <v>62292</v>
          </cell>
        </row>
        <row r="3940">
          <cell r="A3940">
            <v>3940</v>
          </cell>
          <cell r="B3940" t="str">
            <v>BIDET ROYAL/PRISMA BLANCO</v>
          </cell>
          <cell r="C3940" t="str">
            <v>UN</v>
          </cell>
          <cell r="D3940">
            <v>92800</v>
          </cell>
        </row>
        <row r="3941">
          <cell r="A3941">
            <v>3941</v>
          </cell>
          <cell r="B3941" t="str">
            <v>BLOCK PRENSA VIB.20X20X01</v>
          </cell>
          <cell r="C3941" t="str">
            <v>UN</v>
          </cell>
          <cell r="D3941">
            <v>860</v>
          </cell>
        </row>
        <row r="3942">
          <cell r="A3942">
            <v>3942</v>
          </cell>
          <cell r="B3942" t="str">
            <v>MUROCEL            0.14</v>
          </cell>
          <cell r="C3942" t="str">
            <v>M2</v>
          </cell>
          <cell r="D3942">
            <v>510</v>
          </cell>
        </row>
        <row r="3943">
          <cell r="A3943">
            <v>3943</v>
          </cell>
          <cell r="B3943" t="str">
            <v>BLOCK P.VIB.No.2 09X17X39</v>
          </cell>
          <cell r="C3943" t="str">
            <v>UN</v>
          </cell>
          <cell r="D3943">
            <v>253</v>
          </cell>
        </row>
        <row r="3944">
          <cell r="A3944">
            <v>3944</v>
          </cell>
          <cell r="B3944" t="str">
            <v>L/MANOS NOVA/LOIRA 4" BLC</v>
          </cell>
          <cell r="C3944" t="str">
            <v>UN</v>
          </cell>
          <cell r="D3944">
            <v>42920</v>
          </cell>
        </row>
        <row r="3945">
          <cell r="A3945">
            <v>3945</v>
          </cell>
          <cell r="B3945" t="str">
            <v>MUROCEL            0.20</v>
          </cell>
          <cell r="C3945" t="str">
            <v>M2</v>
          </cell>
          <cell r="D3945">
            <v>661</v>
          </cell>
        </row>
        <row r="3946">
          <cell r="A3946">
            <v>3946</v>
          </cell>
          <cell r="B3946" t="str">
            <v>L/MANOS NOVA/PRISMA 4"BLC</v>
          </cell>
          <cell r="C3946" t="str">
            <v>UN</v>
          </cell>
          <cell r="D3946">
            <v>42920</v>
          </cell>
        </row>
        <row r="3947">
          <cell r="A3947">
            <v>3947</v>
          </cell>
          <cell r="B3947" t="str">
            <v>L/MANOS NOVA/PRISMA 4"COL</v>
          </cell>
          <cell r="C3947" t="str">
            <v>UN</v>
          </cell>
          <cell r="D3947">
            <v>47560</v>
          </cell>
        </row>
        <row r="3948">
          <cell r="A3948">
            <v>3948</v>
          </cell>
          <cell r="B3948" t="str">
            <v>BLOCK P.VIB.No.2 10X20X40</v>
          </cell>
          <cell r="C3948" t="str">
            <v>UN</v>
          </cell>
          <cell r="D3948">
            <v>315</v>
          </cell>
        </row>
        <row r="3949">
          <cell r="A3949">
            <v>3949</v>
          </cell>
          <cell r="B3949" t="str">
            <v>BLOCK P.VIB.No.2 15X20X40</v>
          </cell>
          <cell r="C3949" t="str">
            <v>UN</v>
          </cell>
          <cell r="D3949">
            <v>480</v>
          </cell>
        </row>
        <row r="3950">
          <cell r="A3950">
            <v>3950</v>
          </cell>
          <cell r="B3950" t="str">
            <v>L/MANOS NOVA/LOIRA 8" BLC</v>
          </cell>
          <cell r="C3950" t="str">
            <v>UN</v>
          </cell>
          <cell r="D3950">
            <v>42920</v>
          </cell>
        </row>
        <row r="3951">
          <cell r="A3951">
            <v>3951</v>
          </cell>
          <cell r="B3951" t="str">
            <v>L/MANOS NOVA/LOIRA 8" COL</v>
          </cell>
          <cell r="C3951" t="str">
            <v>UN</v>
          </cell>
          <cell r="D3951">
            <v>77546</v>
          </cell>
        </row>
        <row r="3952">
          <cell r="A3952">
            <v>3952</v>
          </cell>
          <cell r="B3952" t="str">
            <v>VINILO VINILMAX</v>
          </cell>
          <cell r="C3952" t="str">
            <v>GL</v>
          </cell>
          <cell r="D3952">
            <v>8510</v>
          </cell>
        </row>
        <row r="3953">
          <cell r="A3953">
            <v>3953</v>
          </cell>
          <cell r="B3953" t="str">
            <v>L/MANOS NOVA/PRISMA8" COL</v>
          </cell>
          <cell r="C3953" t="str">
            <v>UN</v>
          </cell>
          <cell r="D3953">
            <v>47560</v>
          </cell>
        </row>
        <row r="3954">
          <cell r="A3954">
            <v>3954</v>
          </cell>
          <cell r="B3954" t="str">
            <v>POSTECERCA        250 Mts</v>
          </cell>
          <cell r="C3954" t="str">
            <v>UN</v>
          </cell>
          <cell r="D3954">
            <v>3863</v>
          </cell>
        </row>
        <row r="3955">
          <cell r="A3955">
            <v>3955</v>
          </cell>
          <cell r="B3955" t="str">
            <v>ESMALTE SUPER 15</v>
          </cell>
          <cell r="C3955" t="str">
            <v>GL</v>
          </cell>
          <cell r="D3955">
            <v>27600</v>
          </cell>
        </row>
        <row r="3956">
          <cell r="A3956">
            <v>3956</v>
          </cell>
          <cell r="B3956" t="str">
            <v>SANITARIO NOVA  BLANCO</v>
          </cell>
          <cell r="C3956" t="str">
            <v>UN</v>
          </cell>
          <cell r="D3956">
            <v>92800</v>
          </cell>
        </row>
        <row r="3957">
          <cell r="A3957">
            <v>3957</v>
          </cell>
          <cell r="B3957" t="str">
            <v>BLOCK P.VIB.No.2 20X20X40</v>
          </cell>
          <cell r="C3957" t="str">
            <v>UN</v>
          </cell>
          <cell r="D3957">
            <v>580</v>
          </cell>
        </row>
        <row r="3958">
          <cell r="A3958">
            <v>3958</v>
          </cell>
          <cell r="B3958" t="str">
            <v>RECTANGULAR VIB. 10X30X42</v>
          </cell>
          <cell r="C3958" t="str">
            <v>UN</v>
          </cell>
          <cell r="D3958">
            <v>1120</v>
          </cell>
        </row>
        <row r="3959">
          <cell r="A3959">
            <v>3959</v>
          </cell>
          <cell r="B3959" t="str">
            <v>CURVO PALEADO    10X30X40</v>
          </cell>
          <cell r="C3959" t="str">
            <v>UN</v>
          </cell>
          <cell r="D3959">
            <v>800</v>
          </cell>
        </row>
        <row r="3960">
          <cell r="A3960">
            <v>3960</v>
          </cell>
          <cell r="B3960" t="str">
            <v>CALADOS VARIOS   15X20X40</v>
          </cell>
          <cell r="C3960" t="str">
            <v>UN</v>
          </cell>
          <cell r="D3960">
            <v>500</v>
          </cell>
        </row>
        <row r="3961">
          <cell r="A3961">
            <v>3961</v>
          </cell>
          <cell r="B3961" t="str">
            <v>CONCR.P/PAVIMENT.45KG/C03</v>
          </cell>
          <cell r="C3961" t="str">
            <v>M3</v>
          </cell>
          <cell r="D3961">
            <v>165300</v>
          </cell>
        </row>
        <row r="3962">
          <cell r="A3962">
            <v>3962</v>
          </cell>
          <cell r="B3962" t="str">
            <v>TUBO ALCANTARILLADO   24"</v>
          </cell>
          <cell r="C3962" t="str">
            <v>ML</v>
          </cell>
          <cell r="D3962">
            <v>73776</v>
          </cell>
        </row>
        <row r="3963">
          <cell r="A3963">
            <v>3963</v>
          </cell>
          <cell r="B3963" t="str">
            <v>TUBO ALCANTARILLADO   27"</v>
          </cell>
          <cell r="C3963" t="str">
            <v>ML</v>
          </cell>
          <cell r="D3963">
            <v>90202</v>
          </cell>
        </row>
        <row r="3964">
          <cell r="A3964">
            <v>3964</v>
          </cell>
          <cell r="B3964" t="str">
            <v>ESMALTE ALTO BRILLO</v>
          </cell>
          <cell r="C3964" t="str">
            <v>GL</v>
          </cell>
          <cell r="D3964">
            <v>25800</v>
          </cell>
        </row>
        <row r="3965">
          <cell r="A3965">
            <v>3965</v>
          </cell>
          <cell r="B3965" t="str">
            <v>L/MANOS ACUARIO COLOR</v>
          </cell>
          <cell r="C3965" t="str">
            <v>UN</v>
          </cell>
          <cell r="D3965">
            <v>15080</v>
          </cell>
        </row>
        <row r="3966">
          <cell r="A3966">
            <v>3966</v>
          </cell>
          <cell r="B3966" t="str">
            <v>L/MANOS ACUARIO BLANCO</v>
          </cell>
          <cell r="C3966" t="str">
            <v>UN</v>
          </cell>
          <cell r="D3966">
            <v>24383</v>
          </cell>
        </row>
        <row r="3967">
          <cell r="A3967">
            <v>3967</v>
          </cell>
          <cell r="B3967" t="str">
            <v>L/MANOS ACUARIO COLOR  01</v>
          </cell>
          <cell r="C3967" t="str">
            <v>UN</v>
          </cell>
          <cell r="D3967">
            <v>15873</v>
          </cell>
        </row>
        <row r="3968">
          <cell r="A3968">
            <v>3968</v>
          </cell>
          <cell r="B3968" t="str">
            <v>SANITARIO ACUARIO BLANCO</v>
          </cell>
          <cell r="C3968" t="str">
            <v>UN</v>
          </cell>
          <cell r="D3968">
            <v>66700</v>
          </cell>
        </row>
        <row r="3969">
          <cell r="A3969">
            <v>3969</v>
          </cell>
          <cell r="B3969" t="str">
            <v>CONCR.P/PAVIMENT.36KG/CM2</v>
          </cell>
          <cell r="C3969" t="str">
            <v>M3</v>
          </cell>
          <cell r="D3969">
            <v>115052</v>
          </cell>
        </row>
        <row r="3970">
          <cell r="A3970">
            <v>3970</v>
          </cell>
          <cell r="B3970" t="str">
            <v>TUBO ALCANTARILLADO   30"</v>
          </cell>
          <cell r="C3970" t="str">
            <v>ML</v>
          </cell>
          <cell r="D3970">
            <v>113030</v>
          </cell>
        </row>
        <row r="3971">
          <cell r="A3971">
            <v>3971</v>
          </cell>
          <cell r="B3971" t="str">
            <v>TUBO ALCANTARILLADO   36"</v>
          </cell>
          <cell r="C3971" t="str">
            <v>ML</v>
          </cell>
          <cell r="D3971">
            <v>141102</v>
          </cell>
        </row>
        <row r="3972">
          <cell r="A3972">
            <v>3972</v>
          </cell>
          <cell r="B3972" t="str">
            <v>TUBO ALCANTARILLADO   40"</v>
          </cell>
          <cell r="C3972" t="str">
            <v>ML</v>
          </cell>
          <cell r="D3972">
            <v>176784</v>
          </cell>
        </row>
        <row r="3973">
          <cell r="A3973">
            <v>3973</v>
          </cell>
          <cell r="B3973" t="str">
            <v>TUBO ALCANTARILLADO   44"</v>
          </cell>
          <cell r="C3973" t="str">
            <v>ML</v>
          </cell>
          <cell r="D3973">
            <v>198221</v>
          </cell>
        </row>
        <row r="3974">
          <cell r="A3974">
            <v>3974</v>
          </cell>
          <cell r="B3974" t="str">
            <v>TAZA INSTITUCIONAL C/FLUX</v>
          </cell>
          <cell r="C3974" t="str">
            <v>UN</v>
          </cell>
          <cell r="D3974">
            <v>87000</v>
          </cell>
        </row>
        <row r="3975">
          <cell r="A3975">
            <v>3975</v>
          </cell>
          <cell r="B3975" t="str">
            <v>TAZA INSTITUCIONAL TANQUE</v>
          </cell>
          <cell r="C3975" t="str">
            <v>UN</v>
          </cell>
          <cell r="D3975">
            <v>48720</v>
          </cell>
        </row>
        <row r="3976">
          <cell r="A3976">
            <v>3976</v>
          </cell>
          <cell r="B3976" t="str">
            <v>ORINAL INSTITUCIONAL</v>
          </cell>
          <cell r="C3976" t="str">
            <v>UN</v>
          </cell>
          <cell r="D3976">
            <v>49800</v>
          </cell>
        </row>
        <row r="3977">
          <cell r="A3977">
            <v>3977</v>
          </cell>
          <cell r="B3977" t="str">
            <v>ORINAL INSTITUCIONAL   01</v>
          </cell>
          <cell r="C3977" t="str">
            <v>UN</v>
          </cell>
          <cell r="D3977">
            <v>116000</v>
          </cell>
        </row>
        <row r="3978">
          <cell r="A3978">
            <v>3978</v>
          </cell>
          <cell r="B3978" t="str">
            <v>ORINAL RESIDENCIAL</v>
          </cell>
          <cell r="C3978" t="str">
            <v>UN</v>
          </cell>
          <cell r="D3978">
            <v>34800</v>
          </cell>
        </row>
        <row r="3979">
          <cell r="A3979">
            <v>3979</v>
          </cell>
          <cell r="B3979" t="str">
            <v>TAZA CAMPESINA</v>
          </cell>
          <cell r="C3979" t="str">
            <v>UN</v>
          </cell>
          <cell r="D3979">
            <v>15660</v>
          </cell>
        </row>
        <row r="3980">
          <cell r="A3980">
            <v>3980</v>
          </cell>
          <cell r="B3980" t="str">
            <v>TABLON ABARCO 11/2"x6"x01</v>
          </cell>
          <cell r="C3980" t="str">
            <v>UN</v>
          </cell>
          <cell r="D3980">
            <v>17500</v>
          </cell>
        </row>
        <row r="3981">
          <cell r="A3981">
            <v>3981</v>
          </cell>
          <cell r="B3981" t="str">
            <v>TABLON ABARCO 11/2"x6"x02</v>
          </cell>
          <cell r="C3981" t="str">
            <v>UN</v>
          </cell>
          <cell r="D3981">
            <v>5400</v>
          </cell>
        </row>
        <row r="3982">
          <cell r="A3982">
            <v>3982</v>
          </cell>
          <cell r="B3982" t="str">
            <v>TABLON ABARCO 11/2"x6"x15</v>
          </cell>
          <cell r="C3982" t="str">
            <v>UN</v>
          </cell>
          <cell r="D3982">
            <v>9000</v>
          </cell>
        </row>
        <row r="3983">
          <cell r="A3983">
            <v>3983</v>
          </cell>
          <cell r="B3983" t="str">
            <v>TABLON ABARCO 11/2"x6"x03</v>
          </cell>
          <cell r="C3983" t="str">
            <v>ML</v>
          </cell>
          <cell r="D3983">
            <v>1500</v>
          </cell>
        </row>
        <row r="3984">
          <cell r="A3984">
            <v>3984</v>
          </cell>
          <cell r="B3984" t="str">
            <v>TABLON ABARCO 11/2"x6"x04</v>
          </cell>
          <cell r="C3984" t="str">
            <v>UN</v>
          </cell>
          <cell r="D3984">
            <v>9000</v>
          </cell>
        </row>
        <row r="3985">
          <cell r="A3985">
            <v>3985</v>
          </cell>
          <cell r="B3985" t="str">
            <v>ESMALTE GENIAL</v>
          </cell>
          <cell r="C3985" t="str">
            <v>GL</v>
          </cell>
          <cell r="D3985">
            <v>23700</v>
          </cell>
        </row>
        <row r="3986">
          <cell r="A3986">
            <v>3986</v>
          </cell>
          <cell r="B3986" t="str">
            <v>TABLON CATIVO 2"x2x15</v>
          </cell>
          <cell r="C3986" t="str">
            <v>UN</v>
          </cell>
          <cell r="D3986">
            <v>14500</v>
          </cell>
        </row>
        <row r="3987">
          <cell r="A3987">
            <v>3987</v>
          </cell>
          <cell r="B3987" t="str">
            <v>TABLON CATIVO 11/2"x6"x01</v>
          </cell>
          <cell r="C3987" t="str">
            <v>UN</v>
          </cell>
          <cell r="D3987">
            <v>4950</v>
          </cell>
        </row>
        <row r="3988">
          <cell r="A3988">
            <v>3988</v>
          </cell>
          <cell r="B3988" t="str">
            <v>TABLON CATIVO 11/2"x6"x02</v>
          </cell>
          <cell r="C3988" t="str">
            <v>UN</v>
          </cell>
          <cell r="D3988">
            <v>4050</v>
          </cell>
        </row>
        <row r="3989">
          <cell r="A3989">
            <v>3989</v>
          </cell>
          <cell r="B3989" t="str">
            <v>TABLON CATIVO 11/2"x6"x15</v>
          </cell>
          <cell r="C3989" t="str">
            <v>UN</v>
          </cell>
          <cell r="D3989">
            <v>5625</v>
          </cell>
        </row>
        <row r="3990">
          <cell r="A3990">
            <v>3990</v>
          </cell>
          <cell r="B3990" t="str">
            <v>TABLON CATIVO 11/2"x6"x03</v>
          </cell>
          <cell r="C3990" t="str">
            <v>ML</v>
          </cell>
          <cell r="D3990">
            <v>1031</v>
          </cell>
        </row>
        <row r="3991">
          <cell r="A3991">
            <v>3991</v>
          </cell>
          <cell r="B3991" t="str">
            <v>TABLON CATIVO 11/2"x6"x04</v>
          </cell>
          <cell r="C3991" t="str">
            <v>UN</v>
          </cell>
          <cell r="D3991">
            <v>5063</v>
          </cell>
        </row>
        <row r="3992">
          <cell r="A3992">
            <v>3992</v>
          </cell>
          <cell r="B3992" t="str">
            <v>TABLON CATIVO   1"x12"x12</v>
          </cell>
          <cell r="C3992" t="str">
            <v>UN</v>
          </cell>
          <cell r="D3992">
            <v>5400</v>
          </cell>
        </row>
        <row r="3993">
          <cell r="A3993">
            <v>3993</v>
          </cell>
          <cell r="B3993" t="str">
            <v>CORTEZ DE BAÑO TITAN</v>
          </cell>
          <cell r="C3993" t="str">
            <v>UN</v>
          </cell>
          <cell r="D3993">
            <v>28884</v>
          </cell>
        </row>
        <row r="3994">
          <cell r="A3994">
            <v>3994</v>
          </cell>
          <cell r="B3994" t="str">
            <v>TABLON CEDRO 11/2"x6"x12</v>
          </cell>
          <cell r="C3994" t="str">
            <v>UN</v>
          </cell>
          <cell r="D3994">
            <v>10800</v>
          </cell>
        </row>
        <row r="3995">
          <cell r="A3995">
            <v>3995</v>
          </cell>
          <cell r="B3995" t="str">
            <v>TABLON CEDRO 11/2"x6"x101</v>
          </cell>
          <cell r="C3995" t="str">
            <v>UN</v>
          </cell>
          <cell r="D3995">
            <v>18000</v>
          </cell>
        </row>
        <row r="3996">
          <cell r="A3996">
            <v>3996</v>
          </cell>
          <cell r="B3996" t="str">
            <v>TABLON CEDRO 11/2"x6"x15</v>
          </cell>
          <cell r="C3996" t="str">
            <v>UN</v>
          </cell>
          <cell r="D3996">
            <v>13500</v>
          </cell>
        </row>
        <row r="3997">
          <cell r="A3997">
            <v>3997</v>
          </cell>
          <cell r="B3997" t="str">
            <v>TABLON CEDRO 11/2"x6"x102</v>
          </cell>
          <cell r="C3997" t="str">
            <v>UN</v>
          </cell>
          <cell r="D3997">
            <v>22500</v>
          </cell>
        </row>
        <row r="3998">
          <cell r="A3998">
            <v>3998</v>
          </cell>
          <cell r="B3998" t="str">
            <v>TABLON CEIBA 11/2"x6"x12</v>
          </cell>
          <cell r="C3998" t="str">
            <v>UN</v>
          </cell>
          <cell r="D3998">
            <v>18000</v>
          </cell>
        </row>
        <row r="3999">
          <cell r="A3999">
            <v>3999</v>
          </cell>
          <cell r="B3999" t="str">
            <v>TABLON CEIBA 11/2"x6"x101</v>
          </cell>
          <cell r="C3999" t="str">
            <v>UN</v>
          </cell>
          <cell r="D3999">
            <v>13500</v>
          </cell>
        </row>
        <row r="4000">
          <cell r="A4000">
            <v>4000</v>
          </cell>
          <cell r="B4000" t="str">
            <v>TABLON CEIBA 11/2"x6"x102</v>
          </cell>
          <cell r="C4000" t="str">
            <v>UN</v>
          </cell>
          <cell r="D4000">
            <v>18000</v>
          </cell>
        </row>
        <row r="4001">
          <cell r="A4001">
            <v>4001</v>
          </cell>
          <cell r="B4001" t="str">
            <v>TABLON ABARCO 1"x12"x12'</v>
          </cell>
          <cell r="C4001" t="str">
            <v>UN</v>
          </cell>
          <cell r="D4001">
            <v>9600</v>
          </cell>
        </row>
        <row r="4002">
          <cell r="A4002">
            <v>4002</v>
          </cell>
          <cell r="B4002" t="str">
            <v>TABLON ABARCO 1"x12"x15'</v>
          </cell>
          <cell r="C4002" t="str">
            <v>UN</v>
          </cell>
          <cell r="D4002">
            <v>12000</v>
          </cell>
        </row>
        <row r="4003">
          <cell r="A4003">
            <v>4003</v>
          </cell>
          <cell r="B4003" t="str">
            <v>TABLON ABARCO 1"x8"x12'</v>
          </cell>
          <cell r="C4003" t="str">
            <v>UN</v>
          </cell>
          <cell r="D4003">
            <v>4400</v>
          </cell>
        </row>
        <row r="4004">
          <cell r="A4004">
            <v>4004</v>
          </cell>
          <cell r="B4004" t="str">
            <v>ESMALTE SEMIBRILLANTE</v>
          </cell>
          <cell r="C4004" t="str">
            <v>GL</v>
          </cell>
          <cell r="D4004">
            <v>24400</v>
          </cell>
        </row>
        <row r="4005">
          <cell r="A4005">
            <v>4005</v>
          </cell>
          <cell r="B4005" t="str">
            <v>DRENAJE DE GRES        4"</v>
          </cell>
          <cell r="C4005" t="str">
            <v>ML</v>
          </cell>
          <cell r="D4005">
            <v>4232</v>
          </cell>
        </row>
        <row r="4006">
          <cell r="A4006">
            <v>4006</v>
          </cell>
          <cell r="B4006" t="str">
            <v>CURVO DE GRES         4"</v>
          </cell>
          <cell r="C4006" t="str">
            <v>UN</v>
          </cell>
          <cell r="D4006">
            <v>4232</v>
          </cell>
        </row>
        <row r="4007">
          <cell r="A4007">
            <v>4007</v>
          </cell>
          <cell r="B4007" t="str">
            <v>CODO DE GRES          4"</v>
          </cell>
          <cell r="C4007" t="str">
            <v>UN</v>
          </cell>
          <cell r="D4007">
            <v>4231</v>
          </cell>
        </row>
        <row r="4008">
          <cell r="A4008">
            <v>4008</v>
          </cell>
          <cell r="B4008" t="str">
            <v>SIFON DE GRES         4"</v>
          </cell>
          <cell r="C4008" t="str">
            <v>UN</v>
          </cell>
          <cell r="D4008">
            <v>4232</v>
          </cell>
        </row>
        <row r="4009">
          <cell r="A4009">
            <v>4009</v>
          </cell>
          <cell r="B4009" t="str">
            <v>YEE DE GRES          4x3"</v>
          </cell>
          <cell r="C4009" t="str">
            <v>UN</v>
          </cell>
          <cell r="D4009">
            <v>4232</v>
          </cell>
        </row>
        <row r="4010">
          <cell r="A4010">
            <v>4010</v>
          </cell>
          <cell r="B4010" t="str">
            <v>YEE DE GRES          4x4"</v>
          </cell>
          <cell r="C4010" t="str">
            <v>UN</v>
          </cell>
          <cell r="D4010">
            <v>4232</v>
          </cell>
        </row>
        <row r="4011">
          <cell r="A4011">
            <v>4011</v>
          </cell>
          <cell r="B4011" t="str">
            <v>CONCR.P/PAVIMENT.39KG/CM2</v>
          </cell>
          <cell r="C4011" t="str">
            <v>M3</v>
          </cell>
          <cell r="D4011">
            <v>120640</v>
          </cell>
        </row>
        <row r="4012">
          <cell r="A4012">
            <v>4012</v>
          </cell>
          <cell r="B4012" t="str">
            <v>CONCR.P/PAVIMENT.41KG/CM2</v>
          </cell>
          <cell r="C4012" t="str">
            <v>M3</v>
          </cell>
          <cell r="D4012">
            <v>124700</v>
          </cell>
        </row>
        <row r="4013">
          <cell r="A4013">
            <v>4013</v>
          </cell>
          <cell r="B4013" t="str">
            <v>TUBO DE GRES           6"</v>
          </cell>
          <cell r="C4013" t="str">
            <v>UN</v>
          </cell>
          <cell r="D4013">
            <v>5456</v>
          </cell>
        </row>
        <row r="4014">
          <cell r="A4014">
            <v>4014</v>
          </cell>
          <cell r="B4014" t="str">
            <v>TUBO DE GRES           01</v>
          </cell>
          <cell r="C4014" t="str">
            <v>UN</v>
          </cell>
          <cell r="D4014">
            <v>8185</v>
          </cell>
        </row>
        <row r="4015">
          <cell r="A4015">
            <v>4015</v>
          </cell>
          <cell r="B4015" t="str">
            <v>DRENAJE DE GRES        6"</v>
          </cell>
          <cell r="C4015" t="str">
            <v>ML</v>
          </cell>
          <cell r="D4015">
            <v>6552</v>
          </cell>
        </row>
        <row r="4016">
          <cell r="A4016">
            <v>4016</v>
          </cell>
          <cell r="B4016" t="str">
            <v>CONCR.P/PAVIMENT.43KG/CM2</v>
          </cell>
          <cell r="C4016" t="str">
            <v>M3</v>
          </cell>
          <cell r="D4016">
            <v>129920</v>
          </cell>
        </row>
        <row r="4017">
          <cell r="A4017">
            <v>4017</v>
          </cell>
          <cell r="B4017" t="str">
            <v>CURVO DE GRES          6"</v>
          </cell>
          <cell r="C4017" t="str">
            <v>UN</v>
          </cell>
          <cell r="D4017">
            <v>6552</v>
          </cell>
        </row>
        <row r="4018">
          <cell r="A4018">
            <v>4018</v>
          </cell>
          <cell r="B4018" t="str">
            <v>CODO DE GRES           6"</v>
          </cell>
          <cell r="C4018" t="str">
            <v>UN</v>
          </cell>
          <cell r="D4018">
            <v>6552</v>
          </cell>
        </row>
        <row r="4019">
          <cell r="A4019">
            <v>4019</v>
          </cell>
          <cell r="B4019" t="str">
            <v>SIFON DE GRES          6"</v>
          </cell>
          <cell r="C4019" t="str">
            <v>UN</v>
          </cell>
          <cell r="D4019">
            <v>6552</v>
          </cell>
        </row>
        <row r="4020">
          <cell r="A4020">
            <v>4020</v>
          </cell>
          <cell r="B4020" t="str">
            <v>CONCR.P/PAVIMENT.45KG/C04</v>
          </cell>
          <cell r="C4020" t="str">
            <v>M3</v>
          </cell>
          <cell r="D4020">
            <v>133864</v>
          </cell>
        </row>
        <row r="4021">
          <cell r="A4021">
            <v>4021</v>
          </cell>
          <cell r="B4021" t="str">
            <v>YEE DE GRES          6x4"</v>
          </cell>
          <cell r="C4021" t="str">
            <v>UN</v>
          </cell>
          <cell r="D4021">
            <v>6552</v>
          </cell>
        </row>
        <row r="4022">
          <cell r="A4022">
            <v>4022</v>
          </cell>
          <cell r="B4022" t="str">
            <v>COSTO ADICIONAL POR FIB02</v>
          </cell>
          <cell r="C4022" t="str">
            <v>M3</v>
          </cell>
          <cell r="D4022">
            <v>10440</v>
          </cell>
        </row>
        <row r="4023">
          <cell r="A4023">
            <v>4023</v>
          </cell>
          <cell r="B4023" t="str">
            <v>COSTO ADICIONAL POR FIB03</v>
          </cell>
          <cell r="C4023" t="str">
            <v>M3</v>
          </cell>
          <cell r="D4023">
            <v>8120</v>
          </cell>
        </row>
        <row r="4024">
          <cell r="A4024">
            <v>4024</v>
          </cell>
          <cell r="B4024" t="str">
            <v>TABLON ABARCO 1"x8"x15'</v>
          </cell>
          <cell r="C4024" t="str">
            <v>UN</v>
          </cell>
          <cell r="D4024">
            <v>8000</v>
          </cell>
        </row>
        <row r="4025">
          <cell r="A4025">
            <v>4025</v>
          </cell>
          <cell r="B4025" t="str">
            <v>BARNIZ BRILLANTE EXTERIOR</v>
          </cell>
          <cell r="C4025" t="str">
            <v>GL</v>
          </cell>
          <cell r="D4025">
            <v>13400</v>
          </cell>
        </row>
        <row r="4026">
          <cell r="A4026">
            <v>4026</v>
          </cell>
          <cell r="B4026" t="str">
            <v>TUBO DE GRES           8"</v>
          </cell>
          <cell r="C4026" t="str">
            <v>UN</v>
          </cell>
          <cell r="D4026">
            <v>13307</v>
          </cell>
        </row>
        <row r="4027">
          <cell r="A4027">
            <v>4027</v>
          </cell>
          <cell r="B4027" t="str">
            <v>DRENAJE DE GRES        8"</v>
          </cell>
          <cell r="C4027" t="str">
            <v>ML</v>
          </cell>
          <cell r="D4027">
            <v>15980</v>
          </cell>
        </row>
        <row r="4028">
          <cell r="A4028">
            <v>4028</v>
          </cell>
          <cell r="B4028" t="str">
            <v>TABLON CATIVO 1"x12"x12'</v>
          </cell>
          <cell r="C4028" t="str">
            <v>UN</v>
          </cell>
          <cell r="D4028">
            <v>5400</v>
          </cell>
        </row>
        <row r="4029">
          <cell r="A4029">
            <v>4029</v>
          </cell>
          <cell r="B4029" t="str">
            <v>YEE DE GRES          8x6"</v>
          </cell>
          <cell r="C4029" t="str">
            <v>UN</v>
          </cell>
          <cell r="D4029">
            <v>15980</v>
          </cell>
        </row>
        <row r="4030">
          <cell r="A4030">
            <v>4030</v>
          </cell>
          <cell r="B4030" t="str">
            <v>TABLON CATIVO 1"x12"x15'</v>
          </cell>
          <cell r="C4030" t="str">
            <v>UN</v>
          </cell>
          <cell r="D4030">
            <v>7500</v>
          </cell>
        </row>
        <row r="4031">
          <cell r="A4031">
            <v>4031</v>
          </cell>
          <cell r="B4031" t="str">
            <v>TUBO DE GRES          10"</v>
          </cell>
          <cell r="C4031" t="str">
            <v>UN</v>
          </cell>
          <cell r="D4031">
            <v>18875</v>
          </cell>
        </row>
        <row r="4032">
          <cell r="A4032">
            <v>4032</v>
          </cell>
          <cell r="B4032" t="str">
            <v>YEE DE GRES         10x6"</v>
          </cell>
          <cell r="C4032" t="str">
            <v>UN</v>
          </cell>
          <cell r="D4032">
            <v>22662</v>
          </cell>
        </row>
        <row r="4033">
          <cell r="A4033">
            <v>4033</v>
          </cell>
          <cell r="B4033" t="str">
            <v>TUBO DE GRES          12"</v>
          </cell>
          <cell r="C4033" t="str">
            <v>UN</v>
          </cell>
          <cell r="D4033">
            <v>26225</v>
          </cell>
        </row>
        <row r="4034">
          <cell r="A4034">
            <v>4034</v>
          </cell>
          <cell r="B4034" t="str">
            <v>YEE DE GRES         12x6"</v>
          </cell>
          <cell r="C4034" t="str">
            <v>UN</v>
          </cell>
          <cell r="D4034">
            <v>31473</v>
          </cell>
        </row>
        <row r="4035">
          <cell r="A4035">
            <v>4035</v>
          </cell>
          <cell r="B4035" t="str">
            <v>TUBO DE GRES          14"</v>
          </cell>
          <cell r="C4035" t="str">
            <v>UN</v>
          </cell>
          <cell r="D4035">
            <v>34786</v>
          </cell>
        </row>
        <row r="4036">
          <cell r="A4036">
            <v>4036</v>
          </cell>
          <cell r="B4036" t="str">
            <v>YEE DE GRES         14x6"</v>
          </cell>
          <cell r="C4036" t="str">
            <v>UN</v>
          </cell>
          <cell r="D4036">
            <v>40006</v>
          </cell>
        </row>
        <row r="4037">
          <cell r="A4037">
            <v>4037</v>
          </cell>
          <cell r="B4037" t="str">
            <v>TUBO DE GRES          16"</v>
          </cell>
          <cell r="C4037" t="str">
            <v>UN</v>
          </cell>
          <cell r="D4037">
            <v>48483</v>
          </cell>
        </row>
        <row r="4038">
          <cell r="A4038">
            <v>4038</v>
          </cell>
          <cell r="B4038" t="str">
            <v>YEE DE GRES         16x6"</v>
          </cell>
          <cell r="C4038" t="str">
            <v>UN</v>
          </cell>
          <cell r="D4038">
            <v>55763</v>
          </cell>
        </row>
        <row r="4039">
          <cell r="A4039">
            <v>4039</v>
          </cell>
          <cell r="B4039" t="str">
            <v>TUBO DE GRES          18"</v>
          </cell>
          <cell r="C4039" t="str">
            <v>UN</v>
          </cell>
          <cell r="D4039">
            <v>57684</v>
          </cell>
        </row>
        <row r="4040">
          <cell r="A4040">
            <v>4040</v>
          </cell>
          <cell r="B4040" t="str">
            <v>YEE DE GRES         18x6"</v>
          </cell>
          <cell r="C4040" t="str">
            <v>UN</v>
          </cell>
          <cell r="D4040">
            <v>66343</v>
          </cell>
        </row>
        <row r="4041">
          <cell r="A4041">
            <v>4041</v>
          </cell>
          <cell r="B4041" t="str">
            <v>TUBO DE GRES          21"</v>
          </cell>
          <cell r="C4041" t="str">
            <v>UN</v>
          </cell>
          <cell r="D4041">
            <v>87696</v>
          </cell>
        </row>
        <row r="4042">
          <cell r="A4042">
            <v>4042</v>
          </cell>
          <cell r="B4042" t="str">
            <v>YEE DE GRES         21x6"</v>
          </cell>
          <cell r="C4042" t="str">
            <v>UN</v>
          </cell>
          <cell r="D4042">
            <v>100850</v>
          </cell>
        </row>
        <row r="4043">
          <cell r="A4043">
            <v>4043</v>
          </cell>
          <cell r="B4043" t="str">
            <v>TUBO DE GRES          24"</v>
          </cell>
          <cell r="C4043" t="str">
            <v>UN</v>
          </cell>
          <cell r="D4043">
            <v>127200</v>
          </cell>
        </row>
        <row r="4044">
          <cell r="A4044">
            <v>4044</v>
          </cell>
          <cell r="B4044" t="str">
            <v>YEE DE GRES         24x6"</v>
          </cell>
          <cell r="C4044" t="str">
            <v>UN</v>
          </cell>
          <cell r="D4044">
            <v>146285</v>
          </cell>
        </row>
        <row r="4045">
          <cell r="A4045">
            <v>4045</v>
          </cell>
          <cell r="B4045" t="str">
            <v>TUBO DE GRES          27"</v>
          </cell>
          <cell r="C4045" t="str">
            <v>UN</v>
          </cell>
          <cell r="D4045">
            <v>215342</v>
          </cell>
        </row>
        <row r="4046">
          <cell r="A4046">
            <v>4046</v>
          </cell>
          <cell r="B4046" t="str">
            <v>YEE DE GRES         27x6"</v>
          </cell>
          <cell r="C4046" t="str">
            <v>UN</v>
          </cell>
          <cell r="D4046">
            <v>247650</v>
          </cell>
        </row>
        <row r="4047">
          <cell r="A4047">
            <v>4047</v>
          </cell>
          <cell r="B4047" t="str">
            <v>TUBO DE GRES          30"</v>
          </cell>
          <cell r="C4047" t="str">
            <v>UN</v>
          </cell>
          <cell r="D4047">
            <v>269839</v>
          </cell>
        </row>
        <row r="4048">
          <cell r="A4048">
            <v>4048</v>
          </cell>
          <cell r="B4048" t="str">
            <v>YEE DE GRES         30x6"</v>
          </cell>
          <cell r="C4048" t="str">
            <v>UN</v>
          </cell>
          <cell r="D4048">
            <v>310318</v>
          </cell>
        </row>
        <row r="4049">
          <cell r="A4049">
            <v>4049</v>
          </cell>
          <cell r="B4049" t="str">
            <v>TUBO COBRE TIPO  L   1/2"</v>
          </cell>
          <cell r="C4049" t="str">
            <v>ML</v>
          </cell>
          <cell r="D4049">
            <v>5742</v>
          </cell>
        </row>
        <row r="4050">
          <cell r="A4050">
            <v>4050</v>
          </cell>
          <cell r="B4050" t="str">
            <v>TUBO COBRE TIPO  L   3/4"</v>
          </cell>
          <cell r="C4050" t="str">
            <v>ML</v>
          </cell>
          <cell r="D4050">
            <v>9066</v>
          </cell>
        </row>
        <row r="4051">
          <cell r="A4051">
            <v>4051</v>
          </cell>
          <cell r="B4051" t="str">
            <v>TUBO COBRE TIPO  L     1"</v>
          </cell>
          <cell r="C4051" t="str">
            <v>ML</v>
          </cell>
          <cell r="D4051">
            <v>13242</v>
          </cell>
        </row>
        <row r="4052">
          <cell r="A4052">
            <v>4052</v>
          </cell>
          <cell r="B4052" t="str">
            <v>TUBO COBRE TIPO  L  11/4"</v>
          </cell>
          <cell r="C4052" t="str">
            <v>ML</v>
          </cell>
          <cell r="D4052">
            <v>18114</v>
          </cell>
        </row>
        <row r="4053">
          <cell r="A4053">
            <v>4053</v>
          </cell>
          <cell r="B4053" t="str">
            <v>TUBO COBRE TIPO  L  11/2"</v>
          </cell>
          <cell r="C4053" t="str">
            <v>ML</v>
          </cell>
          <cell r="D4053">
            <v>22716</v>
          </cell>
        </row>
        <row r="4054">
          <cell r="A4054">
            <v>4054</v>
          </cell>
          <cell r="B4054" t="str">
            <v>TABLON CATIVO 1"x12"x15</v>
          </cell>
          <cell r="C4054" t="str">
            <v>UN</v>
          </cell>
          <cell r="D4054">
            <v>6750</v>
          </cell>
        </row>
        <row r="4055">
          <cell r="A4055">
            <v>4055</v>
          </cell>
          <cell r="B4055" t="str">
            <v>TABLON CATIVO 1"x8"x12'</v>
          </cell>
          <cell r="C4055" t="str">
            <v>UN</v>
          </cell>
          <cell r="D4055">
            <v>3600</v>
          </cell>
        </row>
        <row r="4056">
          <cell r="A4056">
            <v>4056</v>
          </cell>
          <cell r="B4056" t="str">
            <v>TABLON CATIVO 1"x8"x15'</v>
          </cell>
          <cell r="C4056" t="str">
            <v>UN</v>
          </cell>
          <cell r="D4056">
            <v>4500</v>
          </cell>
        </row>
        <row r="4057">
          <cell r="A4057">
            <v>4057</v>
          </cell>
          <cell r="B4057" t="str">
            <v>TABLON CEDRO 1"x12"x12'</v>
          </cell>
          <cell r="C4057" t="str">
            <v>UN</v>
          </cell>
          <cell r="D4057">
            <v>24000</v>
          </cell>
        </row>
        <row r="4058">
          <cell r="A4058">
            <v>4058</v>
          </cell>
          <cell r="B4058" t="str">
            <v>TUBO COBRE TIPO  M   3/4"</v>
          </cell>
          <cell r="C4058" t="str">
            <v>ML</v>
          </cell>
          <cell r="D4058">
            <v>6728</v>
          </cell>
        </row>
        <row r="4059">
          <cell r="A4059">
            <v>4059</v>
          </cell>
          <cell r="B4059" t="str">
            <v>TUBO COBRE TIPO  M     1"</v>
          </cell>
          <cell r="C4059" t="str">
            <v>ML</v>
          </cell>
          <cell r="D4059">
            <v>9608</v>
          </cell>
        </row>
        <row r="4060">
          <cell r="A4060">
            <v>4060</v>
          </cell>
          <cell r="B4060" t="str">
            <v>TUBO COBRE TIPO  M  11/4"</v>
          </cell>
          <cell r="C4060" t="str">
            <v>ML</v>
          </cell>
          <cell r="D4060">
            <v>14016</v>
          </cell>
        </row>
        <row r="4061">
          <cell r="A4061">
            <v>4061</v>
          </cell>
          <cell r="B4061" t="str">
            <v>TUBO COBRE TIPO  M  11/2"</v>
          </cell>
          <cell r="C4061" t="str">
            <v>ML</v>
          </cell>
          <cell r="D4061">
            <v>19332</v>
          </cell>
        </row>
        <row r="4062">
          <cell r="A4062">
            <v>4062</v>
          </cell>
          <cell r="B4062" t="str">
            <v>CALADOS VARIOS   20X20X40</v>
          </cell>
          <cell r="C4062" t="str">
            <v>UN</v>
          </cell>
          <cell r="D4062">
            <v>625</v>
          </cell>
        </row>
        <row r="4063">
          <cell r="A4063">
            <v>4063</v>
          </cell>
          <cell r="B4063" t="str">
            <v>CALADOS VARIOS   15X20X01</v>
          </cell>
          <cell r="C4063" t="str">
            <v>UN</v>
          </cell>
          <cell r="D4063">
            <v>540</v>
          </cell>
        </row>
        <row r="4064">
          <cell r="A4064">
            <v>4064</v>
          </cell>
          <cell r="B4064" t="str">
            <v>CALADOS VARIOS   10X20X40</v>
          </cell>
          <cell r="C4064" t="str">
            <v>UN</v>
          </cell>
          <cell r="D4064">
            <v>440</v>
          </cell>
        </row>
        <row r="4065">
          <cell r="A4065">
            <v>4065</v>
          </cell>
          <cell r="B4065" t="str">
            <v>CALADOS VARIOS   10X20X20</v>
          </cell>
          <cell r="C4065" t="str">
            <v>UN</v>
          </cell>
          <cell r="D4065">
            <v>315</v>
          </cell>
        </row>
        <row r="4066">
          <cell r="A4066">
            <v>4066</v>
          </cell>
          <cell r="B4066" t="str">
            <v>CALADOS VARIOS   10X30X30</v>
          </cell>
          <cell r="C4066" t="str">
            <v>UN</v>
          </cell>
          <cell r="D4066">
            <v>412</v>
          </cell>
        </row>
        <row r="4067">
          <cell r="A4067">
            <v>4067</v>
          </cell>
          <cell r="B4067" t="str">
            <v>AD.COBRE CxF     3/4"</v>
          </cell>
          <cell r="C4067" t="str">
            <v>UN</v>
          </cell>
          <cell r="D4067">
            <v>2273</v>
          </cell>
        </row>
        <row r="4068">
          <cell r="A4068">
            <v>4068</v>
          </cell>
          <cell r="B4068" t="str">
            <v>NEGRO CARACOL 153x305X10</v>
          </cell>
          <cell r="C4068" t="str">
            <v>M2</v>
          </cell>
          <cell r="D4068">
            <v>42688</v>
          </cell>
        </row>
        <row r="4069">
          <cell r="A4069">
            <v>4069</v>
          </cell>
          <cell r="B4069" t="str">
            <v>NEGRO CARACOL 305x305x10</v>
          </cell>
          <cell r="C4069" t="str">
            <v>M2</v>
          </cell>
          <cell r="D4069">
            <v>42688</v>
          </cell>
        </row>
        <row r="4070">
          <cell r="A4070">
            <v>4070</v>
          </cell>
          <cell r="B4070" t="str">
            <v>NEGRO CARACOL ZOCALO</v>
          </cell>
          <cell r="C4070" t="str">
            <v>ML</v>
          </cell>
          <cell r="D4070">
            <v>3132</v>
          </cell>
        </row>
        <row r="4071">
          <cell r="A4071">
            <v>4071</v>
          </cell>
          <cell r="B4071" t="str">
            <v>AD.COBRE CxM     1/2"</v>
          </cell>
          <cell r="C4071" t="str">
            <v>UN</v>
          </cell>
          <cell r="D4071">
            <v>974</v>
          </cell>
        </row>
        <row r="4072">
          <cell r="A4072">
            <v>4072</v>
          </cell>
          <cell r="B4072" t="str">
            <v>AD.COBRE CxM     3/4"</v>
          </cell>
          <cell r="C4072" t="str">
            <v>UN</v>
          </cell>
          <cell r="D4072">
            <v>1508</v>
          </cell>
        </row>
        <row r="4073">
          <cell r="A4073">
            <v>4073</v>
          </cell>
          <cell r="B4073" t="str">
            <v>COSTO ADICIONAL BOMBEO</v>
          </cell>
          <cell r="C4073" t="str">
            <v>M3</v>
          </cell>
          <cell r="D4073">
            <v>11020</v>
          </cell>
        </row>
        <row r="4074">
          <cell r="A4074">
            <v>4074</v>
          </cell>
          <cell r="B4074" t="str">
            <v>NEGRO CARACOL SPACATTO</v>
          </cell>
          <cell r="C4074" t="str">
            <v>M2</v>
          </cell>
          <cell r="D4074">
            <v>20996</v>
          </cell>
        </row>
        <row r="4075">
          <cell r="A4075">
            <v>4075</v>
          </cell>
          <cell r="B4075" t="str">
            <v>NEGRO CARACOL 153x305x11</v>
          </cell>
          <cell r="C4075" t="str">
            <v>M2</v>
          </cell>
          <cell r="D4075">
            <v>30624</v>
          </cell>
        </row>
        <row r="4076">
          <cell r="A4076">
            <v>4076</v>
          </cell>
          <cell r="B4076" t="str">
            <v>NEGRO CARACOL 305X305x11</v>
          </cell>
          <cell r="C4076" t="str">
            <v>M2</v>
          </cell>
          <cell r="D4076">
            <v>30624</v>
          </cell>
        </row>
        <row r="4077">
          <cell r="A4077">
            <v>4077</v>
          </cell>
          <cell r="B4077" t="str">
            <v>NEGRO CARACOL 153x305X20</v>
          </cell>
          <cell r="C4077" t="str">
            <v>M2</v>
          </cell>
          <cell r="D4077">
            <v>37204</v>
          </cell>
        </row>
        <row r="4078">
          <cell r="A4078">
            <v>4078</v>
          </cell>
          <cell r="B4078" t="str">
            <v>ACERO ESTRUCTURAL FABRICA</v>
          </cell>
          <cell r="C4078" t="str">
            <v>KG</v>
          </cell>
          <cell r="D4078">
            <v>1947</v>
          </cell>
        </row>
        <row r="4079">
          <cell r="A4079">
            <v>4079</v>
          </cell>
          <cell r="B4079" t="str">
            <v>PUERTA CORREDIZA LAMINA</v>
          </cell>
          <cell r="C4079" t="str">
            <v>M2</v>
          </cell>
          <cell r="D4079">
            <v>88500</v>
          </cell>
        </row>
        <row r="4080">
          <cell r="A4080">
            <v>4080</v>
          </cell>
          <cell r="B4080" t="str">
            <v>PUERTA PEATONAL LAMINA</v>
          </cell>
          <cell r="C4080" t="str">
            <v>M2</v>
          </cell>
          <cell r="D4080">
            <v>44840</v>
          </cell>
        </row>
        <row r="4081">
          <cell r="A4081">
            <v>4081</v>
          </cell>
          <cell r="B4081" t="str">
            <v>PUERTA DE ABRIR LAMINA</v>
          </cell>
          <cell r="C4081" t="str">
            <v>M2</v>
          </cell>
          <cell r="D4081">
            <v>82600</v>
          </cell>
        </row>
        <row r="4082">
          <cell r="A4082">
            <v>4082</v>
          </cell>
          <cell r="B4082" t="str">
            <v>BLOQUE CONCRETO PAÑETE</v>
          </cell>
          <cell r="C4082" t="str">
            <v>M2</v>
          </cell>
          <cell r="D4082">
            <v>25109</v>
          </cell>
        </row>
        <row r="4083">
          <cell r="A4083">
            <v>4083</v>
          </cell>
          <cell r="B4083" t="str">
            <v>CORTINA ENROLLABLE</v>
          </cell>
          <cell r="C4083" t="str">
            <v>M2</v>
          </cell>
          <cell r="D4083">
            <v>62658</v>
          </cell>
        </row>
        <row r="4084">
          <cell r="A4084">
            <v>4084</v>
          </cell>
          <cell r="B4084" t="str">
            <v>BLOQUE CONCR.23 PAÑETADO</v>
          </cell>
          <cell r="C4084" t="str">
            <v>M2</v>
          </cell>
          <cell r="D4084">
            <v>23736</v>
          </cell>
        </row>
        <row r="4085">
          <cell r="A4085">
            <v>4085</v>
          </cell>
          <cell r="B4085" t="str">
            <v>ACUEDUCTO RESIDENCIAL E06</v>
          </cell>
          <cell r="C4085" t="str">
            <v>UN</v>
          </cell>
          <cell r="D4085">
            <v>0</v>
          </cell>
        </row>
        <row r="4086">
          <cell r="A4086">
            <v>4086</v>
          </cell>
          <cell r="B4086" t="str">
            <v>ACUEDUCTO RESIDENCIAL E07</v>
          </cell>
          <cell r="C4086" t="str">
            <v>UN</v>
          </cell>
          <cell r="D4086">
            <v>41300</v>
          </cell>
        </row>
        <row r="4087">
          <cell r="A4087">
            <v>4087</v>
          </cell>
          <cell r="B4087" t="str">
            <v>ACUEDUCTO RESIDENCIAL E08</v>
          </cell>
          <cell r="C4087" t="str">
            <v>UN</v>
          </cell>
          <cell r="D4087">
            <v>83000</v>
          </cell>
        </row>
        <row r="4088">
          <cell r="A4088">
            <v>4088</v>
          </cell>
          <cell r="B4088" t="str">
            <v>ACUEDUCTO RESIDENCIAL E09</v>
          </cell>
          <cell r="C4088" t="str">
            <v>UN</v>
          </cell>
          <cell r="D4088">
            <v>124000</v>
          </cell>
        </row>
        <row r="4089">
          <cell r="A4089">
            <v>4089</v>
          </cell>
          <cell r="B4089" t="str">
            <v>ACUEDUCTO RESIDENCIAL E10</v>
          </cell>
          <cell r="C4089" t="str">
            <v>UN</v>
          </cell>
          <cell r="D4089">
            <v>166000</v>
          </cell>
        </row>
        <row r="4090">
          <cell r="A4090">
            <v>4090</v>
          </cell>
          <cell r="B4090" t="str">
            <v>ACUEDUCTO RESIDENCIAL E-7</v>
          </cell>
          <cell r="C4090" t="str">
            <v>UN</v>
          </cell>
          <cell r="D4090">
            <v>207000</v>
          </cell>
        </row>
        <row r="4091">
          <cell r="A4091">
            <v>4091</v>
          </cell>
          <cell r="B4091" t="str">
            <v>ACOP.RED.CxC      3/4x1/2</v>
          </cell>
          <cell r="C4091" t="str">
            <v>UN</v>
          </cell>
          <cell r="D4091">
            <v>1276</v>
          </cell>
        </row>
        <row r="4092">
          <cell r="A4092">
            <v>4092</v>
          </cell>
          <cell r="B4092" t="str">
            <v>NEGRO CARACOL 153x305X201</v>
          </cell>
          <cell r="C4092" t="str">
            <v>M2</v>
          </cell>
          <cell r="D4092">
            <v>44428</v>
          </cell>
        </row>
        <row r="4093">
          <cell r="A4093">
            <v>4093</v>
          </cell>
          <cell r="B4093" t="str">
            <v>NEGRO CARACOL 305x305x20</v>
          </cell>
          <cell r="C4093" t="str">
            <v>M2</v>
          </cell>
          <cell r="D4093">
            <v>40716</v>
          </cell>
        </row>
        <row r="4094">
          <cell r="A4094">
            <v>4094</v>
          </cell>
          <cell r="B4094" t="str">
            <v>NEGRO CARACOL 305X305x201</v>
          </cell>
          <cell r="C4094" t="str">
            <v>M2</v>
          </cell>
          <cell r="D4094">
            <v>51852</v>
          </cell>
        </row>
        <row r="4095">
          <cell r="A4095">
            <v>4095</v>
          </cell>
          <cell r="B4095" t="str">
            <v>NEGRO CARACOL 305x610x20</v>
          </cell>
          <cell r="C4095" t="str">
            <v>M2</v>
          </cell>
          <cell r="D4095">
            <v>44428</v>
          </cell>
        </row>
        <row r="4096">
          <cell r="A4096">
            <v>4096</v>
          </cell>
          <cell r="B4096" t="str">
            <v>ACOP.CxC TOPE        1/2"</v>
          </cell>
          <cell r="C4096" t="str">
            <v>UN</v>
          </cell>
          <cell r="D4096">
            <v>417</v>
          </cell>
        </row>
        <row r="4097">
          <cell r="A4097">
            <v>4097</v>
          </cell>
          <cell r="B4097" t="str">
            <v>ACOP.CxC TOPE        3/4"</v>
          </cell>
          <cell r="C4097" t="str">
            <v>UN</v>
          </cell>
          <cell r="D4097">
            <v>1009</v>
          </cell>
        </row>
        <row r="4098">
          <cell r="A4098">
            <v>4098</v>
          </cell>
          <cell r="B4098" t="str">
            <v>ACOP.CxC TOPE          1"</v>
          </cell>
          <cell r="C4098" t="str">
            <v>UN</v>
          </cell>
          <cell r="D4098">
            <v>2001</v>
          </cell>
        </row>
        <row r="4099">
          <cell r="A4099">
            <v>4099</v>
          </cell>
          <cell r="B4099" t="str">
            <v>NEGRO CARACOL 305x610X201</v>
          </cell>
          <cell r="C4099" t="str">
            <v>M2</v>
          </cell>
          <cell r="D4099">
            <v>55564</v>
          </cell>
        </row>
        <row r="4100">
          <cell r="A4100">
            <v>4100</v>
          </cell>
          <cell r="B4100" t="str">
            <v>NEGRO CARACOL ASERRADO</v>
          </cell>
          <cell r="C4100" t="str">
            <v>M2</v>
          </cell>
          <cell r="D4100">
            <v>35612</v>
          </cell>
        </row>
        <row r="4101">
          <cell r="A4101">
            <v>4101</v>
          </cell>
          <cell r="B4101" t="str">
            <v>ACOP.CxC TOPE          2"</v>
          </cell>
          <cell r="C4101" t="str">
            <v>UN</v>
          </cell>
          <cell r="D4101">
            <v>5858</v>
          </cell>
        </row>
        <row r="4102">
          <cell r="A4102">
            <v>4102</v>
          </cell>
          <cell r="B4102" t="str">
            <v>NEGRO CARACOL ASERRADO 01</v>
          </cell>
          <cell r="C4102" t="str">
            <v>M2</v>
          </cell>
          <cell r="D4102">
            <v>45356</v>
          </cell>
        </row>
        <row r="4103">
          <cell r="A4103">
            <v>4103</v>
          </cell>
          <cell r="B4103" t="str">
            <v>CODO 90 COBRE CxC    1/2"</v>
          </cell>
          <cell r="C4103" t="str">
            <v>UN</v>
          </cell>
          <cell r="D4103">
            <v>475</v>
          </cell>
        </row>
        <row r="4104">
          <cell r="A4104">
            <v>4104</v>
          </cell>
          <cell r="B4104" t="str">
            <v>NEGRO CARACOL CUADREADO</v>
          </cell>
          <cell r="C4104" t="str">
            <v>M2</v>
          </cell>
          <cell r="D4104">
            <v>50576</v>
          </cell>
        </row>
        <row r="4105">
          <cell r="A4105">
            <v>4105</v>
          </cell>
          <cell r="B4105" t="str">
            <v>CODO 90 COBRE CxC      1"</v>
          </cell>
          <cell r="C4105" t="str">
            <v>UN</v>
          </cell>
          <cell r="D4105">
            <v>2436</v>
          </cell>
        </row>
        <row r="4106">
          <cell r="A4106">
            <v>4106</v>
          </cell>
          <cell r="B4106" t="str">
            <v>NEGRO CARACOL CUADREADO01</v>
          </cell>
          <cell r="C4106" t="str">
            <v>M2</v>
          </cell>
          <cell r="D4106">
            <v>62292</v>
          </cell>
        </row>
        <row r="4107">
          <cell r="A4107">
            <v>4107</v>
          </cell>
          <cell r="B4107" t="str">
            <v>TRAVERTINO 153x305X10</v>
          </cell>
          <cell r="C4107" t="str">
            <v>M2</v>
          </cell>
          <cell r="D4107">
            <v>40600</v>
          </cell>
        </row>
        <row r="4108">
          <cell r="A4108">
            <v>4108</v>
          </cell>
          <cell r="B4108" t="str">
            <v>TRAVERTINO 153X305X10  01</v>
          </cell>
          <cell r="C4108" t="str">
            <v>M2</v>
          </cell>
          <cell r="D4108">
            <v>40600</v>
          </cell>
        </row>
        <row r="4109">
          <cell r="A4109">
            <v>4109</v>
          </cell>
          <cell r="B4109" t="str">
            <v>TRAVERTINO 305X305X10</v>
          </cell>
          <cell r="C4109" t="str">
            <v>M2</v>
          </cell>
          <cell r="D4109">
            <v>40600</v>
          </cell>
        </row>
        <row r="4110">
          <cell r="A4110">
            <v>4110</v>
          </cell>
          <cell r="B4110" t="str">
            <v>TRAVERTINO 305X305x10  01</v>
          </cell>
          <cell r="C4110" t="str">
            <v>M2</v>
          </cell>
          <cell r="D4110">
            <v>40600</v>
          </cell>
        </row>
        <row r="4111">
          <cell r="A4111">
            <v>4111</v>
          </cell>
          <cell r="B4111" t="str">
            <v>TRAVERTINO ZOCALO</v>
          </cell>
          <cell r="C4111" t="str">
            <v>ML</v>
          </cell>
          <cell r="D4111">
            <v>3132</v>
          </cell>
        </row>
        <row r="4112">
          <cell r="A4112">
            <v>4112</v>
          </cell>
          <cell r="B4112" t="str">
            <v>TRAVERTINO SPACATTO</v>
          </cell>
          <cell r="C4112" t="str">
            <v>M2</v>
          </cell>
          <cell r="D4112">
            <v>25056</v>
          </cell>
        </row>
        <row r="4113">
          <cell r="A4113">
            <v>4113</v>
          </cell>
          <cell r="B4113" t="str">
            <v>CODO 45 COBRE CxC    1/2"</v>
          </cell>
          <cell r="C4113" t="str">
            <v>UN</v>
          </cell>
          <cell r="D4113">
            <v>800</v>
          </cell>
        </row>
        <row r="4114">
          <cell r="A4114">
            <v>4114</v>
          </cell>
          <cell r="B4114" t="str">
            <v>CODO 45 COBRE CxC    3/4"</v>
          </cell>
          <cell r="C4114" t="str">
            <v>UN</v>
          </cell>
          <cell r="D4114">
            <v>1415</v>
          </cell>
        </row>
        <row r="4115">
          <cell r="A4115">
            <v>4115</v>
          </cell>
          <cell r="B4115" t="str">
            <v>TRAVERTINO 153x305x11</v>
          </cell>
          <cell r="C4115" t="str">
            <v>M2</v>
          </cell>
          <cell r="D4115">
            <v>29812</v>
          </cell>
        </row>
        <row r="4116">
          <cell r="A4116">
            <v>4116</v>
          </cell>
          <cell r="B4116" t="str">
            <v>TRAVERTINO 305X305X11</v>
          </cell>
          <cell r="C4116" t="str">
            <v>M2</v>
          </cell>
          <cell r="D4116">
            <v>29812</v>
          </cell>
        </row>
        <row r="4117">
          <cell r="A4117">
            <v>4117</v>
          </cell>
          <cell r="B4117" t="str">
            <v>PUNTILLA HASTA  4"</v>
          </cell>
          <cell r="C4117" t="str">
            <v>TN</v>
          </cell>
          <cell r="D4117">
            <v>908177</v>
          </cell>
        </row>
        <row r="4118">
          <cell r="A4118">
            <v>4118</v>
          </cell>
          <cell r="B4118" t="str">
            <v>REF.P/MAMPOSTERIA RAM 140</v>
          </cell>
          <cell r="C4118" t="str">
            <v>TN</v>
          </cell>
          <cell r="D4118">
            <v>1017550</v>
          </cell>
        </row>
        <row r="4119">
          <cell r="A4119">
            <v>4119</v>
          </cell>
          <cell r="B4119" t="str">
            <v>HELIMALLA PLANA H-044</v>
          </cell>
          <cell r="C4119" t="str">
            <v>TN</v>
          </cell>
          <cell r="D4119">
            <v>1106366</v>
          </cell>
        </row>
        <row r="4120">
          <cell r="A4120">
            <v>4120</v>
          </cell>
          <cell r="B4120" t="str">
            <v>HELIMALLA PLANA H-050</v>
          </cell>
          <cell r="C4120" t="str">
            <v>TN</v>
          </cell>
          <cell r="D4120">
            <v>930771</v>
          </cell>
        </row>
        <row r="4121">
          <cell r="A4121">
            <v>4121</v>
          </cell>
          <cell r="B4121" t="str">
            <v>HELIMALLA PLANA H-071</v>
          </cell>
          <cell r="C4121" t="str">
            <v>TN</v>
          </cell>
          <cell r="D4121">
            <v>894463</v>
          </cell>
        </row>
        <row r="4122">
          <cell r="A4122">
            <v>4122</v>
          </cell>
          <cell r="B4122" t="str">
            <v>HELIMALLA PLANA H-084</v>
          </cell>
          <cell r="C4122" t="str">
            <v>TN</v>
          </cell>
          <cell r="D4122">
            <v>930766</v>
          </cell>
        </row>
        <row r="4123">
          <cell r="A4123">
            <v>4123</v>
          </cell>
          <cell r="B4123" t="str">
            <v>HELIMALLA PLANA H-106</v>
          </cell>
          <cell r="C4123" t="str">
            <v>TN</v>
          </cell>
          <cell r="D4123">
            <v>914096</v>
          </cell>
        </row>
        <row r="4124">
          <cell r="A4124">
            <v>4124</v>
          </cell>
          <cell r="B4124" t="str">
            <v>TRAVERTINO 153X305x20</v>
          </cell>
          <cell r="C4124" t="str">
            <v>M2</v>
          </cell>
          <cell r="D4124">
            <v>34800</v>
          </cell>
        </row>
        <row r="4125">
          <cell r="A4125">
            <v>4125</v>
          </cell>
          <cell r="B4125" t="str">
            <v>HELIMALLA PLANA H-106R</v>
          </cell>
          <cell r="C4125" t="str">
            <v>TN</v>
          </cell>
          <cell r="D4125">
            <v>914109</v>
          </cell>
        </row>
        <row r="4126">
          <cell r="A4126">
            <v>4126</v>
          </cell>
          <cell r="B4126" t="str">
            <v>HELIMALLA PLANA H-131</v>
          </cell>
          <cell r="C4126" t="str">
            <v>TN</v>
          </cell>
          <cell r="D4126">
            <v>931397</v>
          </cell>
        </row>
        <row r="4127">
          <cell r="A4127">
            <v>4127</v>
          </cell>
          <cell r="B4127" t="str">
            <v>HELIMALLA PLANA H-158</v>
          </cell>
          <cell r="C4127" t="str">
            <v>TN</v>
          </cell>
          <cell r="D4127">
            <v>948835</v>
          </cell>
        </row>
        <row r="4128">
          <cell r="A4128">
            <v>4128</v>
          </cell>
          <cell r="B4128" t="str">
            <v>HELIMALLA PLANA H-196</v>
          </cell>
          <cell r="C4128" t="str">
            <v>TN</v>
          </cell>
          <cell r="D4128">
            <v>931544</v>
          </cell>
        </row>
        <row r="4129">
          <cell r="A4129">
            <v>4129</v>
          </cell>
          <cell r="B4129" t="str">
            <v>HELIMALLA PLANA H-221</v>
          </cell>
          <cell r="C4129" t="str">
            <v>TN</v>
          </cell>
          <cell r="D4129">
            <v>829293</v>
          </cell>
        </row>
        <row r="4130">
          <cell r="A4130">
            <v>4130</v>
          </cell>
          <cell r="B4130" t="str">
            <v>HELIMALLA PLANA H-257</v>
          </cell>
          <cell r="C4130" t="str">
            <v>TN</v>
          </cell>
          <cell r="D4130">
            <v>812707</v>
          </cell>
        </row>
        <row r="4131">
          <cell r="A4131">
            <v>4131</v>
          </cell>
          <cell r="B4131" t="str">
            <v>HELIMALLA PLANA H-283</v>
          </cell>
          <cell r="C4131" t="str">
            <v>TN</v>
          </cell>
          <cell r="D4131">
            <v>861512</v>
          </cell>
        </row>
        <row r="4132">
          <cell r="A4132">
            <v>4132</v>
          </cell>
          <cell r="B4132" t="str">
            <v>HELIMALLA PLANA H-335</v>
          </cell>
          <cell r="C4132" t="str">
            <v>TN</v>
          </cell>
          <cell r="D4132">
            <v>848636</v>
          </cell>
        </row>
        <row r="4133">
          <cell r="A4133">
            <v>4133</v>
          </cell>
          <cell r="B4133" t="str">
            <v>HELIMALLA PLANA H335R</v>
          </cell>
          <cell r="C4133" t="str">
            <v>TN</v>
          </cell>
          <cell r="D4133">
            <v>848760</v>
          </cell>
        </row>
        <row r="4134">
          <cell r="A4134">
            <v>4134</v>
          </cell>
          <cell r="B4134" t="str">
            <v>HELIMALLA PLANA H-378</v>
          </cell>
          <cell r="C4134" t="str">
            <v>TN</v>
          </cell>
          <cell r="D4134">
            <v>848005</v>
          </cell>
        </row>
        <row r="4135">
          <cell r="A4135">
            <v>4135</v>
          </cell>
          <cell r="B4135" t="str">
            <v>HELIMALLA PLANA H-442</v>
          </cell>
          <cell r="C4135" t="str">
            <v>TN</v>
          </cell>
          <cell r="D4135">
            <v>841185</v>
          </cell>
        </row>
        <row r="4136">
          <cell r="A4136">
            <v>4136</v>
          </cell>
          <cell r="B4136" t="str">
            <v>HELIMALLA PLANA H-442R</v>
          </cell>
          <cell r="C4136" t="str">
            <v>TN</v>
          </cell>
          <cell r="D4136">
            <v>849006</v>
          </cell>
        </row>
        <row r="4137">
          <cell r="A4137">
            <v>4137</v>
          </cell>
          <cell r="B4137" t="str">
            <v>HELIMALLA PLANA H-503  01</v>
          </cell>
          <cell r="C4137" t="str">
            <v>TN</v>
          </cell>
          <cell r="D4137">
            <v>864768</v>
          </cell>
        </row>
        <row r="4138">
          <cell r="A4138">
            <v>4138</v>
          </cell>
          <cell r="B4138" t="str">
            <v>HELIMALLA PLANA M-131</v>
          </cell>
          <cell r="C4138" t="str">
            <v>TN</v>
          </cell>
          <cell r="D4138">
            <v>905433</v>
          </cell>
        </row>
        <row r="4139">
          <cell r="A4139">
            <v>4139</v>
          </cell>
          <cell r="B4139" t="str">
            <v>HELIMALLA PLANA M-159</v>
          </cell>
          <cell r="C4139" t="str">
            <v>TN</v>
          </cell>
          <cell r="D4139">
            <v>931561</v>
          </cell>
        </row>
        <row r="4140">
          <cell r="A4140">
            <v>4140</v>
          </cell>
          <cell r="B4140" t="str">
            <v>HELIMALLA PLANA M-188</v>
          </cell>
          <cell r="C4140" t="str">
            <v>TN</v>
          </cell>
          <cell r="D4140">
            <v>841376</v>
          </cell>
        </row>
        <row r="4141">
          <cell r="A4141">
            <v>4141</v>
          </cell>
          <cell r="B4141" t="str">
            <v>HELIMALLA PLANA M-221</v>
          </cell>
          <cell r="C4141" t="str">
            <v>TN</v>
          </cell>
          <cell r="D4141">
            <v>825562</v>
          </cell>
        </row>
        <row r="4142">
          <cell r="A4142">
            <v>4142</v>
          </cell>
          <cell r="B4142" t="str">
            <v>HELIMALLA PLANA M-262</v>
          </cell>
          <cell r="C4142" t="str">
            <v>TN</v>
          </cell>
          <cell r="D4142">
            <v>838979</v>
          </cell>
        </row>
        <row r="4143">
          <cell r="A4143">
            <v>4143</v>
          </cell>
          <cell r="B4143" t="str">
            <v>HELIMALLA PLANA M-295</v>
          </cell>
          <cell r="C4143" t="str">
            <v>TN</v>
          </cell>
          <cell r="D4143">
            <v>838931</v>
          </cell>
        </row>
        <row r="4144">
          <cell r="A4144">
            <v>4144</v>
          </cell>
          <cell r="B4144" t="str">
            <v>HELIMALLA PLANA M-335</v>
          </cell>
          <cell r="C4144" t="str">
            <v>TN</v>
          </cell>
          <cell r="D4144">
            <v>830566</v>
          </cell>
        </row>
        <row r="4145">
          <cell r="A4145">
            <v>4145</v>
          </cell>
          <cell r="B4145" t="str">
            <v>BASE ASFALT.1350 (PLANTA)</v>
          </cell>
          <cell r="C4145" t="str">
            <v>M3</v>
          </cell>
          <cell r="D4145">
            <v>80000</v>
          </cell>
        </row>
        <row r="4146">
          <cell r="A4146">
            <v>4146</v>
          </cell>
          <cell r="B4146" t="str">
            <v>HELIMALLA PLANA M-378</v>
          </cell>
          <cell r="C4146" t="str">
            <v>TN</v>
          </cell>
          <cell r="D4146">
            <v>854563</v>
          </cell>
        </row>
        <row r="4147">
          <cell r="A4147">
            <v>4147</v>
          </cell>
          <cell r="B4147" t="str">
            <v>RODADURA ASFALT.(PLANTA)</v>
          </cell>
          <cell r="C4147" t="str">
            <v>M3</v>
          </cell>
          <cell r="D4147">
            <v>80000</v>
          </cell>
        </row>
        <row r="4148">
          <cell r="A4148">
            <v>4148</v>
          </cell>
          <cell r="B4148" t="str">
            <v>HELIMALLA PLANA M-442</v>
          </cell>
          <cell r="C4148" t="str">
            <v>TN</v>
          </cell>
          <cell r="D4148">
            <v>838956</v>
          </cell>
        </row>
        <row r="4149">
          <cell r="A4149">
            <v>4149</v>
          </cell>
          <cell r="B4149" t="str">
            <v>BASE ASFALT.1150   (OBRA)</v>
          </cell>
          <cell r="C4149" t="str">
            <v>M3</v>
          </cell>
          <cell r="D4149">
            <v>130000</v>
          </cell>
        </row>
        <row r="4150">
          <cell r="A4150">
            <v>4150</v>
          </cell>
          <cell r="B4150" t="str">
            <v>HELIMALLA PLANA M-567</v>
          </cell>
          <cell r="C4150" t="str">
            <v>TN</v>
          </cell>
          <cell r="D4150">
            <v>854519</v>
          </cell>
        </row>
        <row r="4151">
          <cell r="A4151">
            <v>4151</v>
          </cell>
          <cell r="B4151" t="str">
            <v>RODADURA ASFALTICA B-1350</v>
          </cell>
          <cell r="C4151" t="str">
            <v>M3</v>
          </cell>
          <cell r="D4151">
            <v>134000</v>
          </cell>
        </row>
        <row r="4152">
          <cell r="A4152">
            <v>4152</v>
          </cell>
          <cell r="B4152" t="str">
            <v>HELIMALLA PLANA L-084</v>
          </cell>
          <cell r="C4152" t="str">
            <v>TN</v>
          </cell>
          <cell r="D4152">
            <v>948483</v>
          </cell>
        </row>
        <row r="4153">
          <cell r="A4153">
            <v>4153</v>
          </cell>
          <cell r="B4153" t="str">
            <v>BASE 7 cm 1350     (OBRA)</v>
          </cell>
          <cell r="C4153" t="str">
            <v>M2</v>
          </cell>
          <cell r="D4153">
            <v>12035</v>
          </cell>
        </row>
        <row r="4154">
          <cell r="A4154">
            <v>4154</v>
          </cell>
          <cell r="B4154" t="str">
            <v>HELIMALLA PLANA L-098</v>
          </cell>
          <cell r="C4154" t="str">
            <v>TN</v>
          </cell>
          <cell r="D4154">
            <v>931585</v>
          </cell>
        </row>
        <row r="4155">
          <cell r="A4155">
            <v>4155</v>
          </cell>
          <cell r="B4155" t="str">
            <v>BASE 7 cm 1150     (OBRA)</v>
          </cell>
          <cell r="C4155" t="str">
            <v>M2</v>
          </cell>
          <cell r="D4155">
            <v>13047</v>
          </cell>
        </row>
        <row r="4156">
          <cell r="A4156">
            <v>4156</v>
          </cell>
          <cell r="B4156" t="str">
            <v>HELIMALLA PLANA L-131</v>
          </cell>
          <cell r="C4156" t="str">
            <v>TN</v>
          </cell>
          <cell r="D4156">
            <v>931465</v>
          </cell>
        </row>
        <row r="4157">
          <cell r="A4157">
            <v>4157</v>
          </cell>
          <cell r="B4157" t="str">
            <v>RODADURA 3 cm (OBRA)</v>
          </cell>
          <cell r="C4157" t="str">
            <v>M2</v>
          </cell>
          <cell r="D4157">
            <v>6497</v>
          </cell>
        </row>
        <row r="4158">
          <cell r="A4158">
            <v>4158</v>
          </cell>
          <cell r="B4158" t="str">
            <v>HELIMALLA PLANA E-047</v>
          </cell>
          <cell r="C4158" t="str">
            <v>TN</v>
          </cell>
          <cell r="D4158">
            <v>957185</v>
          </cell>
        </row>
        <row r="4159">
          <cell r="A4159">
            <v>4159</v>
          </cell>
          <cell r="B4159" t="str">
            <v>RODADURA  2.5 cm (OBRA)</v>
          </cell>
          <cell r="C4159" t="str">
            <v>M2</v>
          </cell>
          <cell r="D4159">
            <v>4857</v>
          </cell>
        </row>
        <row r="4160">
          <cell r="A4160">
            <v>4160</v>
          </cell>
          <cell r="B4160" t="str">
            <v>HELIMALLA PLANA E-050</v>
          </cell>
          <cell r="C4160" t="str">
            <v>TN</v>
          </cell>
          <cell r="D4160">
            <v>896637</v>
          </cell>
        </row>
        <row r="4161">
          <cell r="A4161">
            <v>4161</v>
          </cell>
          <cell r="B4161" t="str">
            <v>DUCTO ETERNIT          2"</v>
          </cell>
          <cell r="C4161" t="str">
            <v>ML</v>
          </cell>
          <cell r="D4161">
            <v>981</v>
          </cell>
        </row>
        <row r="4162">
          <cell r="A4162">
            <v>4162</v>
          </cell>
          <cell r="B4162" t="str">
            <v>UNION A.C CONICA       2"</v>
          </cell>
          <cell r="C4162" t="str">
            <v>UN</v>
          </cell>
          <cell r="D4162">
            <v>741</v>
          </cell>
        </row>
        <row r="4163">
          <cell r="A4163">
            <v>4163</v>
          </cell>
          <cell r="B4163" t="str">
            <v>UNION A.C EXPANSION    2"</v>
          </cell>
          <cell r="C4163" t="str">
            <v>UN</v>
          </cell>
          <cell r="D4163">
            <v>1855</v>
          </cell>
        </row>
        <row r="4164">
          <cell r="A4164">
            <v>4164</v>
          </cell>
          <cell r="B4164" t="str">
            <v>UNION DE FLEXION  A.C. 2"</v>
          </cell>
          <cell r="C4164" t="str">
            <v>UN</v>
          </cell>
          <cell r="D4164">
            <v>855</v>
          </cell>
        </row>
        <row r="4165">
          <cell r="A4165">
            <v>4165</v>
          </cell>
          <cell r="B4165" t="str">
            <v>UNION ETERDUCTO        2"</v>
          </cell>
          <cell r="C4165" t="str">
            <v>UN</v>
          </cell>
          <cell r="D4165">
            <v>1255</v>
          </cell>
        </row>
        <row r="4166">
          <cell r="A4166">
            <v>4166</v>
          </cell>
          <cell r="B4166" t="str">
            <v>DUCTO ETERNIT          3"</v>
          </cell>
          <cell r="C4166" t="str">
            <v>ML</v>
          </cell>
          <cell r="D4166">
            <v>3193</v>
          </cell>
        </row>
        <row r="4167">
          <cell r="A4167">
            <v>4167</v>
          </cell>
          <cell r="B4167" t="str">
            <v>UNION A.C CONICA       3"</v>
          </cell>
          <cell r="C4167" t="str">
            <v>UN</v>
          </cell>
          <cell r="D4167">
            <v>875</v>
          </cell>
        </row>
        <row r="4168">
          <cell r="A4168">
            <v>4168</v>
          </cell>
          <cell r="B4168" t="str">
            <v>UNION DE EXPANSION     3"</v>
          </cell>
          <cell r="C4168" t="str">
            <v>UN</v>
          </cell>
          <cell r="D4168">
            <v>2649</v>
          </cell>
        </row>
        <row r="4169">
          <cell r="A4169">
            <v>4169</v>
          </cell>
          <cell r="B4169" t="str">
            <v>UNION DE FLEXION  A.C. 3"</v>
          </cell>
          <cell r="C4169" t="str">
            <v>UN</v>
          </cell>
          <cell r="D4169">
            <v>1248</v>
          </cell>
        </row>
        <row r="4170">
          <cell r="A4170">
            <v>4170</v>
          </cell>
          <cell r="B4170" t="str">
            <v>UNION ETERDUCTO        3"</v>
          </cell>
          <cell r="C4170" t="str">
            <v>UN</v>
          </cell>
          <cell r="D4170">
            <v>1565</v>
          </cell>
        </row>
        <row r="4171">
          <cell r="A4171">
            <v>4171</v>
          </cell>
          <cell r="B4171" t="str">
            <v>DUCTO ETERNIT          4"</v>
          </cell>
          <cell r="C4171" t="str">
            <v>ML</v>
          </cell>
          <cell r="D4171">
            <v>3727</v>
          </cell>
        </row>
        <row r="4172">
          <cell r="A4172">
            <v>4172</v>
          </cell>
          <cell r="B4172" t="str">
            <v>UNION A.C CONICA       4"</v>
          </cell>
          <cell r="C4172" t="str">
            <v>UN</v>
          </cell>
          <cell r="D4172">
            <v>971</v>
          </cell>
        </row>
        <row r="4173">
          <cell r="A4173">
            <v>4173</v>
          </cell>
          <cell r="B4173" t="str">
            <v>UNION A.C EXPANSION    4"</v>
          </cell>
          <cell r="C4173" t="str">
            <v>UN</v>
          </cell>
          <cell r="D4173">
            <v>3248</v>
          </cell>
        </row>
        <row r="4174">
          <cell r="A4174">
            <v>4174</v>
          </cell>
          <cell r="B4174" t="str">
            <v>UNION A.C DE FLEXION   4"</v>
          </cell>
          <cell r="C4174" t="str">
            <v>UN</v>
          </cell>
          <cell r="D4174">
            <v>1648</v>
          </cell>
        </row>
        <row r="4175">
          <cell r="A4175">
            <v>4175</v>
          </cell>
          <cell r="B4175" t="str">
            <v>UNION ETERDUCTO        4"</v>
          </cell>
          <cell r="C4175" t="str">
            <v>UN</v>
          </cell>
          <cell r="D4175">
            <v>2452</v>
          </cell>
        </row>
        <row r="4176">
          <cell r="A4176">
            <v>4176</v>
          </cell>
          <cell r="B4176" t="str">
            <v>DUCTO ETERNIT          5"</v>
          </cell>
          <cell r="C4176" t="str">
            <v>ML</v>
          </cell>
          <cell r="D4176">
            <v>4319</v>
          </cell>
        </row>
        <row r="4177">
          <cell r="A4177">
            <v>4177</v>
          </cell>
          <cell r="B4177" t="str">
            <v>UNION A.C CONICA       5"</v>
          </cell>
          <cell r="C4177" t="str">
            <v>UN</v>
          </cell>
          <cell r="D4177">
            <v>1158</v>
          </cell>
        </row>
        <row r="4178">
          <cell r="A4178">
            <v>4178</v>
          </cell>
          <cell r="B4178" t="str">
            <v>UNION A.C EXPANSION    5"</v>
          </cell>
          <cell r="C4178" t="str">
            <v>UN</v>
          </cell>
          <cell r="D4178">
            <v>4181</v>
          </cell>
        </row>
        <row r="4179">
          <cell r="A4179">
            <v>4179</v>
          </cell>
          <cell r="B4179" t="str">
            <v>UNION A.C DE FLEXION   5"</v>
          </cell>
          <cell r="C4179" t="str">
            <v>UN</v>
          </cell>
          <cell r="D4179">
            <v>1933</v>
          </cell>
        </row>
        <row r="4180">
          <cell r="A4180">
            <v>4180</v>
          </cell>
          <cell r="B4180" t="str">
            <v>DUCTO ETERNIT          6"</v>
          </cell>
          <cell r="C4180" t="str">
            <v>ML</v>
          </cell>
          <cell r="D4180">
            <v>4527</v>
          </cell>
        </row>
        <row r="4181">
          <cell r="A4181">
            <v>4181</v>
          </cell>
          <cell r="B4181" t="str">
            <v>UNION A.C CONICA       6"</v>
          </cell>
          <cell r="C4181" t="str">
            <v>UN</v>
          </cell>
          <cell r="D4181">
            <v>1665</v>
          </cell>
        </row>
        <row r="4182">
          <cell r="A4182">
            <v>4182</v>
          </cell>
          <cell r="B4182" t="str">
            <v>UNION A.C EXPANSION    6"</v>
          </cell>
          <cell r="C4182" t="str">
            <v>UN</v>
          </cell>
          <cell r="D4182">
            <v>5107</v>
          </cell>
        </row>
        <row r="4183">
          <cell r="A4183">
            <v>4183</v>
          </cell>
          <cell r="B4183" t="str">
            <v>UNION A.C DE FLEXION   6"</v>
          </cell>
          <cell r="C4183" t="str">
            <v>UN</v>
          </cell>
          <cell r="D4183">
            <v>2216</v>
          </cell>
        </row>
        <row r="4184">
          <cell r="A4184">
            <v>4184</v>
          </cell>
          <cell r="B4184" t="str">
            <v>UNION ETERDUCTO        6"</v>
          </cell>
          <cell r="C4184" t="str">
            <v>UN</v>
          </cell>
          <cell r="D4184">
            <v>3807</v>
          </cell>
        </row>
        <row r="4185">
          <cell r="A4185">
            <v>4185</v>
          </cell>
          <cell r="B4185" t="str">
            <v>TUBO PRESION     GRIS  2"</v>
          </cell>
          <cell r="C4185" t="str">
            <v>ML</v>
          </cell>
          <cell r="D4185">
            <v>1973</v>
          </cell>
        </row>
        <row r="4186">
          <cell r="A4186">
            <v>4186</v>
          </cell>
          <cell r="B4186" t="str">
            <v>UNION ETERMATICA GRIS  2"</v>
          </cell>
          <cell r="C4186" t="str">
            <v>UN</v>
          </cell>
          <cell r="D4186">
            <v>3659</v>
          </cell>
        </row>
        <row r="4187">
          <cell r="A4187">
            <v>4187</v>
          </cell>
          <cell r="B4187" t="str">
            <v>TUBO PRESION     GRIS  3"</v>
          </cell>
          <cell r="C4187" t="str">
            <v>ML</v>
          </cell>
          <cell r="D4187">
            <v>8426</v>
          </cell>
        </row>
        <row r="4188">
          <cell r="A4188">
            <v>4188</v>
          </cell>
          <cell r="B4188" t="str">
            <v>UNION ETERMATICA GRIS  3"</v>
          </cell>
          <cell r="C4188" t="str">
            <v>UN</v>
          </cell>
          <cell r="D4188">
            <v>7717</v>
          </cell>
        </row>
        <row r="4189">
          <cell r="A4189">
            <v>4189</v>
          </cell>
          <cell r="B4189" t="str">
            <v>TUBO PRESION     GRIS  4"</v>
          </cell>
          <cell r="C4189" t="str">
            <v>ML</v>
          </cell>
          <cell r="D4189">
            <v>13921</v>
          </cell>
        </row>
        <row r="4190">
          <cell r="A4190">
            <v>4190</v>
          </cell>
          <cell r="B4190" t="str">
            <v>UNION ETERMATICA GRIS  4"</v>
          </cell>
          <cell r="C4190" t="str">
            <v>UN</v>
          </cell>
          <cell r="D4190">
            <v>11651</v>
          </cell>
        </row>
        <row r="4191">
          <cell r="A4191">
            <v>4191</v>
          </cell>
          <cell r="B4191" t="str">
            <v>TUBO PRESION     GRIS  6"</v>
          </cell>
          <cell r="C4191" t="str">
            <v>ML</v>
          </cell>
          <cell r="D4191">
            <v>24237</v>
          </cell>
        </row>
        <row r="4192">
          <cell r="A4192">
            <v>4192</v>
          </cell>
          <cell r="B4192" t="str">
            <v>UNION ETERMATICA GRIS  6"</v>
          </cell>
          <cell r="C4192" t="str">
            <v>UN</v>
          </cell>
          <cell r="D4192">
            <v>16738</v>
          </cell>
        </row>
        <row r="4193">
          <cell r="A4193">
            <v>4193</v>
          </cell>
          <cell r="B4193" t="str">
            <v>TUBO PRESION     GRIS  8"</v>
          </cell>
          <cell r="C4193" t="str">
            <v>ML</v>
          </cell>
          <cell r="D4193">
            <v>41857</v>
          </cell>
        </row>
        <row r="4194">
          <cell r="A4194">
            <v>4194</v>
          </cell>
          <cell r="B4194" t="str">
            <v>UNION ETERMATICA GRIS  8"</v>
          </cell>
          <cell r="C4194" t="str">
            <v>UN</v>
          </cell>
          <cell r="D4194">
            <v>23527</v>
          </cell>
        </row>
        <row r="4195">
          <cell r="A4195">
            <v>4195</v>
          </cell>
          <cell r="B4195" t="str">
            <v>TUBO PRESION     GRIS 10"</v>
          </cell>
          <cell r="C4195" t="str">
            <v>ML</v>
          </cell>
          <cell r="D4195">
            <v>45167</v>
          </cell>
        </row>
        <row r="4196">
          <cell r="A4196">
            <v>4196</v>
          </cell>
          <cell r="B4196" t="str">
            <v>UNION ETERMATICA GRIS 10"</v>
          </cell>
          <cell r="C4196" t="str">
            <v>UN</v>
          </cell>
          <cell r="D4196">
            <v>29592</v>
          </cell>
        </row>
        <row r="4197">
          <cell r="A4197">
            <v>4197</v>
          </cell>
          <cell r="B4197" t="str">
            <v>TUBO PRESION     GRIS 12"</v>
          </cell>
          <cell r="C4197" t="str">
            <v>ML</v>
          </cell>
          <cell r="D4197">
            <v>62902</v>
          </cell>
        </row>
        <row r="4198">
          <cell r="A4198">
            <v>4198</v>
          </cell>
          <cell r="B4198" t="str">
            <v>UNION ETERMATICA GRIS 12"</v>
          </cell>
          <cell r="C4198" t="str">
            <v>UN</v>
          </cell>
          <cell r="D4198">
            <v>35566</v>
          </cell>
        </row>
        <row r="4199">
          <cell r="A4199">
            <v>4199</v>
          </cell>
          <cell r="B4199" t="str">
            <v>TUBO PRESION     GRIS 14"</v>
          </cell>
          <cell r="C4199" t="str">
            <v>ML</v>
          </cell>
          <cell r="D4199">
            <v>81570</v>
          </cell>
        </row>
        <row r="4200">
          <cell r="A4200">
            <v>4200</v>
          </cell>
          <cell r="B4200" t="str">
            <v>UNION ETERMATICA GRIS 14"</v>
          </cell>
          <cell r="C4200" t="str">
            <v>UN</v>
          </cell>
          <cell r="D4200">
            <v>50164</v>
          </cell>
        </row>
        <row r="4201">
          <cell r="A4201">
            <v>4201</v>
          </cell>
          <cell r="B4201" t="str">
            <v>TUBO PRESION     GRIS 16"</v>
          </cell>
          <cell r="C4201" t="str">
            <v>ML</v>
          </cell>
          <cell r="D4201">
            <v>103912</v>
          </cell>
        </row>
        <row r="4202">
          <cell r="A4202">
            <v>4202</v>
          </cell>
          <cell r="B4202" t="str">
            <v>UNION ETERMATICA GRIS 16"</v>
          </cell>
          <cell r="C4202" t="str">
            <v>UN</v>
          </cell>
          <cell r="D4202">
            <v>61711</v>
          </cell>
        </row>
        <row r="4203">
          <cell r="A4203">
            <v>4203</v>
          </cell>
          <cell r="B4203" t="str">
            <v>TUBO PRESION     GRIS 18"</v>
          </cell>
          <cell r="C4203" t="str">
            <v>ML</v>
          </cell>
          <cell r="D4203">
            <v>127860</v>
          </cell>
        </row>
        <row r="4204">
          <cell r="A4204">
            <v>4204</v>
          </cell>
          <cell r="B4204" t="str">
            <v>UNION ETERMATICA GRIS 18"</v>
          </cell>
          <cell r="C4204" t="str">
            <v>UN</v>
          </cell>
          <cell r="D4204">
            <v>76791</v>
          </cell>
        </row>
        <row r="4205">
          <cell r="A4205">
            <v>4205</v>
          </cell>
          <cell r="B4205" t="str">
            <v>TUBO PRESION     GRIS 20"</v>
          </cell>
          <cell r="C4205" t="str">
            <v>ML</v>
          </cell>
          <cell r="D4205">
            <v>150033</v>
          </cell>
        </row>
        <row r="4206">
          <cell r="A4206">
            <v>4206</v>
          </cell>
          <cell r="B4206" t="str">
            <v>UNION ETERMATICA GRIS 20"</v>
          </cell>
          <cell r="C4206" t="str">
            <v>UN</v>
          </cell>
          <cell r="D4206">
            <v>98493</v>
          </cell>
        </row>
        <row r="4207">
          <cell r="A4207">
            <v>4207</v>
          </cell>
          <cell r="B4207" t="str">
            <v>TUBO PRESION     GRIS 24"</v>
          </cell>
          <cell r="C4207" t="str">
            <v>ML</v>
          </cell>
          <cell r="D4207">
            <v>207879</v>
          </cell>
        </row>
        <row r="4208">
          <cell r="A4208">
            <v>4208</v>
          </cell>
          <cell r="B4208" t="str">
            <v>UNION ETERMATICA GRIS 24"</v>
          </cell>
          <cell r="C4208" t="str">
            <v>UN</v>
          </cell>
          <cell r="D4208">
            <v>133026</v>
          </cell>
        </row>
        <row r="4209">
          <cell r="A4209">
            <v>4209</v>
          </cell>
          <cell r="B4209" t="str">
            <v>TUBO PRESION     C.20  4"</v>
          </cell>
          <cell r="C4209" t="str">
            <v>ML</v>
          </cell>
          <cell r="D4209">
            <v>9773</v>
          </cell>
        </row>
        <row r="4210">
          <cell r="A4210">
            <v>4210</v>
          </cell>
          <cell r="B4210" t="str">
            <v>UNION ETERMATICA C.20  4"</v>
          </cell>
          <cell r="C4210" t="str">
            <v>UN</v>
          </cell>
          <cell r="D4210">
            <v>8869</v>
          </cell>
        </row>
        <row r="4211">
          <cell r="A4211">
            <v>4211</v>
          </cell>
          <cell r="B4211" t="str">
            <v>HELIMALLA PLANA E-096</v>
          </cell>
          <cell r="C4211" t="str">
            <v>TN</v>
          </cell>
          <cell r="D4211">
            <v>948231</v>
          </cell>
        </row>
        <row r="4212">
          <cell r="A4212">
            <v>4212</v>
          </cell>
          <cell r="B4212" t="str">
            <v>UNION ETERMATICA C.20  6"</v>
          </cell>
          <cell r="C4212" t="str">
            <v>UN</v>
          </cell>
          <cell r="D4212">
            <v>16491</v>
          </cell>
        </row>
        <row r="4213">
          <cell r="A4213">
            <v>4213</v>
          </cell>
          <cell r="B4213" t="str">
            <v>TUBO PRESION     C.20  8"</v>
          </cell>
          <cell r="C4213" t="str">
            <v>ML</v>
          </cell>
          <cell r="D4213">
            <v>12690</v>
          </cell>
        </row>
        <row r="4214">
          <cell r="A4214">
            <v>4214</v>
          </cell>
          <cell r="B4214" t="str">
            <v>UNION ETERMATICA C.20  8"</v>
          </cell>
          <cell r="C4214" t="str">
            <v>UN</v>
          </cell>
          <cell r="D4214">
            <v>26255</v>
          </cell>
        </row>
        <row r="4215">
          <cell r="A4215">
            <v>4215</v>
          </cell>
          <cell r="B4215" t="str">
            <v>TUBO PRESION     C.20 10"</v>
          </cell>
          <cell r="C4215" t="str">
            <v>ML</v>
          </cell>
          <cell r="D4215">
            <v>31381</v>
          </cell>
        </row>
        <row r="4216">
          <cell r="A4216">
            <v>4216</v>
          </cell>
          <cell r="B4216" t="str">
            <v>UNION ETERMATICA C.20 10"</v>
          </cell>
          <cell r="C4216" t="str">
            <v>UN</v>
          </cell>
          <cell r="D4216">
            <v>21205</v>
          </cell>
        </row>
        <row r="4217">
          <cell r="A4217">
            <v>4217</v>
          </cell>
          <cell r="B4217" t="str">
            <v>TUBO PRESION     C.20 12"</v>
          </cell>
          <cell r="C4217" t="str">
            <v>ML</v>
          </cell>
          <cell r="D4217">
            <v>44164</v>
          </cell>
        </row>
        <row r="4218">
          <cell r="A4218">
            <v>4218</v>
          </cell>
          <cell r="B4218" t="str">
            <v>UNION ETERMATICA C.20 12"</v>
          </cell>
          <cell r="C4218" t="str">
            <v>UN</v>
          </cell>
          <cell r="D4218">
            <v>28408</v>
          </cell>
        </row>
        <row r="4219">
          <cell r="A4219">
            <v>4219</v>
          </cell>
          <cell r="B4219" t="str">
            <v>TUBO PRESION     C.20 14"</v>
          </cell>
          <cell r="C4219" t="str">
            <v>ML</v>
          </cell>
          <cell r="D4219">
            <v>63259</v>
          </cell>
        </row>
        <row r="4220">
          <cell r="A4220">
            <v>4220</v>
          </cell>
          <cell r="B4220" t="str">
            <v>UNION ETERMATICA C.20 14"</v>
          </cell>
          <cell r="C4220" t="str">
            <v>UN</v>
          </cell>
          <cell r="D4220">
            <v>42320</v>
          </cell>
        </row>
        <row r="4221">
          <cell r="A4221">
            <v>4221</v>
          </cell>
          <cell r="B4221" t="str">
            <v>TUBO PRESION     C.20 16"</v>
          </cell>
          <cell r="C4221" t="str">
            <v>ML</v>
          </cell>
          <cell r="D4221">
            <v>76858</v>
          </cell>
        </row>
        <row r="4222">
          <cell r="A4222">
            <v>4222</v>
          </cell>
          <cell r="B4222" t="str">
            <v>UNION ETERMATICA C.20 16"</v>
          </cell>
          <cell r="C4222" t="str">
            <v>UN</v>
          </cell>
          <cell r="D4222">
            <v>49471</v>
          </cell>
        </row>
        <row r="4223">
          <cell r="A4223">
            <v>4223</v>
          </cell>
          <cell r="B4223" t="str">
            <v>TUBO PRESION     C.20 18"</v>
          </cell>
          <cell r="C4223" t="str">
            <v>ML</v>
          </cell>
          <cell r="D4223">
            <v>64945</v>
          </cell>
        </row>
        <row r="4224">
          <cell r="A4224">
            <v>4224</v>
          </cell>
          <cell r="B4224" t="str">
            <v>UNION ETERMATICA C.20 18"</v>
          </cell>
          <cell r="C4224" t="str">
            <v>UN</v>
          </cell>
          <cell r="D4224">
            <v>101679</v>
          </cell>
        </row>
        <row r="4225">
          <cell r="A4225">
            <v>4225</v>
          </cell>
          <cell r="B4225" t="str">
            <v>TUBO PRESION     C.20 20"</v>
          </cell>
          <cell r="C4225" t="str">
            <v>ML</v>
          </cell>
          <cell r="D4225">
            <v>115984</v>
          </cell>
        </row>
        <row r="4226">
          <cell r="A4226">
            <v>4226</v>
          </cell>
          <cell r="B4226" t="str">
            <v>UNION ETERMATICA C.20 20"</v>
          </cell>
          <cell r="C4226" t="str">
            <v>UN</v>
          </cell>
          <cell r="D4226">
            <v>79586</v>
          </cell>
        </row>
        <row r="4227">
          <cell r="A4227">
            <v>4227</v>
          </cell>
          <cell r="B4227" t="str">
            <v>TUBO PRESION     C.20 24"</v>
          </cell>
          <cell r="C4227" t="str">
            <v>ML</v>
          </cell>
          <cell r="D4227">
            <v>161081</v>
          </cell>
        </row>
        <row r="4228">
          <cell r="A4228">
            <v>4228</v>
          </cell>
          <cell r="B4228" t="str">
            <v>UNION ETERMATICA C.20 24"</v>
          </cell>
          <cell r="C4228" t="str">
            <v>UN</v>
          </cell>
          <cell r="D4228">
            <v>101224</v>
          </cell>
        </row>
        <row r="4229">
          <cell r="A4229">
            <v>4229</v>
          </cell>
          <cell r="B4229" t="str">
            <v>TUBO PRESION     C.10  6"</v>
          </cell>
          <cell r="C4229" t="str">
            <v>ML</v>
          </cell>
          <cell r="D4229">
            <v>11790</v>
          </cell>
        </row>
        <row r="4230">
          <cell r="A4230">
            <v>4230</v>
          </cell>
          <cell r="B4230" t="str">
            <v>UNION ETERMATICA C.10  6"</v>
          </cell>
          <cell r="C4230" t="str">
            <v>UN</v>
          </cell>
          <cell r="D4230">
            <v>10643</v>
          </cell>
        </row>
        <row r="4231">
          <cell r="A4231">
            <v>4231</v>
          </cell>
          <cell r="B4231" t="str">
            <v>TUBO PRESION     C.10  8"</v>
          </cell>
          <cell r="C4231" t="str">
            <v>ML</v>
          </cell>
          <cell r="D4231">
            <v>10492</v>
          </cell>
        </row>
        <row r="4232">
          <cell r="A4232">
            <v>4232</v>
          </cell>
          <cell r="B4232" t="str">
            <v>UNION ETERMATICA C.10  8"</v>
          </cell>
          <cell r="C4232" t="str">
            <v>UN</v>
          </cell>
          <cell r="D4232">
            <v>19432</v>
          </cell>
        </row>
        <row r="4233">
          <cell r="A4233">
            <v>4233</v>
          </cell>
          <cell r="B4233" t="str">
            <v>TUBO PRESION     C.10 10"</v>
          </cell>
          <cell r="C4233" t="str">
            <v>ML</v>
          </cell>
          <cell r="D4233">
            <v>24321</v>
          </cell>
        </row>
        <row r="4234">
          <cell r="A4234">
            <v>4234</v>
          </cell>
          <cell r="B4234" t="str">
            <v>UNION ETERMATICA C.10 10"</v>
          </cell>
          <cell r="C4234" t="str">
            <v>UN</v>
          </cell>
          <cell r="D4234">
            <v>19041</v>
          </cell>
        </row>
        <row r="4235">
          <cell r="A4235">
            <v>4235</v>
          </cell>
          <cell r="B4235" t="str">
            <v>TUBO PRESION     C.10 12"</v>
          </cell>
          <cell r="C4235" t="str">
            <v>ML</v>
          </cell>
          <cell r="D4235">
            <v>34367</v>
          </cell>
        </row>
        <row r="4236">
          <cell r="A4236">
            <v>4236</v>
          </cell>
          <cell r="B4236" t="str">
            <v>UNION ETERMATICA C.10 12"</v>
          </cell>
          <cell r="C4236" t="str">
            <v>UN</v>
          </cell>
          <cell r="D4236">
            <v>25526</v>
          </cell>
        </row>
        <row r="4237">
          <cell r="A4237">
            <v>4237</v>
          </cell>
          <cell r="B4237" t="str">
            <v>TUBO PRESION     C.10 14"</v>
          </cell>
          <cell r="C4237" t="str">
            <v>ML</v>
          </cell>
          <cell r="D4237">
            <v>55348</v>
          </cell>
        </row>
        <row r="4238">
          <cell r="A4238">
            <v>4238</v>
          </cell>
          <cell r="B4238" t="str">
            <v>UNION ETERMATICA C.10 14"</v>
          </cell>
          <cell r="C4238" t="str">
            <v>UN</v>
          </cell>
          <cell r="D4238">
            <v>37715</v>
          </cell>
        </row>
        <row r="4239">
          <cell r="A4239">
            <v>4239</v>
          </cell>
          <cell r="B4239" t="str">
            <v>TUBO PRESION     C.10 16"</v>
          </cell>
          <cell r="C4239" t="str">
            <v>ML</v>
          </cell>
          <cell r="D4239">
            <v>65559</v>
          </cell>
        </row>
        <row r="4240">
          <cell r="A4240">
            <v>4240</v>
          </cell>
          <cell r="B4240" t="str">
            <v>UNION ETERMATICA C.10 16"</v>
          </cell>
          <cell r="C4240" t="str">
            <v>UN</v>
          </cell>
          <cell r="D4240">
            <v>44070</v>
          </cell>
        </row>
        <row r="4241">
          <cell r="A4241">
            <v>4241</v>
          </cell>
          <cell r="B4241" t="str">
            <v>TUBO PRESION     C.10 18"</v>
          </cell>
          <cell r="C4241" t="str">
            <v>ML</v>
          </cell>
          <cell r="D4241">
            <v>69359</v>
          </cell>
        </row>
        <row r="4242">
          <cell r="A4242">
            <v>4242</v>
          </cell>
          <cell r="B4242" t="str">
            <v>UNION ETERMATICA C.10 18"</v>
          </cell>
          <cell r="C4242" t="str">
            <v>UN</v>
          </cell>
          <cell r="D4242">
            <v>58770</v>
          </cell>
        </row>
        <row r="4243">
          <cell r="A4243">
            <v>4243</v>
          </cell>
          <cell r="B4243" t="str">
            <v>TUBO PRESION     C.10 20"</v>
          </cell>
          <cell r="C4243" t="str">
            <v>ML</v>
          </cell>
          <cell r="D4243">
            <v>81547</v>
          </cell>
        </row>
        <row r="4244">
          <cell r="A4244">
            <v>4244</v>
          </cell>
          <cell r="B4244" t="str">
            <v>UNION ETERMATICA C.10 20"</v>
          </cell>
          <cell r="C4244" t="str">
            <v>UN</v>
          </cell>
          <cell r="D4244">
            <v>72537</v>
          </cell>
        </row>
        <row r="4245">
          <cell r="A4245">
            <v>4245</v>
          </cell>
          <cell r="B4245" t="str">
            <v>TUBO PRESION     C.10 24"</v>
          </cell>
          <cell r="C4245" t="str">
            <v>ML</v>
          </cell>
          <cell r="D4245">
            <v>109175</v>
          </cell>
        </row>
        <row r="4246">
          <cell r="A4246">
            <v>4246</v>
          </cell>
          <cell r="B4246" t="str">
            <v>UNION ETERMATICA C.10 24"</v>
          </cell>
          <cell r="C4246" t="str">
            <v>UN</v>
          </cell>
          <cell r="D4246">
            <v>88370</v>
          </cell>
        </row>
        <row r="4247">
          <cell r="A4247">
            <v>4247</v>
          </cell>
          <cell r="B4247" t="str">
            <v>TUBO PRESION     C.10 28"</v>
          </cell>
          <cell r="C4247" t="str">
            <v>ML</v>
          </cell>
          <cell r="D4247">
            <v>118738</v>
          </cell>
        </row>
        <row r="4248">
          <cell r="A4248">
            <v>4248</v>
          </cell>
          <cell r="B4248" t="str">
            <v>UNION REKA W.    C.10 28"</v>
          </cell>
          <cell r="C4248" t="str">
            <v>UN</v>
          </cell>
          <cell r="D4248">
            <v>155384</v>
          </cell>
        </row>
        <row r="4249">
          <cell r="A4249">
            <v>4249</v>
          </cell>
          <cell r="B4249" t="str">
            <v>TUBO ALCANTARILL.GRIS  6"</v>
          </cell>
          <cell r="C4249" t="str">
            <v>ML</v>
          </cell>
          <cell r="D4249">
            <v>5942</v>
          </cell>
        </row>
        <row r="4250">
          <cell r="A4250">
            <v>4250</v>
          </cell>
          <cell r="B4250" t="str">
            <v>UNION HERMETIC.  GRIS  6"</v>
          </cell>
          <cell r="C4250" t="str">
            <v>UN</v>
          </cell>
          <cell r="D4250">
            <v>12007</v>
          </cell>
        </row>
        <row r="4251">
          <cell r="A4251">
            <v>4251</v>
          </cell>
          <cell r="B4251" t="str">
            <v>TUBO ALCANTARILL.GRIS  8"</v>
          </cell>
          <cell r="C4251" t="str">
            <v>ML</v>
          </cell>
          <cell r="D4251">
            <v>8717</v>
          </cell>
        </row>
        <row r="4252">
          <cell r="A4252">
            <v>4252</v>
          </cell>
          <cell r="B4252" t="str">
            <v>UNION HERMETIC.  GRIS  8"</v>
          </cell>
          <cell r="C4252" t="str">
            <v>UN</v>
          </cell>
          <cell r="D4252">
            <v>13999</v>
          </cell>
        </row>
        <row r="4253">
          <cell r="A4253">
            <v>4253</v>
          </cell>
          <cell r="B4253" t="str">
            <v>TUBO ALCANTARILL.GRIS 10"</v>
          </cell>
          <cell r="C4253" t="str">
            <v>ML</v>
          </cell>
          <cell r="D4253">
            <v>11400</v>
          </cell>
        </row>
        <row r="4254">
          <cell r="A4254">
            <v>4254</v>
          </cell>
          <cell r="B4254" t="str">
            <v>UNION HERMETIC.  GRIS 10"</v>
          </cell>
          <cell r="C4254" t="str">
            <v>UN</v>
          </cell>
          <cell r="D4254">
            <v>17964</v>
          </cell>
        </row>
        <row r="4255">
          <cell r="A4255">
            <v>4255</v>
          </cell>
          <cell r="B4255" t="str">
            <v>UNION HERMETIC.  GRIS 12"</v>
          </cell>
          <cell r="C4255" t="str">
            <v>ML</v>
          </cell>
          <cell r="D4255">
            <v>21470</v>
          </cell>
        </row>
        <row r="4256">
          <cell r="A4256">
            <v>4256</v>
          </cell>
          <cell r="B4256" t="str">
            <v>TUBO ALCANTARILL.GRIS 14"</v>
          </cell>
          <cell r="C4256" t="str">
            <v>ML</v>
          </cell>
          <cell r="D4256">
            <v>22477</v>
          </cell>
        </row>
        <row r="4257">
          <cell r="A4257">
            <v>4257</v>
          </cell>
          <cell r="B4257" t="str">
            <v>UNION HERMETIC.  GRIS 14"</v>
          </cell>
          <cell r="C4257" t="str">
            <v>UN</v>
          </cell>
          <cell r="D4257">
            <v>25923</v>
          </cell>
        </row>
        <row r="4258">
          <cell r="A4258">
            <v>4258</v>
          </cell>
          <cell r="B4258" t="str">
            <v>TUBO ALCANTARILL.GRIS 16"</v>
          </cell>
          <cell r="C4258" t="str">
            <v>ML</v>
          </cell>
          <cell r="D4258">
            <v>29807</v>
          </cell>
        </row>
        <row r="4259">
          <cell r="A4259">
            <v>4259</v>
          </cell>
          <cell r="B4259" t="str">
            <v>UNION HERMETIC.  GRIS 16"</v>
          </cell>
          <cell r="C4259" t="str">
            <v>UN</v>
          </cell>
          <cell r="D4259">
            <v>30342</v>
          </cell>
        </row>
        <row r="4260">
          <cell r="A4260">
            <v>4260</v>
          </cell>
          <cell r="B4260" t="str">
            <v>TUBO ALCANTARILL.GRIS 18</v>
          </cell>
          <cell r="C4260" t="str">
            <v>ML</v>
          </cell>
          <cell r="D4260">
            <v>36190</v>
          </cell>
        </row>
        <row r="4261">
          <cell r="A4261">
            <v>4261</v>
          </cell>
          <cell r="B4261" t="str">
            <v>UNION HERMETIC.  GRIS 18"</v>
          </cell>
          <cell r="C4261" t="str">
            <v>UN</v>
          </cell>
          <cell r="D4261">
            <v>32319</v>
          </cell>
        </row>
        <row r="4262">
          <cell r="A4262">
            <v>4262</v>
          </cell>
          <cell r="B4262" t="str">
            <v>TUBO ALCANTARILL.GRIS 20</v>
          </cell>
          <cell r="C4262" t="str">
            <v>ML</v>
          </cell>
          <cell r="D4262">
            <v>44261</v>
          </cell>
        </row>
        <row r="4263">
          <cell r="A4263">
            <v>4263</v>
          </cell>
          <cell r="B4263" t="str">
            <v>UNION HERMETIC.  GRIS 20"</v>
          </cell>
          <cell r="C4263" t="str">
            <v>UN</v>
          </cell>
          <cell r="D4263">
            <v>37630</v>
          </cell>
        </row>
        <row r="4264">
          <cell r="A4264">
            <v>4264</v>
          </cell>
          <cell r="B4264" t="str">
            <v>TUBO ALCANTARILL.GRIS 24"</v>
          </cell>
          <cell r="C4264" t="str">
            <v>ML</v>
          </cell>
          <cell r="D4264">
            <v>64067</v>
          </cell>
        </row>
        <row r="4265">
          <cell r="A4265">
            <v>4265</v>
          </cell>
          <cell r="B4265" t="str">
            <v>UNION HERMETIC.  GRIS 24"</v>
          </cell>
          <cell r="C4265" t="str">
            <v>UN</v>
          </cell>
          <cell r="D4265">
            <v>46858</v>
          </cell>
        </row>
        <row r="4266">
          <cell r="A4266">
            <v>4266</v>
          </cell>
          <cell r="B4266" t="str">
            <v>TUBO ALCANTARILL.GRIS 28"</v>
          </cell>
          <cell r="C4266" t="str">
            <v>ML</v>
          </cell>
          <cell r="D4266">
            <v>84567</v>
          </cell>
        </row>
        <row r="4267">
          <cell r="A4267">
            <v>4267</v>
          </cell>
          <cell r="B4267" t="str">
            <v>UNION HERMETIC.  GRIS 28"</v>
          </cell>
          <cell r="C4267" t="str">
            <v>UN</v>
          </cell>
          <cell r="D4267">
            <v>53968</v>
          </cell>
        </row>
        <row r="4268">
          <cell r="A4268">
            <v>4268</v>
          </cell>
          <cell r="B4268" t="str">
            <v>TRAVERTINO 153x305x20  01</v>
          </cell>
          <cell r="C4268" t="str">
            <v>M2</v>
          </cell>
          <cell r="D4268">
            <v>41992</v>
          </cell>
        </row>
        <row r="4269">
          <cell r="A4269">
            <v>4269</v>
          </cell>
          <cell r="B4269" t="str">
            <v>PLATINA           3/16x1"</v>
          </cell>
          <cell r="C4269" t="str">
            <v>TN</v>
          </cell>
          <cell r="D4269">
            <v>624854</v>
          </cell>
        </row>
        <row r="4270">
          <cell r="A4270">
            <v>4270</v>
          </cell>
          <cell r="B4270" t="str">
            <v>PLATINA           3/16x2"</v>
          </cell>
          <cell r="C4270" t="str">
            <v>TN</v>
          </cell>
          <cell r="D4270">
            <v>624854</v>
          </cell>
        </row>
        <row r="4271">
          <cell r="A4271">
            <v>4271</v>
          </cell>
          <cell r="B4271" t="str">
            <v>ORINAL MEDIANO INSTIT.</v>
          </cell>
          <cell r="C4271" t="str">
            <v>UN</v>
          </cell>
          <cell r="D4271">
            <v>67391</v>
          </cell>
        </row>
        <row r="4272">
          <cell r="A4272">
            <v>4272</v>
          </cell>
          <cell r="B4272" t="str">
            <v>ORINAL FLUXOMETRO INST.</v>
          </cell>
          <cell r="C4272" t="str">
            <v>UN</v>
          </cell>
          <cell r="D4272">
            <v>165806</v>
          </cell>
        </row>
        <row r="4273">
          <cell r="A4273">
            <v>4273</v>
          </cell>
          <cell r="B4273" t="str">
            <v>TAZA CAMPESINA INST.</v>
          </cell>
          <cell r="C4273" t="str">
            <v>UN</v>
          </cell>
          <cell r="D4273">
            <v>15834</v>
          </cell>
        </row>
        <row r="4274">
          <cell r="A4274">
            <v>4274</v>
          </cell>
          <cell r="B4274" t="str">
            <v>TUBO PVC           1 1/2"</v>
          </cell>
          <cell r="C4274" t="str">
            <v>ML</v>
          </cell>
          <cell r="D4274">
            <v>3024</v>
          </cell>
        </row>
        <row r="4275">
          <cell r="A4275">
            <v>4275</v>
          </cell>
          <cell r="B4275" t="str">
            <v>TUBO PVC               2"</v>
          </cell>
          <cell r="C4275" t="str">
            <v>ML</v>
          </cell>
          <cell r="D4275">
            <v>2068</v>
          </cell>
        </row>
        <row r="4276">
          <cell r="A4276">
            <v>4276</v>
          </cell>
          <cell r="B4276" t="str">
            <v>TUBO PVC               3"</v>
          </cell>
          <cell r="C4276" t="str">
            <v>ML</v>
          </cell>
          <cell r="D4276">
            <v>2738</v>
          </cell>
        </row>
        <row r="4277">
          <cell r="A4277">
            <v>4277</v>
          </cell>
          <cell r="B4277" t="str">
            <v>TUBO PVC               4"</v>
          </cell>
          <cell r="C4277" t="str">
            <v>ML</v>
          </cell>
          <cell r="D4277">
            <v>4447</v>
          </cell>
        </row>
        <row r="4278">
          <cell r="A4278">
            <v>4278</v>
          </cell>
          <cell r="B4278" t="str">
            <v>CUBO PVC               6"</v>
          </cell>
          <cell r="C4278" t="str">
            <v>ML</v>
          </cell>
          <cell r="D4278">
            <v>16544</v>
          </cell>
        </row>
        <row r="4279">
          <cell r="A4279">
            <v>4279</v>
          </cell>
          <cell r="B4279" t="str">
            <v>TUBO PVC A.LL.     1 1/2"</v>
          </cell>
          <cell r="C4279" t="str">
            <v>ML</v>
          </cell>
          <cell r="D4279">
            <v>1431</v>
          </cell>
        </row>
        <row r="4280">
          <cell r="A4280">
            <v>4280</v>
          </cell>
          <cell r="B4280" t="str">
            <v>TUBO PVC A.LL.         2"</v>
          </cell>
          <cell r="C4280" t="str">
            <v>ML</v>
          </cell>
          <cell r="D4280">
            <v>2068</v>
          </cell>
        </row>
        <row r="4281">
          <cell r="A4281">
            <v>4281</v>
          </cell>
          <cell r="B4281" t="str">
            <v>TUBO PVC A.LL.         3"</v>
          </cell>
          <cell r="C4281" t="str">
            <v>ML</v>
          </cell>
          <cell r="D4281">
            <v>2738</v>
          </cell>
        </row>
        <row r="4282">
          <cell r="A4282">
            <v>4282</v>
          </cell>
          <cell r="B4282" t="str">
            <v>TUBO PVC A.LL.         4"</v>
          </cell>
          <cell r="C4282" t="str">
            <v>ML</v>
          </cell>
          <cell r="D4282">
            <v>4447</v>
          </cell>
        </row>
        <row r="4283">
          <cell r="A4283">
            <v>4283</v>
          </cell>
          <cell r="B4283" t="str">
            <v>REVISION ENERGIA      E03</v>
          </cell>
          <cell r="C4283" t="str">
            <v>UN</v>
          </cell>
          <cell r="D4283">
            <v>7161</v>
          </cell>
        </row>
        <row r="4284">
          <cell r="A4284">
            <v>4284</v>
          </cell>
          <cell r="B4284" t="str">
            <v>REVISION ENERGIA      E04</v>
          </cell>
          <cell r="C4284" t="str">
            <v>UN</v>
          </cell>
          <cell r="D4284">
            <v>9307</v>
          </cell>
        </row>
        <row r="4285">
          <cell r="A4285">
            <v>4285</v>
          </cell>
          <cell r="B4285" t="str">
            <v>REVISION ENERGIA      E05</v>
          </cell>
          <cell r="C4285" t="str">
            <v>UN</v>
          </cell>
          <cell r="D4285">
            <v>11450</v>
          </cell>
        </row>
        <row r="4286">
          <cell r="A4286">
            <v>4286</v>
          </cell>
          <cell r="B4286" t="str">
            <v>REVISION ENERGIA      E06</v>
          </cell>
          <cell r="C4286" t="str">
            <v>UN</v>
          </cell>
          <cell r="D4286">
            <v>14322</v>
          </cell>
        </row>
        <row r="4287">
          <cell r="A4287">
            <v>4287</v>
          </cell>
          <cell r="B4287" t="str">
            <v>RECONEXION ENERGIA    E-1</v>
          </cell>
          <cell r="C4287" t="str">
            <v>UN</v>
          </cell>
          <cell r="D4287">
            <v>1476</v>
          </cell>
        </row>
        <row r="4288">
          <cell r="A4288">
            <v>4288</v>
          </cell>
          <cell r="B4288" t="str">
            <v>CODO 90º 1/4 CxC   1 1/2"</v>
          </cell>
          <cell r="C4288" t="str">
            <v>UN</v>
          </cell>
          <cell r="D4288">
            <v>708</v>
          </cell>
        </row>
        <row r="4289">
          <cell r="A4289">
            <v>4289</v>
          </cell>
          <cell r="B4289" t="str">
            <v>CODO 90º 1/4 CxC       2"</v>
          </cell>
          <cell r="C4289" t="str">
            <v>UN</v>
          </cell>
          <cell r="D4289">
            <v>2354</v>
          </cell>
        </row>
        <row r="4290">
          <cell r="A4290">
            <v>4290</v>
          </cell>
          <cell r="B4290" t="str">
            <v>CODO 90º 1/4 CxC       3"</v>
          </cell>
          <cell r="C4290" t="str">
            <v>UN</v>
          </cell>
          <cell r="D4290">
            <v>2231</v>
          </cell>
        </row>
        <row r="4291">
          <cell r="A4291">
            <v>4291</v>
          </cell>
          <cell r="B4291" t="str">
            <v>CODO 90º 1/4 CxC       4"</v>
          </cell>
          <cell r="C4291" t="str">
            <v>UN</v>
          </cell>
          <cell r="D4291">
            <v>3786</v>
          </cell>
        </row>
        <row r="4292">
          <cell r="A4292">
            <v>4292</v>
          </cell>
          <cell r="B4292" t="str">
            <v>CODO 90º 1/4 CxC       6"</v>
          </cell>
          <cell r="C4292" t="str">
            <v>UN</v>
          </cell>
          <cell r="D4292">
            <v>16596</v>
          </cell>
        </row>
        <row r="4293">
          <cell r="A4293">
            <v>4293</v>
          </cell>
          <cell r="B4293" t="str">
            <v>CODO 90º 1/4 CxE   1 1/2"</v>
          </cell>
          <cell r="C4293" t="str">
            <v>UN</v>
          </cell>
          <cell r="D4293">
            <v>708</v>
          </cell>
        </row>
        <row r="4294">
          <cell r="A4294">
            <v>4294</v>
          </cell>
          <cell r="B4294" t="str">
            <v>CODO 90º 1/4 CxE       2"</v>
          </cell>
          <cell r="C4294" t="str">
            <v>UN</v>
          </cell>
          <cell r="D4294">
            <v>963</v>
          </cell>
        </row>
        <row r="4295">
          <cell r="A4295">
            <v>4295</v>
          </cell>
          <cell r="B4295" t="str">
            <v>CODO 90º 1/4 CxE       3"</v>
          </cell>
          <cell r="C4295" t="str">
            <v>UN</v>
          </cell>
          <cell r="D4295">
            <v>2231</v>
          </cell>
        </row>
        <row r="4296">
          <cell r="A4296">
            <v>4296</v>
          </cell>
          <cell r="B4296" t="str">
            <v>CODO 90º 1/4 CxE       4"</v>
          </cell>
          <cell r="C4296" t="str">
            <v>UN</v>
          </cell>
          <cell r="D4296">
            <v>3786</v>
          </cell>
        </row>
        <row r="4297">
          <cell r="A4297">
            <v>4297</v>
          </cell>
          <cell r="B4297" t="str">
            <v>CODO 90º 1/4 CxE       6"</v>
          </cell>
          <cell r="C4297" t="str">
            <v>UN</v>
          </cell>
          <cell r="D4297">
            <v>16596</v>
          </cell>
        </row>
        <row r="4298">
          <cell r="A4298">
            <v>4298</v>
          </cell>
          <cell r="B4298" t="str">
            <v>KWIKSET POLO DE PASO</v>
          </cell>
          <cell r="C4298" t="str">
            <v>UN</v>
          </cell>
          <cell r="D4298">
            <v>13270</v>
          </cell>
        </row>
        <row r="4299">
          <cell r="A4299">
            <v>4299</v>
          </cell>
          <cell r="B4299" t="str">
            <v>KWIKSET POLO DE BAÑO</v>
          </cell>
          <cell r="C4299" t="str">
            <v>UN</v>
          </cell>
          <cell r="D4299">
            <v>14597</v>
          </cell>
        </row>
        <row r="4300">
          <cell r="A4300">
            <v>4300</v>
          </cell>
          <cell r="B4300" t="str">
            <v>KWIKSET POLO DE ALCOBA</v>
          </cell>
          <cell r="C4300" t="str">
            <v>UN</v>
          </cell>
          <cell r="D4300">
            <v>19061</v>
          </cell>
        </row>
        <row r="4301">
          <cell r="A4301">
            <v>4301</v>
          </cell>
          <cell r="B4301" t="str">
            <v>TRAVERTINO 305x305X20</v>
          </cell>
          <cell r="C4301" t="str">
            <v>M2</v>
          </cell>
          <cell r="D4301">
            <v>38512</v>
          </cell>
        </row>
        <row r="4302">
          <cell r="A4302">
            <v>4302</v>
          </cell>
          <cell r="B4302" t="str">
            <v>KWIKSET ECLIPSE DE PASO</v>
          </cell>
          <cell r="C4302" t="str">
            <v>UN</v>
          </cell>
          <cell r="D4302">
            <v>15892</v>
          </cell>
        </row>
        <row r="4303">
          <cell r="A4303">
            <v>4303</v>
          </cell>
          <cell r="B4303" t="str">
            <v>KWIKSET ECLIPSE DE BAÑO</v>
          </cell>
          <cell r="C4303" t="str">
            <v>UN</v>
          </cell>
          <cell r="D4303">
            <v>22272</v>
          </cell>
        </row>
        <row r="4304">
          <cell r="A4304">
            <v>4304</v>
          </cell>
          <cell r="B4304" t="str">
            <v>KWIKSET ECLIPSE DE ALCOBA</v>
          </cell>
          <cell r="C4304" t="str">
            <v>UN</v>
          </cell>
          <cell r="D4304">
            <v>25636</v>
          </cell>
        </row>
        <row r="4305">
          <cell r="A4305">
            <v>4305</v>
          </cell>
          <cell r="B4305" t="str">
            <v>KWIKSET ECLIPSE  ENTRADA</v>
          </cell>
          <cell r="C4305" t="str">
            <v>UN</v>
          </cell>
          <cell r="D4305">
            <v>39556</v>
          </cell>
        </row>
        <row r="4306">
          <cell r="A4306">
            <v>4306</v>
          </cell>
          <cell r="B4306" t="str">
            <v>CODO REVENTILADO      3x2</v>
          </cell>
          <cell r="C4306" t="str">
            <v>UN</v>
          </cell>
          <cell r="D4306">
            <v>3046</v>
          </cell>
        </row>
        <row r="4307">
          <cell r="A4307">
            <v>4307</v>
          </cell>
          <cell r="B4307" t="str">
            <v>CODO REVENTILADO      4x2</v>
          </cell>
          <cell r="C4307" t="str">
            <v>UN</v>
          </cell>
          <cell r="D4307">
            <v>4478</v>
          </cell>
        </row>
        <row r="4308">
          <cell r="A4308">
            <v>4308</v>
          </cell>
          <cell r="B4308" t="str">
            <v>TEE PVC            1 1/2"</v>
          </cell>
          <cell r="C4308" t="str">
            <v>UN</v>
          </cell>
          <cell r="D4308">
            <v>1283</v>
          </cell>
        </row>
        <row r="4309">
          <cell r="A4309">
            <v>4309</v>
          </cell>
          <cell r="B4309" t="str">
            <v>TEE PVC                2"</v>
          </cell>
          <cell r="C4309" t="str">
            <v>UN</v>
          </cell>
          <cell r="D4309">
            <v>1470</v>
          </cell>
        </row>
        <row r="4310">
          <cell r="A4310">
            <v>4310</v>
          </cell>
          <cell r="B4310" t="str">
            <v>TEE PVC                3"</v>
          </cell>
          <cell r="C4310" t="str">
            <v>UN</v>
          </cell>
          <cell r="D4310">
            <v>2513</v>
          </cell>
        </row>
        <row r="4311">
          <cell r="A4311">
            <v>4311</v>
          </cell>
          <cell r="B4311" t="str">
            <v>TEE PVC                4"</v>
          </cell>
          <cell r="C4311" t="str">
            <v>UN</v>
          </cell>
          <cell r="D4311">
            <v>4392</v>
          </cell>
        </row>
        <row r="4312">
          <cell r="A4312">
            <v>4312</v>
          </cell>
          <cell r="B4312" t="str">
            <v>TEE PVC                6"</v>
          </cell>
          <cell r="C4312" t="str">
            <v>UN</v>
          </cell>
          <cell r="D4312">
            <v>17004</v>
          </cell>
        </row>
        <row r="4313">
          <cell r="A4313">
            <v>4313</v>
          </cell>
          <cell r="B4313" t="str">
            <v>KWIKSET ECLIPSE  ENTRAD01</v>
          </cell>
          <cell r="C4313" t="str">
            <v>UN</v>
          </cell>
          <cell r="D4313">
            <v>29580</v>
          </cell>
        </row>
        <row r="4314">
          <cell r="A4314">
            <v>4314</v>
          </cell>
          <cell r="B4314" t="str">
            <v>KWIKSET LIDO DE PASO</v>
          </cell>
          <cell r="C4314" t="str">
            <v>UN</v>
          </cell>
          <cell r="D4314">
            <v>24940</v>
          </cell>
        </row>
        <row r="4315">
          <cell r="A4315">
            <v>4315</v>
          </cell>
          <cell r="B4315" t="str">
            <v>KWIKSET LIDO BAÑO/ALCOBA</v>
          </cell>
          <cell r="C4315" t="str">
            <v>UN</v>
          </cell>
          <cell r="D4315">
            <v>25984</v>
          </cell>
        </row>
        <row r="4316">
          <cell r="A4316">
            <v>4316</v>
          </cell>
          <cell r="B4316" t="str">
            <v>KWIKSET LIDO ENTRADA</v>
          </cell>
          <cell r="C4316" t="str">
            <v>UN</v>
          </cell>
          <cell r="D4316">
            <v>30624</v>
          </cell>
        </row>
        <row r="4317">
          <cell r="A4317">
            <v>4317</v>
          </cell>
          <cell r="B4317" t="str">
            <v>KWIKSET PILGRIM 2 PIEZAS</v>
          </cell>
          <cell r="C4317" t="str">
            <v>UN</v>
          </cell>
          <cell r="D4317">
            <v>167040</v>
          </cell>
        </row>
        <row r="4318">
          <cell r="A4318">
            <v>4318</v>
          </cell>
          <cell r="B4318" t="str">
            <v>TEE PVC DOBLE      1 1/2"</v>
          </cell>
          <cell r="C4318" t="str">
            <v>UN</v>
          </cell>
          <cell r="D4318">
            <v>1474</v>
          </cell>
        </row>
        <row r="4319">
          <cell r="A4319">
            <v>4319</v>
          </cell>
          <cell r="B4319" t="str">
            <v>TEE PVC DOBLE          2"</v>
          </cell>
          <cell r="C4319" t="str">
            <v>UN</v>
          </cell>
          <cell r="D4319">
            <v>1706</v>
          </cell>
        </row>
        <row r="4320">
          <cell r="A4320">
            <v>4320</v>
          </cell>
          <cell r="B4320" t="str">
            <v>TEE PVC DOBLE          3"</v>
          </cell>
          <cell r="C4320" t="str">
            <v>UN</v>
          </cell>
          <cell r="D4320">
            <v>4697</v>
          </cell>
        </row>
        <row r="4321">
          <cell r="A4321">
            <v>4321</v>
          </cell>
          <cell r="B4321" t="str">
            <v>TEE PVC DOBLE          4"</v>
          </cell>
          <cell r="C4321" t="str">
            <v>UN</v>
          </cell>
          <cell r="D4321">
            <v>8219</v>
          </cell>
        </row>
        <row r="4322">
          <cell r="A4322">
            <v>4322</v>
          </cell>
          <cell r="B4322" t="str">
            <v>KWIKSET BARKLEY 2 PIEZAS</v>
          </cell>
          <cell r="C4322" t="str">
            <v>UN</v>
          </cell>
          <cell r="D4322">
            <v>200796</v>
          </cell>
        </row>
        <row r="4323">
          <cell r="A4323">
            <v>4323</v>
          </cell>
          <cell r="B4323" t="str">
            <v>TRAVERTINO 305x305x20  01</v>
          </cell>
          <cell r="C4323" t="str">
            <v>M2</v>
          </cell>
          <cell r="D4323">
            <v>48720</v>
          </cell>
        </row>
        <row r="4324">
          <cell r="A4324">
            <v>4324</v>
          </cell>
          <cell r="B4324" t="str">
            <v>TRAVERTINO 305x610x20</v>
          </cell>
          <cell r="C4324" t="str">
            <v>M2</v>
          </cell>
          <cell r="D4324">
            <v>41992</v>
          </cell>
        </row>
        <row r="4325">
          <cell r="A4325">
            <v>4325</v>
          </cell>
          <cell r="B4325" t="str">
            <v>AD.TERMINAL   3/4"</v>
          </cell>
          <cell r="C4325" t="str">
            <v>UN</v>
          </cell>
          <cell r="D4325">
            <v>100</v>
          </cell>
        </row>
        <row r="4326">
          <cell r="A4326">
            <v>4326</v>
          </cell>
          <cell r="B4326" t="str">
            <v>YEE PVC  SANT              2"</v>
          </cell>
          <cell r="C4326" t="str">
            <v>UN</v>
          </cell>
          <cell r="D4326">
            <v>5269</v>
          </cell>
        </row>
        <row r="4327">
          <cell r="A4327">
            <v>4327</v>
          </cell>
          <cell r="B4327" t="str">
            <v>YEE PVC                3"</v>
          </cell>
          <cell r="C4327" t="str">
            <v>UN</v>
          </cell>
          <cell r="D4327">
            <v>2638</v>
          </cell>
        </row>
        <row r="4328">
          <cell r="A4328">
            <v>4328</v>
          </cell>
          <cell r="B4328" t="str">
            <v>YEE PVC                4"</v>
          </cell>
          <cell r="C4328" t="str">
            <v>UN</v>
          </cell>
          <cell r="D4328">
            <v>18297</v>
          </cell>
        </row>
        <row r="4329">
          <cell r="A4329">
            <v>4329</v>
          </cell>
          <cell r="B4329" t="str">
            <v>YEE PVC                6"</v>
          </cell>
          <cell r="C4329" t="str">
            <v>UN</v>
          </cell>
          <cell r="D4329">
            <v>16119</v>
          </cell>
        </row>
        <row r="4330">
          <cell r="A4330">
            <v>4330</v>
          </cell>
          <cell r="B4330" t="str">
            <v>TRAVERTINO 305x610x20  01</v>
          </cell>
          <cell r="C4330" t="str">
            <v>M2</v>
          </cell>
          <cell r="D4330">
            <v>52200</v>
          </cell>
        </row>
        <row r="4331">
          <cell r="A4331">
            <v>4331</v>
          </cell>
          <cell r="B4331" t="str">
            <v>TRAVERTINO ASERRADO</v>
          </cell>
          <cell r="C4331" t="str">
            <v>M2</v>
          </cell>
          <cell r="D4331">
            <v>29928</v>
          </cell>
        </row>
        <row r="4332">
          <cell r="A4332">
            <v>4332</v>
          </cell>
          <cell r="B4332" t="str">
            <v>AD.HEMBRA 1/2x1/4"</v>
          </cell>
          <cell r="C4332" t="str">
            <v>UN</v>
          </cell>
          <cell r="D4332">
            <v>209</v>
          </cell>
        </row>
        <row r="4333">
          <cell r="A4333">
            <v>4333</v>
          </cell>
          <cell r="B4333" t="str">
            <v>AD.HEMBRA 1/2"</v>
          </cell>
          <cell r="C4333" t="str">
            <v>UN</v>
          </cell>
          <cell r="D4333">
            <v>695</v>
          </cell>
        </row>
        <row r="4334">
          <cell r="A4334">
            <v>4334</v>
          </cell>
          <cell r="B4334" t="str">
            <v>YEE PVC DOBLE          2"</v>
          </cell>
          <cell r="C4334" t="str">
            <v>UN</v>
          </cell>
          <cell r="D4334">
            <v>1706</v>
          </cell>
        </row>
        <row r="4335">
          <cell r="A4335">
            <v>4335</v>
          </cell>
          <cell r="B4335" t="str">
            <v>YEE PVC DOBLE          3"</v>
          </cell>
          <cell r="C4335" t="str">
            <v>UN</v>
          </cell>
          <cell r="D4335">
            <v>4242</v>
          </cell>
        </row>
        <row r="4336">
          <cell r="A4336">
            <v>4336</v>
          </cell>
          <cell r="B4336" t="str">
            <v>YEE PVC DOBLE          4"</v>
          </cell>
          <cell r="C4336" t="str">
            <v>UN</v>
          </cell>
          <cell r="D4336">
            <v>32934</v>
          </cell>
        </row>
        <row r="4337">
          <cell r="A4337">
            <v>4337</v>
          </cell>
          <cell r="B4337" t="str">
            <v>TRAVERTINO ASERRADO    01</v>
          </cell>
          <cell r="C4337" t="str">
            <v>M2</v>
          </cell>
          <cell r="D4337">
            <v>42224</v>
          </cell>
        </row>
        <row r="4338">
          <cell r="A4338">
            <v>4338</v>
          </cell>
          <cell r="B4338" t="str">
            <v>AD.HEMBRA     3/4"</v>
          </cell>
          <cell r="C4338" t="str">
            <v>UN</v>
          </cell>
          <cell r="D4338">
            <v>257</v>
          </cell>
        </row>
        <row r="4339">
          <cell r="A4339">
            <v>4339</v>
          </cell>
          <cell r="B4339" t="str">
            <v>AD.HEMBRA       1"</v>
          </cell>
          <cell r="C4339" t="str">
            <v>UN</v>
          </cell>
          <cell r="D4339">
            <v>461</v>
          </cell>
        </row>
        <row r="4340">
          <cell r="A4340">
            <v>4340</v>
          </cell>
          <cell r="B4340" t="str">
            <v>SIFON C/TAPON      1 1/2"</v>
          </cell>
          <cell r="C4340" t="str">
            <v>UN</v>
          </cell>
          <cell r="D4340">
            <v>1112</v>
          </cell>
        </row>
        <row r="4341">
          <cell r="A4341">
            <v>4341</v>
          </cell>
          <cell r="B4341" t="str">
            <v>SIFON C/TAPON          2"</v>
          </cell>
          <cell r="C4341" t="str">
            <v>UN</v>
          </cell>
          <cell r="D4341">
            <v>1567</v>
          </cell>
        </row>
        <row r="4342">
          <cell r="A4342">
            <v>4342</v>
          </cell>
          <cell r="B4342" t="str">
            <v>SIFON     PVC SANT             2"</v>
          </cell>
          <cell r="C4342" t="str">
            <v>UN</v>
          </cell>
          <cell r="D4342">
            <v>3991</v>
          </cell>
        </row>
        <row r="4343">
          <cell r="A4343">
            <v>4343</v>
          </cell>
          <cell r="B4343" t="str">
            <v>SIFON                  3"</v>
          </cell>
          <cell r="C4343" t="str">
            <v>UN</v>
          </cell>
          <cell r="D4343">
            <v>3014</v>
          </cell>
        </row>
        <row r="4344">
          <cell r="A4344">
            <v>4344</v>
          </cell>
          <cell r="B4344" t="str">
            <v>SIFON                  4"</v>
          </cell>
          <cell r="C4344" t="str">
            <v>UN</v>
          </cell>
          <cell r="D4344">
            <v>5970</v>
          </cell>
        </row>
        <row r="4345">
          <cell r="A4345">
            <v>4345</v>
          </cell>
          <cell r="B4345" t="str">
            <v>UNION PVC          1 1/2"</v>
          </cell>
          <cell r="C4345" t="str">
            <v>UN</v>
          </cell>
          <cell r="D4345">
            <v>585</v>
          </cell>
        </row>
        <row r="4346">
          <cell r="A4346">
            <v>4346</v>
          </cell>
          <cell r="B4346" t="str">
            <v>UNION PVC              2"</v>
          </cell>
          <cell r="C4346" t="str">
            <v>UN</v>
          </cell>
          <cell r="D4346">
            <v>641</v>
          </cell>
        </row>
        <row r="4347">
          <cell r="A4347">
            <v>4347</v>
          </cell>
          <cell r="B4347" t="str">
            <v>UNION PVC              3"</v>
          </cell>
          <cell r="C4347" t="str">
            <v>UN</v>
          </cell>
          <cell r="D4347">
            <v>1090</v>
          </cell>
        </row>
        <row r="4348">
          <cell r="A4348">
            <v>4348</v>
          </cell>
          <cell r="B4348" t="str">
            <v>UNION PVC              4"</v>
          </cell>
          <cell r="C4348" t="str">
            <v>UN</v>
          </cell>
          <cell r="D4348">
            <v>1871</v>
          </cell>
        </row>
        <row r="4349">
          <cell r="A4349">
            <v>4349</v>
          </cell>
          <cell r="B4349" t="str">
            <v>UNION PVC              6"</v>
          </cell>
          <cell r="C4349" t="str">
            <v>UN</v>
          </cell>
          <cell r="D4349">
            <v>5381</v>
          </cell>
        </row>
        <row r="4350">
          <cell r="A4350">
            <v>4350</v>
          </cell>
          <cell r="B4350" t="str">
            <v>BUJE SOLDADO PVC  2x1 1/2</v>
          </cell>
          <cell r="C4350" t="str">
            <v>UN</v>
          </cell>
          <cell r="D4350">
            <v>805</v>
          </cell>
        </row>
        <row r="4351">
          <cell r="A4351">
            <v>4351</v>
          </cell>
          <cell r="B4351" t="str">
            <v>BUJE SOLDADO PVC  3x1 1/2</v>
          </cell>
          <cell r="C4351" t="str">
            <v>UN</v>
          </cell>
          <cell r="D4351">
            <v>1233</v>
          </cell>
        </row>
        <row r="4352">
          <cell r="A4352">
            <v>4352</v>
          </cell>
          <cell r="B4352" t="str">
            <v>TRAVERTINO CUADREADO</v>
          </cell>
          <cell r="C4352" t="str">
            <v>M2</v>
          </cell>
          <cell r="D4352">
            <v>47676</v>
          </cell>
        </row>
        <row r="4353">
          <cell r="A4353">
            <v>4353</v>
          </cell>
          <cell r="B4353" t="str">
            <v>BUJE SOLDADO PVC 4x2-4x3</v>
          </cell>
          <cell r="C4353" t="str">
            <v>UN</v>
          </cell>
          <cell r="D4353">
            <v>7147</v>
          </cell>
        </row>
        <row r="4354">
          <cell r="A4354">
            <v>4354</v>
          </cell>
          <cell r="B4354" t="str">
            <v>TRAVERTINO CUADREADO   01</v>
          </cell>
          <cell r="C4354" t="str">
            <v>M2</v>
          </cell>
          <cell r="D4354">
            <v>61944</v>
          </cell>
        </row>
        <row r="4355">
          <cell r="A4355">
            <v>4355</v>
          </cell>
          <cell r="B4355" t="str">
            <v>BUJE SOLDADO PVC      6x4</v>
          </cell>
          <cell r="C4355" t="str">
            <v>UN</v>
          </cell>
          <cell r="D4355">
            <v>5096</v>
          </cell>
        </row>
        <row r="4356">
          <cell r="A4356">
            <v>4356</v>
          </cell>
          <cell r="B4356" t="str">
            <v>AD.LIMPIEZA PVC 2"</v>
          </cell>
          <cell r="C4356" t="str">
            <v>UN</v>
          </cell>
          <cell r="D4356">
            <v>962</v>
          </cell>
        </row>
        <row r="4357">
          <cell r="A4357">
            <v>4357</v>
          </cell>
          <cell r="B4357" t="str">
            <v>AD.LIMPIEZA PVC 3"</v>
          </cell>
          <cell r="C4357" t="str">
            <v>UN</v>
          </cell>
          <cell r="D4357">
            <v>2022</v>
          </cell>
        </row>
        <row r="4358">
          <cell r="A4358">
            <v>4358</v>
          </cell>
          <cell r="B4358" t="str">
            <v>AD.LIMPIEZA PVC 4"</v>
          </cell>
          <cell r="C4358" t="str">
            <v>UN</v>
          </cell>
          <cell r="D4358">
            <v>2948</v>
          </cell>
        </row>
        <row r="4359">
          <cell r="A4359">
            <v>4359</v>
          </cell>
          <cell r="B4359" t="str">
            <v>AD.LIMPIEZA PVC 6"</v>
          </cell>
          <cell r="C4359" t="str">
            <v>UN</v>
          </cell>
          <cell r="D4359">
            <v>8166</v>
          </cell>
        </row>
        <row r="4360">
          <cell r="A4360">
            <v>4360</v>
          </cell>
          <cell r="B4360" t="str">
            <v>JUNTA EXPANSION PVC    3"</v>
          </cell>
          <cell r="C4360" t="str">
            <v>UN</v>
          </cell>
          <cell r="D4360">
            <v>5768</v>
          </cell>
        </row>
        <row r="4361">
          <cell r="A4361">
            <v>4361</v>
          </cell>
          <cell r="B4361" t="str">
            <v>JUNTA EXPANSION PVC    4"</v>
          </cell>
          <cell r="C4361" t="str">
            <v>UN</v>
          </cell>
          <cell r="D4361">
            <v>8172</v>
          </cell>
        </row>
        <row r="4362">
          <cell r="A4362">
            <v>4362</v>
          </cell>
          <cell r="B4362" t="str">
            <v>TUBO PRESION/9 PVC   1/2"</v>
          </cell>
          <cell r="C4362" t="str">
            <v>ML</v>
          </cell>
          <cell r="D4362">
            <v>836</v>
          </cell>
        </row>
        <row r="4363">
          <cell r="A4363">
            <v>4363</v>
          </cell>
          <cell r="B4363" t="str">
            <v>TUBO PRESION/11 PVC  3/4"</v>
          </cell>
          <cell r="C4363" t="str">
            <v>ML</v>
          </cell>
          <cell r="D4363">
            <v>1118</v>
          </cell>
        </row>
        <row r="4364">
          <cell r="A4364">
            <v>4364</v>
          </cell>
          <cell r="B4364" t="str">
            <v>TUBO PRES./13.5 PVC  1/2"</v>
          </cell>
          <cell r="C4364" t="str">
            <v>ML</v>
          </cell>
          <cell r="D4364">
            <v>556</v>
          </cell>
        </row>
        <row r="4365">
          <cell r="A4365">
            <v>4365</v>
          </cell>
          <cell r="B4365" t="str">
            <v>TUBO PRESION/13.5 PVC  1"</v>
          </cell>
          <cell r="C4365" t="str">
            <v>ML</v>
          </cell>
          <cell r="D4365">
            <v>1671</v>
          </cell>
        </row>
        <row r="4366">
          <cell r="A4366">
            <v>4366</v>
          </cell>
          <cell r="B4366" t="str">
            <v>TUBO PRESION/21 PVC  3/4"</v>
          </cell>
          <cell r="C4366" t="str">
            <v>ML</v>
          </cell>
          <cell r="D4366">
            <v>723</v>
          </cell>
        </row>
        <row r="4367">
          <cell r="A4367">
            <v>4367</v>
          </cell>
          <cell r="B4367" t="str">
            <v>TUBO PRESION/21 PVC    1"</v>
          </cell>
          <cell r="C4367" t="str">
            <v>ML</v>
          </cell>
          <cell r="D4367">
            <v>1101</v>
          </cell>
        </row>
        <row r="4368">
          <cell r="A4368">
            <v>4368</v>
          </cell>
          <cell r="B4368" t="str">
            <v>TUBO PRES./21 PVC  1 1/4"</v>
          </cell>
          <cell r="C4368" t="str">
            <v>ML</v>
          </cell>
          <cell r="D4368">
            <v>1864</v>
          </cell>
        </row>
        <row r="4369">
          <cell r="A4369">
            <v>4369</v>
          </cell>
          <cell r="B4369" t="str">
            <v>TUBO PRES./21 PVC  1 1/2"</v>
          </cell>
          <cell r="C4369" t="str">
            <v>ML</v>
          </cell>
          <cell r="D4369">
            <v>2435</v>
          </cell>
        </row>
        <row r="4370">
          <cell r="A4370">
            <v>4370</v>
          </cell>
          <cell r="B4370" t="str">
            <v>TUBO PRESION/21 PVC    2"</v>
          </cell>
          <cell r="C4370" t="str">
            <v>ML</v>
          </cell>
          <cell r="D4370">
            <v>3435</v>
          </cell>
        </row>
        <row r="4371">
          <cell r="A4371">
            <v>4371</v>
          </cell>
          <cell r="B4371" t="str">
            <v>TUBO PRESION/21 PVC    3"</v>
          </cell>
          <cell r="C4371" t="str">
            <v>ML</v>
          </cell>
          <cell r="D4371">
            <v>6628</v>
          </cell>
        </row>
        <row r="4372">
          <cell r="A4372">
            <v>4372</v>
          </cell>
          <cell r="B4372" t="str">
            <v>TUBO PRESION/21 PVC    4"</v>
          </cell>
          <cell r="C4372" t="str">
            <v>ML</v>
          </cell>
          <cell r="D4372">
            <v>11600</v>
          </cell>
        </row>
        <row r="4373">
          <cell r="A4373">
            <v>4373</v>
          </cell>
          <cell r="B4373" t="str">
            <v>TUBO PRESION/26 PVC    2"</v>
          </cell>
          <cell r="C4373" t="str">
            <v>ML</v>
          </cell>
          <cell r="D4373">
            <v>2784</v>
          </cell>
        </row>
        <row r="4374">
          <cell r="A4374">
            <v>4374</v>
          </cell>
          <cell r="B4374" t="str">
            <v>TUBO PRESION/32.5 PVC  3"</v>
          </cell>
          <cell r="C4374" t="str">
            <v>ML</v>
          </cell>
          <cell r="D4374">
            <v>4723</v>
          </cell>
        </row>
        <row r="4375">
          <cell r="A4375">
            <v>4375</v>
          </cell>
          <cell r="B4375" t="str">
            <v>TUBO PRESION/41 PVC    4"</v>
          </cell>
          <cell r="C4375" t="str">
            <v>ML</v>
          </cell>
          <cell r="D4375">
            <v>6546</v>
          </cell>
        </row>
        <row r="4376">
          <cell r="A4376">
            <v>4376</v>
          </cell>
          <cell r="B4376" t="str">
            <v>TEE PRESION PVC      1/2"</v>
          </cell>
          <cell r="C4376" t="str">
            <v>UN</v>
          </cell>
          <cell r="D4376">
            <v>508</v>
          </cell>
        </row>
        <row r="4377">
          <cell r="A4377">
            <v>4377</v>
          </cell>
          <cell r="B4377" t="str">
            <v>TEE PRESION PVC      3/4"</v>
          </cell>
          <cell r="C4377" t="str">
            <v>UN</v>
          </cell>
          <cell r="D4377">
            <v>1016</v>
          </cell>
        </row>
        <row r="4378">
          <cell r="A4378">
            <v>4378</v>
          </cell>
          <cell r="B4378" t="str">
            <v>TEE PRESION PVC        1"</v>
          </cell>
          <cell r="C4378" t="str">
            <v>UN</v>
          </cell>
          <cell r="D4378">
            <v>653</v>
          </cell>
        </row>
        <row r="4379">
          <cell r="A4379">
            <v>4379</v>
          </cell>
          <cell r="B4379" t="str">
            <v>TEE PRESION PVC    1 1/4"</v>
          </cell>
          <cell r="C4379" t="str">
            <v>UN</v>
          </cell>
          <cell r="D4379">
            <v>1014</v>
          </cell>
        </row>
        <row r="4380">
          <cell r="A4380">
            <v>4380</v>
          </cell>
          <cell r="B4380" t="str">
            <v>TEE PRESION PVC    1 1/2"</v>
          </cell>
          <cell r="C4380" t="str">
            <v>UN</v>
          </cell>
          <cell r="D4380">
            <v>1392</v>
          </cell>
        </row>
        <row r="4381">
          <cell r="A4381">
            <v>4381</v>
          </cell>
          <cell r="B4381" t="str">
            <v>TEE PRESION PVC        2"</v>
          </cell>
          <cell r="C4381" t="str">
            <v>UN</v>
          </cell>
          <cell r="D4381">
            <v>2321</v>
          </cell>
        </row>
        <row r="4382">
          <cell r="A4382">
            <v>4382</v>
          </cell>
          <cell r="B4382" t="str">
            <v>TEE PRESION PVC        3"</v>
          </cell>
          <cell r="C4382" t="str">
            <v>UN</v>
          </cell>
          <cell r="D4382">
            <v>6125</v>
          </cell>
        </row>
        <row r="4383">
          <cell r="A4383">
            <v>4383</v>
          </cell>
          <cell r="B4383" t="str">
            <v>TEE PRESION PVC  REDUCIDA DE 3/4 X 1/2</v>
          </cell>
          <cell r="C4383" t="str">
            <v>UN</v>
          </cell>
          <cell r="D4383">
            <v>1417</v>
          </cell>
        </row>
        <row r="4384">
          <cell r="A4384">
            <v>4384</v>
          </cell>
          <cell r="B4384" t="str">
            <v>AD.MACHO      1/2"</v>
          </cell>
          <cell r="C4384" t="str">
            <v>UN</v>
          </cell>
          <cell r="D4384">
            <v>321</v>
          </cell>
        </row>
        <row r="4385">
          <cell r="A4385">
            <v>4385</v>
          </cell>
          <cell r="B4385" t="str">
            <v>AD.MACHO      3/4"</v>
          </cell>
          <cell r="C4385" t="str">
            <v>UN</v>
          </cell>
          <cell r="D4385">
            <v>242</v>
          </cell>
        </row>
        <row r="4386">
          <cell r="A4386">
            <v>4386</v>
          </cell>
          <cell r="B4386" t="str">
            <v>BUJE SOLDADO     3/4x1/2"</v>
          </cell>
          <cell r="C4386" t="str">
            <v>UN</v>
          </cell>
          <cell r="D4386">
            <v>447</v>
          </cell>
        </row>
        <row r="4387">
          <cell r="A4387">
            <v>4387</v>
          </cell>
          <cell r="B4387" t="str">
            <v>CODO 90º PRES. PVC   1/2"</v>
          </cell>
          <cell r="C4387" t="str">
            <v>UN</v>
          </cell>
          <cell r="D4387">
            <v>385</v>
          </cell>
        </row>
        <row r="4388">
          <cell r="A4388">
            <v>4388</v>
          </cell>
          <cell r="B4388" t="str">
            <v>CODO 90º PRES. PVC   3/4"</v>
          </cell>
          <cell r="C4388" t="str">
            <v>UN</v>
          </cell>
          <cell r="D4388">
            <v>732</v>
          </cell>
        </row>
        <row r="4389">
          <cell r="A4389">
            <v>4389</v>
          </cell>
          <cell r="B4389" t="str">
            <v>CODO 90º PRES. PVC     1"</v>
          </cell>
          <cell r="C4389" t="str">
            <v>UN</v>
          </cell>
          <cell r="D4389">
            <v>445</v>
          </cell>
        </row>
        <row r="4390">
          <cell r="A4390">
            <v>4390</v>
          </cell>
          <cell r="B4390" t="str">
            <v>CODO 90º PRES. PVC 1 1/4"</v>
          </cell>
          <cell r="C4390" t="str">
            <v>UN</v>
          </cell>
          <cell r="D4390">
            <v>696</v>
          </cell>
        </row>
        <row r="4391">
          <cell r="A4391">
            <v>4391</v>
          </cell>
          <cell r="B4391" t="str">
            <v>CODO 90º PRES. PVC 1 1/2"</v>
          </cell>
          <cell r="C4391" t="str">
            <v>UN</v>
          </cell>
          <cell r="D4391">
            <v>1059</v>
          </cell>
        </row>
        <row r="4392">
          <cell r="A4392">
            <v>4392</v>
          </cell>
          <cell r="B4392" t="str">
            <v>CODO 90º PRES. PVC     2"</v>
          </cell>
          <cell r="C4392" t="str">
            <v>UN</v>
          </cell>
          <cell r="D4392">
            <v>1736</v>
          </cell>
        </row>
        <row r="4393">
          <cell r="A4393">
            <v>4393</v>
          </cell>
          <cell r="B4393" t="str">
            <v>CODO 90º PRES. PVC     3"</v>
          </cell>
          <cell r="C4393" t="str">
            <v>UN</v>
          </cell>
          <cell r="D4393">
            <v>5453</v>
          </cell>
        </row>
        <row r="4394">
          <cell r="A4394">
            <v>4394</v>
          </cell>
          <cell r="B4394" t="str">
            <v>CODO 90º PRES. PVC     4"</v>
          </cell>
          <cell r="C4394" t="str">
            <v>UN</v>
          </cell>
          <cell r="D4394">
            <v>10708</v>
          </cell>
        </row>
        <row r="4395">
          <cell r="A4395">
            <v>4395</v>
          </cell>
          <cell r="B4395" t="str">
            <v>CODO 45º PRES. PVC   1/2"</v>
          </cell>
          <cell r="C4395" t="str">
            <v>UN</v>
          </cell>
          <cell r="D4395">
            <v>179</v>
          </cell>
        </row>
        <row r="4396">
          <cell r="A4396">
            <v>4396</v>
          </cell>
          <cell r="B4396" t="str">
            <v>CODO 45º PRES. PVC   3/4"</v>
          </cell>
          <cell r="C4396" t="str">
            <v>UN</v>
          </cell>
          <cell r="D4396">
            <v>251</v>
          </cell>
        </row>
        <row r="4397">
          <cell r="A4397">
            <v>4397</v>
          </cell>
          <cell r="B4397" t="str">
            <v>CODO 45º PRES. PVC     1"</v>
          </cell>
          <cell r="C4397" t="str">
            <v>UN</v>
          </cell>
          <cell r="D4397">
            <v>474</v>
          </cell>
        </row>
        <row r="4398">
          <cell r="A4398">
            <v>4398</v>
          </cell>
          <cell r="B4398" t="str">
            <v>CODO 45º PRES. PVC 1 1/4"</v>
          </cell>
          <cell r="C4398" t="str">
            <v>UN</v>
          </cell>
          <cell r="D4398">
            <v>741</v>
          </cell>
        </row>
        <row r="4399">
          <cell r="A4399">
            <v>4399</v>
          </cell>
          <cell r="B4399" t="str">
            <v>CODO 45º PRES. PVC 1 1/2"</v>
          </cell>
          <cell r="C4399" t="str">
            <v>UN</v>
          </cell>
          <cell r="D4399">
            <v>1016</v>
          </cell>
        </row>
        <row r="4400">
          <cell r="A4400">
            <v>4400</v>
          </cell>
          <cell r="B4400" t="str">
            <v>CODO 45º PRES. PVC     2"</v>
          </cell>
          <cell r="C4400" t="str">
            <v>UN</v>
          </cell>
          <cell r="D4400">
            <v>1816</v>
          </cell>
        </row>
        <row r="4401">
          <cell r="A4401">
            <v>4401</v>
          </cell>
          <cell r="B4401" t="str">
            <v>CODO 45º PRES. PVC     3"</v>
          </cell>
          <cell r="C4401" t="str">
            <v>UN</v>
          </cell>
          <cell r="D4401">
            <v>5314</v>
          </cell>
        </row>
        <row r="4402">
          <cell r="A4402">
            <v>4402</v>
          </cell>
          <cell r="B4402" t="str">
            <v>CODO 45º PRES. PVC     4"</v>
          </cell>
          <cell r="C4402" t="str">
            <v>UN</v>
          </cell>
          <cell r="D4402">
            <v>10262</v>
          </cell>
        </row>
        <row r="4403">
          <cell r="A4403">
            <v>4403</v>
          </cell>
          <cell r="B4403" t="str">
            <v>UNION PRESION PVC    1/2"</v>
          </cell>
          <cell r="C4403" t="str">
            <v>UN</v>
          </cell>
          <cell r="D4403">
            <v>131</v>
          </cell>
        </row>
        <row r="4404">
          <cell r="A4404">
            <v>4404</v>
          </cell>
          <cell r="B4404" t="str">
            <v>UNION PRESION PVC    3/4"</v>
          </cell>
          <cell r="C4404" t="str">
            <v>UN</v>
          </cell>
          <cell r="D4404">
            <v>170</v>
          </cell>
        </row>
        <row r="4405">
          <cell r="A4405">
            <v>4405</v>
          </cell>
          <cell r="B4405" t="str">
            <v>UNION PRESION PVC      1"</v>
          </cell>
          <cell r="C4405" t="str">
            <v>UN</v>
          </cell>
          <cell r="D4405">
            <v>277</v>
          </cell>
        </row>
        <row r="4406">
          <cell r="A4406">
            <v>4406</v>
          </cell>
          <cell r="B4406" t="str">
            <v>UNION PRESION PVC   1 1/4</v>
          </cell>
          <cell r="C4406" t="str">
            <v>UN</v>
          </cell>
          <cell r="D4406">
            <v>476</v>
          </cell>
        </row>
        <row r="4407">
          <cell r="A4407">
            <v>4407</v>
          </cell>
          <cell r="B4407" t="str">
            <v>UNION PRESION PVC   1 1/2</v>
          </cell>
          <cell r="C4407" t="str">
            <v>UN</v>
          </cell>
          <cell r="D4407">
            <v>510</v>
          </cell>
        </row>
        <row r="4408">
          <cell r="A4408">
            <v>4408</v>
          </cell>
          <cell r="B4408" t="str">
            <v>UNION PRESION PVC      2"</v>
          </cell>
          <cell r="C4408" t="str">
            <v>UN</v>
          </cell>
          <cell r="D4408">
            <v>894</v>
          </cell>
        </row>
        <row r="4409">
          <cell r="A4409">
            <v>4409</v>
          </cell>
          <cell r="B4409" t="str">
            <v>UNION PRESION PVC      3"</v>
          </cell>
          <cell r="C4409" t="str">
            <v>UN</v>
          </cell>
          <cell r="D4409">
            <v>2734</v>
          </cell>
        </row>
        <row r="4410">
          <cell r="A4410">
            <v>4410</v>
          </cell>
          <cell r="B4410" t="str">
            <v>UNION PRESION PVC      4"</v>
          </cell>
          <cell r="C4410" t="str">
            <v>UN</v>
          </cell>
          <cell r="D4410">
            <v>5939</v>
          </cell>
        </row>
        <row r="4411">
          <cell r="A4411">
            <v>4411</v>
          </cell>
          <cell r="B4411" t="str">
            <v>RECONEXION ENERGIA    E-2</v>
          </cell>
          <cell r="C4411" t="str">
            <v>UN</v>
          </cell>
          <cell r="D4411">
            <v>2216</v>
          </cell>
        </row>
        <row r="4412">
          <cell r="A4412">
            <v>4412</v>
          </cell>
          <cell r="B4412" t="str">
            <v>RECONEXION ENERGIA    E-3</v>
          </cell>
          <cell r="C4412" t="str">
            <v>UN</v>
          </cell>
          <cell r="D4412">
            <v>2959</v>
          </cell>
        </row>
        <row r="4413">
          <cell r="A4413">
            <v>4413</v>
          </cell>
          <cell r="B4413" t="str">
            <v>RECONEXION ENERGIA    E-4</v>
          </cell>
          <cell r="C4413" t="str">
            <v>UN</v>
          </cell>
          <cell r="D4413">
            <v>4429</v>
          </cell>
        </row>
        <row r="4414">
          <cell r="A4414">
            <v>4414</v>
          </cell>
          <cell r="B4414" t="str">
            <v>RECONEXION ENERGIA    E-5</v>
          </cell>
          <cell r="C4414" t="str">
            <v>UN</v>
          </cell>
          <cell r="D4414">
            <v>5916</v>
          </cell>
        </row>
        <row r="4415">
          <cell r="A4415">
            <v>4415</v>
          </cell>
          <cell r="B4415" t="str">
            <v>RECONEXION ENERGIA    E-6</v>
          </cell>
          <cell r="C4415" t="str">
            <v>UN</v>
          </cell>
          <cell r="D4415">
            <v>7393</v>
          </cell>
        </row>
        <row r="4416">
          <cell r="A4416">
            <v>4416</v>
          </cell>
          <cell r="B4416" t="str">
            <v>MADERA CATIVO</v>
          </cell>
          <cell r="C4416" t="str">
            <v>ML</v>
          </cell>
          <cell r="D4416">
            <v>1476</v>
          </cell>
        </row>
        <row r="4417">
          <cell r="A4417">
            <v>4417</v>
          </cell>
          <cell r="B4417" t="str">
            <v>AD.MACHO PRES.PVC    1/2"</v>
          </cell>
          <cell r="C4417" t="str">
            <v>UN</v>
          </cell>
          <cell r="D4417">
            <v>169</v>
          </cell>
        </row>
        <row r="4418">
          <cell r="A4418">
            <v>4418</v>
          </cell>
          <cell r="B4418" t="str">
            <v>AD.MACHO PRES.PVC    3/4"</v>
          </cell>
          <cell r="C4418" t="str">
            <v>UN</v>
          </cell>
          <cell r="D4418">
            <v>178</v>
          </cell>
        </row>
        <row r="4419">
          <cell r="A4419">
            <v>4419</v>
          </cell>
          <cell r="B4419" t="str">
            <v>AD.MACHO PRES.PVC      1"</v>
          </cell>
          <cell r="C4419" t="str">
            <v>UN</v>
          </cell>
          <cell r="D4419">
            <v>369</v>
          </cell>
        </row>
        <row r="4420">
          <cell r="A4420">
            <v>4420</v>
          </cell>
          <cell r="B4420" t="str">
            <v>AD.MACHO PRES.PVC  1 1/4"</v>
          </cell>
          <cell r="C4420" t="str">
            <v>UN</v>
          </cell>
          <cell r="D4420">
            <v>546</v>
          </cell>
        </row>
        <row r="4421">
          <cell r="A4421">
            <v>4421</v>
          </cell>
          <cell r="B4421" t="str">
            <v>AD.MACHO PRES.PVC  1 1/2"</v>
          </cell>
          <cell r="C4421" t="str">
            <v>UN</v>
          </cell>
          <cell r="D4421">
            <v>614</v>
          </cell>
        </row>
        <row r="4422">
          <cell r="A4422">
            <v>4422</v>
          </cell>
          <cell r="B4422" t="str">
            <v>AD.MACHO PRES.PVC      2"</v>
          </cell>
          <cell r="C4422" t="str">
            <v>UN</v>
          </cell>
          <cell r="D4422">
            <v>959</v>
          </cell>
        </row>
        <row r="4423">
          <cell r="A4423">
            <v>4423</v>
          </cell>
          <cell r="B4423" t="str">
            <v>AD.MACHO PRES.PVC      3"</v>
          </cell>
          <cell r="C4423" t="str">
            <v>UN</v>
          </cell>
          <cell r="D4423">
            <v>3062</v>
          </cell>
        </row>
        <row r="4424">
          <cell r="A4424">
            <v>4424</v>
          </cell>
          <cell r="B4424" t="str">
            <v>AD.MACHO PRES.PVC      4"</v>
          </cell>
          <cell r="C4424" t="str">
            <v>UN</v>
          </cell>
          <cell r="D4424">
            <v>6549</v>
          </cell>
        </row>
        <row r="4425">
          <cell r="A4425">
            <v>4425</v>
          </cell>
          <cell r="B4425" t="str">
            <v>AD.HEMB.PRES.PVC 1/2x1/4"</v>
          </cell>
          <cell r="C4425" t="str">
            <v>UN</v>
          </cell>
          <cell r="D4425">
            <v>139</v>
          </cell>
        </row>
        <row r="4426">
          <cell r="A4426">
            <v>4426</v>
          </cell>
          <cell r="B4426" t="str">
            <v>AD.HEMB.PRES.PVC 1/2x3/8"</v>
          </cell>
          <cell r="C4426" t="str">
            <v>UN</v>
          </cell>
          <cell r="D4426">
            <v>139</v>
          </cell>
        </row>
        <row r="4427">
          <cell r="A4427">
            <v>4427</v>
          </cell>
          <cell r="B4427" t="str">
            <v>AD.HEMB.PRES.PVC     1/2"</v>
          </cell>
          <cell r="C4427" t="str">
            <v>UN</v>
          </cell>
          <cell r="D4427">
            <v>139</v>
          </cell>
        </row>
        <row r="4428">
          <cell r="A4428">
            <v>4428</v>
          </cell>
          <cell r="B4428" t="str">
            <v>AD.HEMB.PRES.PVC     3/4"</v>
          </cell>
          <cell r="C4428" t="str">
            <v>UN</v>
          </cell>
          <cell r="D4428">
            <v>175</v>
          </cell>
        </row>
        <row r="4429">
          <cell r="A4429">
            <v>4429</v>
          </cell>
          <cell r="B4429" t="str">
            <v>AD.HEMB.PRES.PVC       1"</v>
          </cell>
          <cell r="C4429" t="str">
            <v>UN</v>
          </cell>
          <cell r="D4429">
            <v>314</v>
          </cell>
        </row>
        <row r="4430">
          <cell r="A4430">
            <v>4430</v>
          </cell>
          <cell r="B4430" t="str">
            <v>AD.HEMB.PRES.PVC   1 1/4"</v>
          </cell>
          <cell r="C4430" t="str">
            <v>UN</v>
          </cell>
          <cell r="D4430">
            <v>540</v>
          </cell>
        </row>
        <row r="4431">
          <cell r="A4431">
            <v>4431</v>
          </cell>
          <cell r="B4431" t="str">
            <v>AD.HEMB.PRES.PVC   1 1/2"</v>
          </cell>
          <cell r="C4431" t="str">
            <v>UN</v>
          </cell>
          <cell r="D4431">
            <v>759</v>
          </cell>
        </row>
        <row r="4432">
          <cell r="A4432">
            <v>4432</v>
          </cell>
          <cell r="B4432" t="str">
            <v>AD.HEMB.PRES.PVC       2"</v>
          </cell>
          <cell r="C4432" t="str">
            <v>UN</v>
          </cell>
          <cell r="D4432">
            <v>1350</v>
          </cell>
        </row>
        <row r="4433">
          <cell r="A4433">
            <v>4433</v>
          </cell>
          <cell r="B4433" t="str">
            <v>AD.HEMB.PRES.PVC       3"</v>
          </cell>
          <cell r="C4433" t="str">
            <v>UN</v>
          </cell>
          <cell r="D4433">
            <v>4900</v>
          </cell>
        </row>
        <row r="4434">
          <cell r="A4434">
            <v>4434</v>
          </cell>
          <cell r="B4434" t="str">
            <v>AD.HEMB.PRES.PVC       4"</v>
          </cell>
          <cell r="C4434" t="str">
            <v>UN</v>
          </cell>
          <cell r="D4434">
            <v>6983</v>
          </cell>
        </row>
        <row r="4435">
          <cell r="A4435">
            <v>4435</v>
          </cell>
          <cell r="B4435" t="str">
            <v>TAPON SOLDADO PRES.  1/2"</v>
          </cell>
          <cell r="C4435" t="str">
            <v>UN</v>
          </cell>
          <cell r="D4435">
            <v>124</v>
          </cell>
        </row>
        <row r="4436">
          <cell r="A4436">
            <v>4436</v>
          </cell>
          <cell r="B4436" t="str">
            <v>TAPON SOLDADO PRES.  3/4"</v>
          </cell>
          <cell r="C4436" t="str">
            <v>UN</v>
          </cell>
          <cell r="D4436">
            <v>166</v>
          </cell>
        </row>
        <row r="4437">
          <cell r="A4437">
            <v>4437</v>
          </cell>
          <cell r="B4437" t="str">
            <v>TAPON SOLDADO PRES.    1"</v>
          </cell>
          <cell r="C4437" t="str">
            <v>UN</v>
          </cell>
          <cell r="D4437">
            <v>291</v>
          </cell>
        </row>
        <row r="4438">
          <cell r="A4438">
            <v>4438</v>
          </cell>
          <cell r="B4438" t="str">
            <v>TAPON SOLDADO PRES.1 1/4"</v>
          </cell>
          <cell r="C4438" t="str">
            <v>UN</v>
          </cell>
          <cell r="D4438">
            <v>517</v>
          </cell>
        </row>
        <row r="4439">
          <cell r="A4439">
            <v>4439</v>
          </cell>
          <cell r="B4439" t="str">
            <v>TAPON SOLDADO PRES.1 1/2"</v>
          </cell>
          <cell r="C4439" t="str">
            <v>UN</v>
          </cell>
          <cell r="D4439">
            <v>593</v>
          </cell>
        </row>
        <row r="4440">
          <cell r="A4440">
            <v>4440</v>
          </cell>
          <cell r="B4440" t="str">
            <v>TAPON SOLDADO PRES.    2"</v>
          </cell>
          <cell r="C4440" t="str">
            <v>UN</v>
          </cell>
          <cell r="D4440">
            <v>943</v>
          </cell>
        </row>
        <row r="4441">
          <cell r="A4441">
            <v>4441</v>
          </cell>
          <cell r="B4441" t="str">
            <v>TAPON SOLDADO PRES.    3"</v>
          </cell>
          <cell r="C4441" t="str">
            <v>UN</v>
          </cell>
          <cell r="D4441">
            <v>2913</v>
          </cell>
        </row>
        <row r="4442">
          <cell r="A4442">
            <v>4442</v>
          </cell>
          <cell r="B4442" t="str">
            <v>TAPON SOLDADO PRES.    4"</v>
          </cell>
          <cell r="C4442" t="str">
            <v>UN</v>
          </cell>
          <cell r="D4442">
            <v>5200</v>
          </cell>
        </row>
        <row r="4443">
          <cell r="A4443">
            <v>4443</v>
          </cell>
          <cell r="B4443" t="str">
            <v>BUJE SOLDAD.PRES.3/4x1/2"</v>
          </cell>
          <cell r="C4443" t="str">
            <v>UN</v>
          </cell>
          <cell r="D4443">
            <v>139</v>
          </cell>
        </row>
        <row r="4444">
          <cell r="A4444">
            <v>4444</v>
          </cell>
          <cell r="B4444" t="str">
            <v>BUJE SOLDAD.PRES.  1x1/2"</v>
          </cell>
          <cell r="C4444" t="str">
            <v>UN</v>
          </cell>
          <cell r="D4444">
            <v>274</v>
          </cell>
        </row>
        <row r="4445">
          <cell r="A4445">
            <v>4445</v>
          </cell>
          <cell r="B4445" t="str">
            <v>BUJE SOLDAD.PRES.  1x3/4"</v>
          </cell>
          <cell r="C4445" t="str">
            <v>UN</v>
          </cell>
          <cell r="D4445">
            <v>390</v>
          </cell>
        </row>
        <row r="4446">
          <cell r="A4446">
            <v>4446</v>
          </cell>
          <cell r="B4446" t="str">
            <v>BUJE ROSCAD.PRES.1/2x1/4"</v>
          </cell>
          <cell r="C4446" t="str">
            <v>UN</v>
          </cell>
          <cell r="D4446">
            <v>151</v>
          </cell>
        </row>
        <row r="4447">
          <cell r="A4447">
            <v>4447</v>
          </cell>
          <cell r="B4447" t="str">
            <v>BUJE ROSCAD.PRES.1/2x3/8"</v>
          </cell>
          <cell r="C4447" t="str">
            <v>UN</v>
          </cell>
          <cell r="D4447">
            <v>151</v>
          </cell>
        </row>
        <row r="4448">
          <cell r="A4448">
            <v>4448</v>
          </cell>
          <cell r="B4448" t="str">
            <v>BUJE ROSCAD.PRES.3/4x1/2"</v>
          </cell>
          <cell r="C4448" t="str">
            <v>UN</v>
          </cell>
          <cell r="D4448">
            <v>201</v>
          </cell>
        </row>
        <row r="4449">
          <cell r="A4449">
            <v>4449</v>
          </cell>
          <cell r="B4449" t="str">
            <v>BUJE ROSCAD.PRES.  1x1/2"</v>
          </cell>
          <cell r="C4449" t="str">
            <v>UN</v>
          </cell>
          <cell r="D4449">
            <v>274</v>
          </cell>
        </row>
        <row r="4450">
          <cell r="A4450">
            <v>4450</v>
          </cell>
          <cell r="B4450" t="str">
            <v>BUJE ROSCAD.PRES.  1x3/4"</v>
          </cell>
          <cell r="C4450" t="str">
            <v>UN</v>
          </cell>
          <cell r="D4450">
            <v>420</v>
          </cell>
        </row>
        <row r="4451">
          <cell r="A4451">
            <v>4451</v>
          </cell>
          <cell r="B4451" t="str">
            <v>TUBO AGUA CAL        1/2"</v>
          </cell>
          <cell r="C4451" t="str">
            <v>ML</v>
          </cell>
          <cell r="D4451">
            <v>2211</v>
          </cell>
        </row>
        <row r="4452">
          <cell r="A4452">
            <v>4452</v>
          </cell>
          <cell r="B4452" t="str">
            <v>TUBO AGUA CAL.       3/4"</v>
          </cell>
          <cell r="C4452" t="str">
            <v>ML</v>
          </cell>
          <cell r="D4452">
            <v>3569</v>
          </cell>
        </row>
        <row r="4453">
          <cell r="A4453">
            <v>4453</v>
          </cell>
          <cell r="B4453" t="str">
            <v>TEE AGUA CAL.CPVC    1/2"</v>
          </cell>
          <cell r="C4453" t="str">
            <v>UN</v>
          </cell>
          <cell r="D4453">
            <v>674</v>
          </cell>
        </row>
        <row r="4454">
          <cell r="A4454">
            <v>4454</v>
          </cell>
          <cell r="B4454" t="str">
            <v>TEE AGUA CAL.CPVC    3/4"</v>
          </cell>
          <cell r="C4454" t="str">
            <v>UN</v>
          </cell>
          <cell r="D4454">
            <v>1066</v>
          </cell>
        </row>
        <row r="4455">
          <cell r="A4455">
            <v>4455</v>
          </cell>
          <cell r="B4455" t="str">
            <v>CODO 90º AGUA CAL.   1/2"</v>
          </cell>
          <cell r="C4455" t="str">
            <v>UN</v>
          </cell>
          <cell r="D4455">
            <v>526</v>
          </cell>
        </row>
        <row r="4456">
          <cell r="A4456">
            <v>4456</v>
          </cell>
          <cell r="B4456" t="str">
            <v>CODO 90º AGUA CAL.   3/4"</v>
          </cell>
          <cell r="C4456" t="str">
            <v>UN</v>
          </cell>
          <cell r="D4456">
            <v>918</v>
          </cell>
        </row>
        <row r="4457">
          <cell r="A4457">
            <v>4457</v>
          </cell>
          <cell r="B4457" t="str">
            <v>BUJE SOLDADO       1x1/2"</v>
          </cell>
          <cell r="C4457" t="str">
            <v>UN</v>
          </cell>
          <cell r="D4457">
            <v>400</v>
          </cell>
        </row>
        <row r="4458">
          <cell r="A4458">
            <v>4458</v>
          </cell>
          <cell r="B4458" t="str">
            <v>BUJE SOLDADO       1x3/4"</v>
          </cell>
          <cell r="C4458" t="str">
            <v>UN</v>
          </cell>
          <cell r="D4458">
            <v>400</v>
          </cell>
        </row>
        <row r="4459">
          <cell r="A4459">
            <v>4459</v>
          </cell>
          <cell r="B4459" t="str">
            <v>UNION AGUA CAL.CPVC  1/2"</v>
          </cell>
          <cell r="C4459" t="str">
            <v>UN</v>
          </cell>
          <cell r="D4459">
            <v>321</v>
          </cell>
        </row>
        <row r="4460">
          <cell r="A4460">
            <v>4460</v>
          </cell>
          <cell r="B4460" t="str">
            <v>UNION AGUA CAL.CPVC  3/4"</v>
          </cell>
          <cell r="C4460" t="str">
            <v>UN</v>
          </cell>
          <cell r="D4460">
            <v>479</v>
          </cell>
        </row>
        <row r="4461">
          <cell r="A4461">
            <v>4461</v>
          </cell>
          <cell r="B4461" t="str">
            <v>CODO PRESION         1/2"</v>
          </cell>
          <cell r="C4461" t="str">
            <v>UN</v>
          </cell>
          <cell r="D4461">
            <v>262</v>
          </cell>
        </row>
        <row r="4462">
          <cell r="A4462">
            <v>4462</v>
          </cell>
          <cell r="B4462" t="str">
            <v>CODO PRESION         3/4"</v>
          </cell>
          <cell r="C4462" t="str">
            <v>UN</v>
          </cell>
          <cell r="D4462">
            <v>376</v>
          </cell>
        </row>
        <row r="4463">
          <cell r="A4463">
            <v>4463</v>
          </cell>
          <cell r="B4463" t="str">
            <v>CODO PRESION           1"</v>
          </cell>
          <cell r="C4463" t="str">
            <v>UN</v>
          </cell>
          <cell r="D4463">
            <v>651</v>
          </cell>
        </row>
        <row r="4464">
          <cell r="A4464">
            <v>4464</v>
          </cell>
          <cell r="B4464" t="str">
            <v>VERDE ANDES 153x305x10</v>
          </cell>
          <cell r="C4464" t="str">
            <v>M2</v>
          </cell>
          <cell r="D4464">
            <v>91872</v>
          </cell>
        </row>
        <row r="4465">
          <cell r="A4465">
            <v>4465</v>
          </cell>
          <cell r="B4465" t="str">
            <v>TEE PRESION          3/4"</v>
          </cell>
          <cell r="C4465" t="str">
            <v>UN</v>
          </cell>
          <cell r="D4465">
            <v>461</v>
          </cell>
        </row>
        <row r="4466">
          <cell r="A4466">
            <v>4466</v>
          </cell>
          <cell r="B4466" t="str">
            <v>TAPON SOL.AGUA CAL.  1/2"</v>
          </cell>
          <cell r="C4466" t="str">
            <v>UN</v>
          </cell>
          <cell r="D4466">
            <v>422</v>
          </cell>
        </row>
        <row r="4467">
          <cell r="A4467">
            <v>4467</v>
          </cell>
          <cell r="B4467" t="str">
            <v>TAPON SOL.AGUA CAL.  3/4"</v>
          </cell>
          <cell r="C4467" t="str">
            <v>UN</v>
          </cell>
          <cell r="D4467">
            <v>422</v>
          </cell>
        </row>
        <row r="4468">
          <cell r="A4468">
            <v>4468</v>
          </cell>
          <cell r="B4468" t="str">
            <v>UNIVERSAL AGUA CAL.  1/2"</v>
          </cell>
          <cell r="C4468" t="str">
            <v>UN</v>
          </cell>
          <cell r="D4468">
            <v>3514</v>
          </cell>
        </row>
        <row r="4469">
          <cell r="A4469">
            <v>4469</v>
          </cell>
          <cell r="B4469" t="str">
            <v>UNIVERSAL AGUA CAL.  3/4"</v>
          </cell>
          <cell r="C4469" t="str">
            <v>UN</v>
          </cell>
          <cell r="D4469">
            <v>4052</v>
          </cell>
        </row>
        <row r="4470">
          <cell r="A4470">
            <v>4470</v>
          </cell>
          <cell r="B4470" t="str">
            <v>TUBO CONDUIT PVC     1/2"</v>
          </cell>
          <cell r="C4470" t="str">
            <v>ML</v>
          </cell>
          <cell r="D4470">
            <v>321</v>
          </cell>
        </row>
        <row r="4471">
          <cell r="A4471">
            <v>4471</v>
          </cell>
          <cell r="B4471" t="str">
            <v>TUBO CONDUIT PVC     3/4"</v>
          </cell>
          <cell r="C4471" t="str">
            <v>ML</v>
          </cell>
          <cell r="D4471">
            <v>535</v>
          </cell>
        </row>
        <row r="4472">
          <cell r="A4472">
            <v>4472</v>
          </cell>
          <cell r="B4472" t="str">
            <v>TUBO CONDUIT PVC       1"</v>
          </cell>
          <cell r="C4472" t="str">
            <v>ML</v>
          </cell>
          <cell r="D4472">
            <v>439</v>
          </cell>
        </row>
        <row r="4473">
          <cell r="A4473">
            <v>4473</v>
          </cell>
          <cell r="B4473" t="str">
            <v>TUBO CONDUIT PVC1    1/4"</v>
          </cell>
          <cell r="C4473" t="str">
            <v>ML</v>
          </cell>
          <cell r="D4473">
            <v>679</v>
          </cell>
        </row>
        <row r="4474">
          <cell r="A4474">
            <v>4474</v>
          </cell>
          <cell r="B4474" t="str">
            <v>VERDE ANDES 305X305x10</v>
          </cell>
          <cell r="C4474" t="str">
            <v>M2</v>
          </cell>
          <cell r="D4474">
            <v>91872</v>
          </cell>
        </row>
        <row r="4475">
          <cell r="A4475">
            <v>4475</v>
          </cell>
          <cell r="B4475" t="str">
            <v>TUBO CONDUIT PVC       2"</v>
          </cell>
          <cell r="C4475" t="str">
            <v>ML</v>
          </cell>
          <cell r="D4475">
            <v>3964</v>
          </cell>
        </row>
        <row r="4476">
          <cell r="A4476">
            <v>4476</v>
          </cell>
          <cell r="B4476" t="str">
            <v>TUBO CONDUIT PVC       3"</v>
          </cell>
          <cell r="C4476" t="str">
            <v>ML</v>
          </cell>
          <cell r="D4476">
            <v>5278</v>
          </cell>
        </row>
        <row r="4477">
          <cell r="A4477">
            <v>4477</v>
          </cell>
          <cell r="B4477" t="str">
            <v>TUBO CON.FLEXIBLE    1/2"</v>
          </cell>
          <cell r="C4477" t="str">
            <v>ML</v>
          </cell>
          <cell r="D4477">
            <v>268</v>
          </cell>
        </row>
        <row r="4478">
          <cell r="A4478">
            <v>4478</v>
          </cell>
          <cell r="B4478" t="str">
            <v>CURVA 90ºCxE COND.   1/2"</v>
          </cell>
          <cell r="C4478" t="str">
            <v>UN</v>
          </cell>
          <cell r="D4478">
            <v>310</v>
          </cell>
        </row>
        <row r="4479">
          <cell r="A4479">
            <v>4479</v>
          </cell>
          <cell r="B4479" t="str">
            <v>CURVA 90ºCxE COND.   3/4"</v>
          </cell>
          <cell r="C4479" t="str">
            <v>UN</v>
          </cell>
          <cell r="D4479">
            <v>1045</v>
          </cell>
        </row>
        <row r="4480">
          <cell r="A4480">
            <v>4480</v>
          </cell>
          <cell r="B4480" t="str">
            <v>CURVA 90ºCxE COND.     1"</v>
          </cell>
          <cell r="C4480" t="str">
            <v>UN</v>
          </cell>
          <cell r="D4480">
            <v>912</v>
          </cell>
        </row>
        <row r="4481">
          <cell r="A4481">
            <v>4481</v>
          </cell>
          <cell r="B4481" t="str">
            <v>CURVA 90ºCxE COND. 1 1/4"</v>
          </cell>
          <cell r="C4481" t="str">
            <v>UN</v>
          </cell>
          <cell r="D4481">
            <v>1532</v>
          </cell>
        </row>
        <row r="4482">
          <cell r="A4482">
            <v>4482</v>
          </cell>
          <cell r="B4482" t="str">
            <v>CURVA 90ºCxE COND. 1 1/2"</v>
          </cell>
          <cell r="C4482" t="str">
            <v>UN</v>
          </cell>
          <cell r="D4482">
            <v>2076</v>
          </cell>
        </row>
        <row r="4483">
          <cell r="A4483">
            <v>4483</v>
          </cell>
          <cell r="B4483" t="str">
            <v>CURVA 90ºCxE COND.     2"</v>
          </cell>
          <cell r="C4483" t="str">
            <v>UN</v>
          </cell>
          <cell r="D4483">
            <v>5585</v>
          </cell>
        </row>
        <row r="4484">
          <cell r="A4484">
            <v>4484</v>
          </cell>
          <cell r="B4484" t="str">
            <v>CURVA 90ºCxE COND.     3"</v>
          </cell>
          <cell r="C4484" t="str">
            <v>UN</v>
          </cell>
          <cell r="D4484">
            <v>8641</v>
          </cell>
        </row>
        <row r="4485">
          <cell r="A4485">
            <v>4485</v>
          </cell>
          <cell r="B4485" t="str">
            <v>CURVA 45ºCxE COND.   1/2"</v>
          </cell>
          <cell r="C4485" t="str">
            <v>UN</v>
          </cell>
          <cell r="D4485">
            <v>292</v>
          </cell>
        </row>
        <row r="4486">
          <cell r="A4486">
            <v>4486</v>
          </cell>
          <cell r="B4486" t="str">
            <v>CURVA 45ºCxE COND.   3/4"</v>
          </cell>
          <cell r="C4486" t="str">
            <v>UN</v>
          </cell>
          <cell r="D4486">
            <v>360</v>
          </cell>
        </row>
        <row r="4487">
          <cell r="A4487">
            <v>4487</v>
          </cell>
          <cell r="B4487" t="str">
            <v>CURVA 45ºCxE COND.     1"</v>
          </cell>
          <cell r="C4487" t="str">
            <v>UN</v>
          </cell>
          <cell r="D4487">
            <v>819</v>
          </cell>
        </row>
        <row r="4488">
          <cell r="A4488">
            <v>4488</v>
          </cell>
          <cell r="B4488" t="str">
            <v>CURVA 45ºCxE COND. 1 1/4"</v>
          </cell>
          <cell r="C4488" t="str">
            <v>UN</v>
          </cell>
          <cell r="D4488">
            <v>1159</v>
          </cell>
        </row>
        <row r="4489">
          <cell r="A4489">
            <v>4489</v>
          </cell>
          <cell r="B4489" t="str">
            <v>CURVA 45ºCxE COND. 1 1/2"</v>
          </cell>
          <cell r="C4489" t="str">
            <v>UN</v>
          </cell>
          <cell r="D4489">
            <v>1532</v>
          </cell>
        </row>
        <row r="4490">
          <cell r="A4490">
            <v>4490</v>
          </cell>
          <cell r="B4490" t="str">
            <v>CURVA 45ºCxE COND.     2"</v>
          </cell>
          <cell r="C4490" t="str">
            <v>UN</v>
          </cell>
          <cell r="D4490">
            <v>2502</v>
          </cell>
        </row>
        <row r="4491">
          <cell r="A4491">
            <v>4491</v>
          </cell>
          <cell r="B4491" t="str">
            <v>CURVA 45ºCxE COND.     3"</v>
          </cell>
          <cell r="C4491" t="str">
            <v>UN</v>
          </cell>
          <cell r="D4491">
            <v>5157</v>
          </cell>
        </row>
        <row r="4492">
          <cell r="A4492">
            <v>4492</v>
          </cell>
          <cell r="B4492" t="str">
            <v>UNION CONDUIT  PVC   1/2"</v>
          </cell>
          <cell r="C4492" t="str">
            <v>UN</v>
          </cell>
          <cell r="D4492">
            <v>82</v>
          </cell>
        </row>
        <row r="4493">
          <cell r="A4493">
            <v>4493</v>
          </cell>
          <cell r="B4493" t="str">
            <v>UNION CONDUIT  PVC   3/4"</v>
          </cell>
          <cell r="C4493" t="str">
            <v>UN</v>
          </cell>
          <cell r="D4493">
            <v>126</v>
          </cell>
        </row>
        <row r="4494">
          <cell r="A4494">
            <v>4494</v>
          </cell>
          <cell r="B4494" t="str">
            <v>UNION CONDUIT   PVC    1"</v>
          </cell>
          <cell r="C4494" t="str">
            <v>UN</v>
          </cell>
          <cell r="D4494">
            <v>248</v>
          </cell>
        </row>
        <row r="4495">
          <cell r="A4495">
            <v>4495</v>
          </cell>
          <cell r="B4495" t="str">
            <v>UNION CONDUIT  PVC 1 1/4"</v>
          </cell>
          <cell r="C4495" t="str">
            <v>UN</v>
          </cell>
          <cell r="D4495">
            <v>394</v>
          </cell>
        </row>
        <row r="4496">
          <cell r="A4496">
            <v>4496</v>
          </cell>
          <cell r="B4496" t="str">
            <v>UNION CONDUIT  PVC 1 1/2"</v>
          </cell>
          <cell r="C4496" t="str">
            <v>UN</v>
          </cell>
          <cell r="D4496">
            <v>500</v>
          </cell>
        </row>
        <row r="4497">
          <cell r="A4497">
            <v>4497</v>
          </cell>
          <cell r="B4497" t="str">
            <v>UNION CONDUIT   PVC    2"</v>
          </cell>
          <cell r="C4497" t="str">
            <v>UN</v>
          </cell>
          <cell r="D4497">
            <v>641</v>
          </cell>
        </row>
        <row r="4498">
          <cell r="A4498">
            <v>4498</v>
          </cell>
          <cell r="B4498" t="str">
            <v>UNION CONDUIT   PVC    3"</v>
          </cell>
          <cell r="C4498" t="str">
            <v>UN</v>
          </cell>
          <cell r="D4498">
            <v>1472</v>
          </cell>
        </row>
        <row r="4499">
          <cell r="A4499">
            <v>4499</v>
          </cell>
          <cell r="B4499" t="str">
            <v>AD.TERMINAL COND.  1/2"</v>
          </cell>
          <cell r="C4499" t="str">
            <v>UN</v>
          </cell>
          <cell r="D4499">
            <v>70</v>
          </cell>
        </row>
        <row r="4500">
          <cell r="A4500">
            <v>4500</v>
          </cell>
          <cell r="B4500" t="str">
            <v>AD.TERMINAL COND.  3/4"</v>
          </cell>
          <cell r="C4500" t="str">
            <v>UN</v>
          </cell>
          <cell r="D4500">
            <v>88</v>
          </cell>
        </row>
        <row r="4501">
          <cell r="A4501">
            <v>4501</v>
          </cell>
          <cell r="B4501" t="str">
            <v>AD.TERMINAL COND.    1"</v>
          </cell>
          <cell r="C4501" t="str">
            <v>UN</v>
          </cell>
          <cell r="D4501">
            <v>182</v>
          </cell>
        </row>
        <row r="4502">
          <cell r="A4502">
            <v>4502</v>
          </cell>
          <cell r="B4502" t="str">
            <v>AD.TERMINAL COND.1 1/4"</v>
          </cell>
          <cell r="C4502" t="str">
            <v>UN</v>
          </cell>
          <cell r="D4502">
            <v>598</v>
          </cell>
        </row>
        <row r="4503">
          <cell r="A4503">
            <v>4503</v>
          </cell>
          <cell r="B4503" t="str">
            <v>AD.TERMINAL COND.1 1/2"</v>
          </cell>
          <cell r="C4503" t="str">
            <v>UN</v>
          </cell>
          <cell r="D4503">
            <v>618</v>
          </cell>
        </row>
        <row r="4504">
          <cell r="A4504">
            <v>4504</v>
          </cell>
          <cell r="B4504" t="str">
            <v>AD.TERMINAL COND.    2"</v>
          </cell>
          <cell r="C4504" t="str">
            <v>UN</v>
          </cell>
          <cell r="D4504">
            <v>897</v>
          </cell>
        </row>
        <row r="4505">
          <cell r="A4505">
            <v>4505</v>
          </cell>
          <cell r="B4505" t="str">
            <v>AD.TERMINAL COND.    3"</v>
          </cell>
          <cell r="C4505" t="str">
            <v>UN</v>
          </cell>
          <cell r="D4505">
            <v>3015</v>
          </cell>
        </row>
        <row r="4506">
          <cell r="A4506">
            <v>4506</v>
          </cell>
          <cell r="B4506" t="str">
            <v>ADAP. DE CAJA COND.  1/2"</v>
          </cell>
          <cell r="C4506" t="str">
            <v>UN</v>
          </cell>
          <cell r="D4506">
            <v>30</v>
          </cell>
        </row>
        <row r="4507">
          <cell r="A4507">
            <v>4507</v>
          </cell>
          <cell r="B4507" t="str">
            <v>AD.DE CAJA COND.  3/4"</v>
          </cell>
          <cell r="C4507" t="str">
            <v>UN</v>
          </cell>
          <cell r="D4507">
            <v>63</v>
          </cell>
        </row>
        <row r="4508">
          <cell r="A4508">
            <v>4508</v>
          </cell>
          <cell r="B4508" t="str">
            <v>ADAP. DE CAJA COND.    1"</v>
          </cell>
          <cell r="C4508" t="str">
            <v>UN</v>
          </cell>
          <cell r="D4508">
            <v>93</v>
          </cell>
        </row>
        <row r="4509">
          <cell r="A4509">
            <v>4509</v>
          </cell>
          <cell r="B4509" t="str">
            <v xml:space="preserve">CAJA SENCILLA CONDUIT 4 X 2 </v>
          </cell>
          <cell r="C4509" t="str">
            <v>UN</v>
          </cell>
          <cell r="D4509">
            <v>642</v>
          </cell>
        </row>
        <row r="4510">
          <cell r="A4510">
            <v>4510</v>
          </cell>
          <cell r="B4510" t="str">
            <v>CAJA DOBLE CONDUIT</v>
          </cell>
          <cell r="C4510" t="str">
            <v>UN</v>
          </cell>
          <cell r="D4510">
            <v>774</v>
          </cell>
        </row>
        <row r="4511">
          <cell r="A4511">
            <v>4511</v>
          </cell>
          <cell r="B4511" t="str">
            <v>CAJA OCTAGONAL CONDUIT</v>
          </cell>
          <cell r="C4511" t="str">
            <v>UN</v>
          </cell>
          <cell r="D4511">
            <v>1070</v>
          </cell>
        </row>
        <row r="4512">
          <cell r="A4512">
            <v>4512</v>
          </cell>
          <cell r="B4512" t="str">
            <v>TAPA DOBLE CONDUIT</v>
          </cell>
          <cell r="C4512" t="str">
            <v>UN</v>
          </cell>
          <cell r="D4512">
            <v>204</v>
          </cell>
        </row>
        <row r="4513">
          <cell r="A4513">
            <v>4513</v>
          </cell>
          <cell r="B4513" t="str">
            <v>DUCTO ELEC.LIVI.COND.  3"</v>
          </cell>
          <cell r="C4513" t="str">
            <v>ML</v>
          </cell>
          <cell r="D4513">
            <v>3048</v>
          </cell>
        </row>
        <row r="4514">
          <cell r="A4514">
            <v>4514</v>
          </cell>
          <cell r="B4514" t="str">
            <v>DUCTO ELEC.LIVI.COND.  4"</v>
          </cell>
          <cell r="C4514" t="str">
            <v>ML</v>
          </cell>
          <cell r="D4514">
            <v>4671</v>
          </cell>
        </row>
        <row r="4515">
          <cell r="A4515">
            <v>4515</v>
          </cell>
          <cell r="B4515" t="str">
            <v>DUCTO ELEC.LIVI.COND.  6"</v>
          </cell>
          <cell r="C4515" t="str">
            <v>ML</v>
          </cell>
          <cell r="D4515">
            <v>9803</v>
          </cell>
        </row>
        <row r="4516">
          <cell r="A4516">
            <v>4516</v>
          </cell>
          <cell r="B4516" t="str">
            <v>DUCTO ELEC.PESA.COND.  2"</v>
          </cell>
          <cell r="C4516" t="str">
            <v>ML</v>
          </cell>
          <cell r="D4516">
            <v>1994</v>
          </cell>
        </row>
        <row r="4517">
          <cell r="A4517">
            <v>4517</v>
          </cell>
          <cell r="B4517" t="str">
            <v>DUCTO ELEC.PESA.COND.  3"</v>
          </cell>
          <cell r="C4517" t="str">
            <v>ML</v>
          </cell>
          <cell r="D4517">
            <v>4199</v>
          </cell>
        </row>
        <row r="4518">
          <cell r="A4518">
            <v>4518</v>
          </cell>
          <cell r="B4518" t="str">
            <v>DUCTO ELEC.PESA.COND.  4"</v>
          </cell>
          <cell r="C4518" t="str">
            <v>ML</v>
          </cell>
          <cell r="D4518">
            <v>6671</v>
          </cell>
        </row>
        <row r="4519">
          <cell r="A4519">
            <v>4519</v>
          </cell>
          <cell r="B4519" t="str">
            <v>DUCTO ELEC.PESA.COND.  6"</v>
          </cell>
          <cell r="C4519" t="str">
            <v>ML</v>
          </cell>
          <cell r="D4519">
            <v>14585</v>
          </cell>
        </row>
        <row r="4520">
          <cell r="A4520">
            <v>4520</v>
          </cell>
          <cell r="B4520" t="str">
            <v>DUCTO ELEC.DOBLE PARED 3"</v>
          </cell>
          <cell r="C4520" t="str">
            <v>ML</v>
          </cell>
          <cell r="D4520">
            <v>4009</v>
          </cell>
        </row>
        <row r="4521">
          <cell r="A4521">
            <v>4521</v>
          </cell>
          <cell r="B4521" t="str">
            <v>DUCTO ELEC.DOBLE PARED 4"</v>
          </cell>
          <cell r="C4521" t="str">
            <v>ML</v>
          </cell>
          <cell r="D4521">
            <v>4962</v>
          </cell>
        </row>
        <row r="4522">
          <cell r="A4522">
            <v>4522</v>
          </cell>
          <cell r="B4522" t="str">
            <v>DUCTO ELEC.DOBLE PARED 6"</v>
          </cell>
          <cell r="C4522" t="str">
            <v>ML</v>
          </cell>
          <cell r="D4522">
            <v>10086</v>
          </cell>
        </row>
        <row r="4523">
          <cell r="A4523">
            <v>4523</v>
          </cell>
          <cell r="B4523" t="str">
            <v>CURVAS GRAN RADIO 90º  2"</v>
          </cell>
          <cell r="C4523" t="str">
            <v>UN</v>
          </cell>
          <cell r="D4523">
            <v>5213</v>
          </cell>
        </row>
        <row r="4524">
          <cell r="A4524">
            <v>4524</v>
          </cell>
          <cell r="B4524" t="str">
            <v>CURVAS GRAN RADIO 90º  3"</v>
          </cell>
          <cell r="C4524" t="str">
            <v>UN</v>
          </cell>
          <cell r="D4524">
            <v>13086</v>
          </cell>
        </row>
        <row r="4525">
          <cell r="A4525">
            <v>4525</v>
          </cell>
          <cell r="B4525" t="str">
            <v>CURVAS GRAN RADIO 90º  4"</v>
          </cell>
          <cell r="C4525" t="str">
            <v>UN</v>
          </cell>
          <cell r="D4525">
            <v>22976</v>
          </cell>
        </row>
        <row r="4526">
          <cell r="A4526">
            <v>4526</v>
          </cell>
          <cell r="B4526" t="str">
            <v>CURVAS GRAN RADIO 45º  2"</v>
          </cell>
          <cell r="C4526" t="str">
            <v>UN</v>
          </cell>
          <cell r="D4526">
            <v>4293</v>
          </cell>
        </row>
        <row r="4527">
          <cell r="A4527">
            <v>4527</v>
          </cell>
          <cell r="B4527" t="str">
            <v>CURVAS GRAN RADIO 45º  3"</v>
          </cell>
          <cell r="C4527" t="str">
            <v>UN</v>
          </cell>
          <cell r="D4527">
            <v>13086</v>
          </cell>
        </row>
        <row r="4528">
          <cell r="A4528">
            <v>4528</v>
          </cell>
          <cell r="B4528" t="str">
            <v>CURVAS GRAN RADIO 45º  4"</v>
          </cell>
          <cell r="C4528" t="str">
            <v>UN</v>
          </cell>
          <cell r="D4528">
            <v>23930</v>
          </cell>
        </row>
        <row r="4529">
          <cell r="A4529">
            <v>4529</v>
          </cell>
          <cell r="B4529" t="str">
            <v>VERDE ANDES ZOCALO</v>
          </cell>
          <cell r="C4529" t="str">
            <v>ML</v>
          </cell>
          <cell r="D4529">
            <v>6728</v>
          </cell>
        </row>
        <row r="4530">
          <cell r="A4530">
            <v>4530</v>
          </cell>
          <cell r="B4530" t="str">
            <v>VERDE ANDES 153x305x11</v>
          </cell>
          <cell r="C4530" t="str">
            <v>M2</v>
          </cell>
          <cell r="D4530">
            <v>90480</v>
          </cell>
        </row>
        <row r="4531">
          <cell r="A4531">
            <v>4531</v>
          </cell>
          <cell r="B4531" t="str">
            <v>UNION CONDUIT   PVC    4"</v>
          </cell>
          <cell r="C4531" t="str">
            <v>UN</v>
          </cell>
          <cell r="D4531">
            <v>2767</v>
          </cell>
        </row>
        <row r="4532">
          <cell r="A4532">
            <v>4532</v>
          </cell>
          <cell r="B4532" t="str">
            <v>UNION CONDUIT  PVC     6"</v>
          </cell>
          <cell r="C4532" t="str">
            <v>UN</v>
          </cell>
          <cell r="D4532">
            <v>5419</v>
          </cell>
        </row>
        <row r="4533">
          <cell r="A4533">
            <v>4533</v>
          </cell>
          <cell r="B4533" t="str">
            <v>AD.TERMINAL CAMPANA  2"</v>
          </cell>
          <cell r="C4533" t="str">
            <v>UN</v>
          </cell>
          <cell r="D4533">
            <v>1276</v>
          </cell>
        </row>
        <row r="4534">
          <cell r="A4534">
            <v>4534</v>
          </cell>
          <cell r="B4534" t="str">
            <v>AD.TERMINAL CAMPANA  3"</v>
          </cell>
          <cell r="C4534" t="str">
            <v>UN</v>
          </cell>
          <cell r="D4534">
            <v>1683</v>
          </cell>
        </row>
        <row r="4535">
          <cell r="A4535">
            <v>4535</v>
          </cell>
          <cell r="B4535" t="str">
            <v>AD.TERMINAL CAMPANA  4"</v>
          </cell>
          <cell r="C4535" t="str">
            <v>UN</v>
          </cell>
          <cell r="D4535">
            <v>3480</v>
          </cell>
        </row>
        <row r="4536">
          <cell r="A4536">
            <v>4536</v>
          </cell>
          <cell r="B4536" t="str">
            <v>AD.TERMINAL CAMPANA  6"</v>
          </cell>
          <cell r="C4536" t="str">
            <v>UN</v>
          </cell>
          <cell r="D4536">
            <v>5437</v>
          </cell>
        </row>
        <row r="4537">
          <cell r="A4537">
            <v>4537</v>
          </cell>
          <cell r="B4537" t="str">
            <v>TAPON DUCTO CONDUIT    3"</v>
          </cell>
          <cell r="C4537" t="str">
            <v>UN</v>
          </cell>
          <cell r="D4537">
            <v>1032</v>
          </cell>
        </row>
        <row r="4538">
          <cell r="A4538">
            <v>4538</v>
          </cell>
          <cell r="B4538" t="str">
            <v>TAPON DUCTO CONDUIT    4"</v>
          </cell>
          <cell r="C4538" t="str">
            <v>UN</v>
          </cell>
          <cell r="D4538">
            <v>1620</v>
          </cell>
        </row>
        <row r="4539">
          <cell r="A4539">
            <v>4539</v>
          </cell>
          <cell r="B4539" t="str">
            <v>TAPON DUCTO CONDUIT    6"</v>
          </cell>
          <cell r="C4539" t="str">
            <v>UN</v>
          </cell>
          <cell r="D4539">
            <v>1887</v>
          </cell>
        </row>
        <row r="4540">
          <cell r="A4540">
            <v>4540</v>
          </cell>
          <cell r="B4540" t="str">
            <v>CURVA G.RAD.90ºTDP 100mm.</v>
          </cell>
          <cell r="C4540" t="str">
            <v>UN</v>
          </cell>
          <cell r="D4540">
            <v>14681</v>
          </cell>
        </row>
        <row r="4541">
          <cell r="A4541">
            <v>4541</v>
          </cell>
          <cell r="B4541" t="str">
            <v>CURVA G.RAD.45ºTDP 100mm.</v>
          </cell>
          <cell r="C4541" t="str">
            <v>UN</v>
          </cell>
          <cell r="D4541">
            <v>14681</v>
          </cell>
        </row>
        <row r="4542">
          <cell r="A4542">
            <v>4542</v>
          </cell>
          <cell r="B4542" t="str">
            <v>UNION TDP          100mm.</v>
          </cell>
          <cell r="C4542" t="str">
            <v>UN</v>
          </cell>
          <cell r="D4542">
            <v>3011</v>
          </cell>
        </row>
        <row r="4543">
          <cell r="A4543">
            <v>4543</v>
          </cell>
          <cell r="B4543" t="str">
            <v>TERM.CAMPANA TDP   100mm</v>
          </cell>
          <cell r="C4543" t="str">
            <v>UN</v>
          </cell>
          <cell r="D4543">
            <v>3012</v>
          </cell>
        </row>
        <row r="4544">
          <cell r="A4544">
            <v>4544</v>
          </cell>
          <cell r="B4544" t="str">
            <v>TUBO ALCANTARILLA      4"</v>
          </cell>
          <cell r="C4544" t="str">
            <v>ML</v>
          </cell>
          <cell r="D4544">
            <v>7280</v>
          </cell>
        </row>
        <row r="4545">
          <cell r="A4545">
            <v>4545</v>
          </cell>
          <cell r="B4545" t="str">
            <v>TUBO ALCANTARILLA      6"</v>
          </cell>
          <cell r="C4545" t="str">
            <v>ML</v>
          </cell>
          <cell r="D4545">
            <v>12448</v>
          </cell>
        </row>
        <row r="4546">
          <cell r="A4546">
            <v>4546</v>
          </cell>
          <cell r="B4546" t="str">
            <v>TUBO ALCANTARILLA      8"</v>
          </cell>
          <cell r="C4546" t="str">
            <v>ML</v>
          </cell>
          <cell r="D4546">
            <v>21448</v>
          </cell>
        </row>
        <row r="4547">
          <cell r="A4547">
            <v>4547</v>
          </cell>
          <cell r="B4547" t="str">
            <v>TUBO ALCANTARILLA     10"</v>
          </cell>
          <cell r="C4547" t="str">
            <v>ML</v>
          </cell>
          <cell r="D4547">
            <v>33338</v>
          </cell>
        </row>
        <row r="4548">
          <cell r="A4548">
            <v>4548</v>
          </cell>
          <cell r="B4548" t="str">
            <v>TUBO ALCANTARILLA     12"</v>
          </cell>
          <cell r="C4548" t="str">
            <v>ML</v>
          </cell>
          <cell r="D4548">
            <v>47978</v>
          </cell>
        </row>
        <row r="4549">
          <cell r="A4549">
            <v>4549</v>
          </cell>
          <cell r="B4549" t="str">
            <v>CODO 90º CxC ALCANTA.  4"</v>
          </cell>
          <cell r="C4549" t="str">
            <v>UN</v>
          </cell>
          <cell r="D4549">
            <v>13507</v>
          </cell>
        </row>
        <row r="4550">
          <cell r="A4550">
            <v>4550</v>
          </cell>
          <cell r="B4550" t="str">
            <v>CODO 90º CxC ALCANTA.  6"</v>
          </cell>
          <cell r="C4550" t="str">
            <v>UN</v>
          </cell>
          <cell r="D4550">
            <v>22438</v>
          </cell>
        </row>
        <row r="4551">
          <cell r="A4551">
            <v>4551</v>
          </cell>
          <cell r="B4551" t="str">
            <v>CODO 90º CxE ALCANTA.  4"</v>
          </cell>
          <cell r="C4551" t="str">
            <v>UN</v>
          </cell>
          <cell r="D4551">
            <v>8873</v>
          </cell>
        </row>
        <row r="4552">
          <cell r="A4552">
            <v>4553</v>
          </cell>
          <cell r="B4552" t="str">
            <v>CODO 45º CxC ALCANTA.  4"</v>
          </cell>
          <cell r="C4552" t="str">
            <v>UN</v>
          </cell>
          <cell r="D4552">
            <v>2374</v>
          </cell>
        </row>
        <row r="4553">
          <cell r="A4553">
            <v>4554</v>
          </cell>
          <cell r="B4553" t="str">
            <v>CODO 45º CxC ALCANTA.  6"</v>
          </cell>
          <cell r="C4553" t="str">
            <v>UN</v>
          </cell>
          <cell r="D4553">
            <v>8022</v>
          </cell>
        </row>
        <row r="4554">
          <cell r="A4554">
            <v>4555</v>
          </cell>
          <cell r="B4554" t="str">
            <v>CODO 45º CxE ALCANTA.  4"</v>
          </cell>
          <cell r="C4554" t="str">
            <v>UN</v>
          </cell>
          <cell r="D4554">
            <v>2374</v>
          </cell>
        </row>
        <row r="4555">
          <cell r="A4555">
            <v>4556</v>
          </cell>
          <cell r="B4555" t="str">
            <v>CODO 45º CxE ALCANTA.  6"</v>
          </cell>
          <cell r="C4555" t="str">
            <v>UN</v>
          </cell>
          <cell r="D4555">
            <v>8022</v>
          </cell>
        </row>
        <row r="4556">
          <cell r="A4556">
            <v>4557</v>
          </cell>
          <cell r="B4556" t="str">
            <v>TEE CxC ALCANTARILLA   6"</v>
          </cell>
          <cell r="C4556" t="str">
            <v>UN</v>
          </cell>
          <cell r="D4556">
            <v>17865</v>
          </cell>
        </row>
        <row r="4557">
          <cell r="A4557">
            <v>4558</v>
          </cell>
          <cell r="B4557" t="str">
            <v>VERDE ANDES 305x305x11</v>
          </cell>
          <cell r="C4557" t="str">
            <v>M2</v>
          </cell>
          <cell r="D4557">
            <v>90480</v>
          </cell>
        </row>
        <row r="4558">
          <cell r="A4558">
            <v>4559</v>
          </cell>
          <cell r="B4558" t="str">
            <v>TEE CxE ALCANTARILLA   6"</v>
          </cell>
          <cell r="C4558" t="str">
            <v>UN</v>
          </cell>
          <cell r="D4558">
            <v>17865</v>
          </cell>
        </row>
        <row r="4559">
          <cell r="A4559">
            <v>4560</v>
          </cell>
          <cell r="B4559" t="str">
            <v>YEE CxC ALCANTARILLA   6"</v>
          </cell>
          <cell r="C4559" t="str">
            <v>UN</v>
          </cell>
          <cell r="D4559">
            <v>24476</v>
          </cell>
        </row>
        <row r="4560">
          <cell r="A4560">
            <v>4561</v>
          </cell>
          <cell r="B4560" t="str">
            <v>YEE REDUC.CxC ALCAN. 8x6"</v>
          </cell>
          <cell r="C4560" t="str">
            <v>UN</v>
          </cell>
          <cell r="D4560">
            <v>31849</v>
          </cell>
        </row>
        <row r="4561">
          <cell r="A4561">
            <v>4562</v>
          </cell>
          <cell r="B4561" t="str">
            <v>YEE CxE ALCANTARILLA   6"</v>
          </cell>
          <cell r="C4561" t="str">
            <v>UN</v>
          </cell>
          <cell r="D4561">
            <v>20957</v>
          </cell>
        </row>
        <row r="4562">
          <cell r="A4562">
            <v>4563</v>
          </cell>
          <cell r="B4562" t="str">
            <v>SILLA TEE ALCANTA.   6x4"</v>
          </cell>
          <cell r="C4562" t="str">
            <v>UN</v>
          </cell>
          <cell r="D4562">
            <v>11102</v>
          </cell>
        </row>
        <row r="4563">
          <cell r="A4563">
            <v>4564</v>
          </cell>
          <cell r="B4563" t="str">
            <v>SILLA TEE ALCANTA.   8x4"</v>
          </cell>
          <cell r="C4563" t="str">
            <v>UN</v>
          </cell>
          <cell r="D4563">
            <v>12150</v>
          </cell>
        </row>
        <row r="4564">
          <cell r="A4564">
            <v>4565</v>
          </cell>
          <cell r="B4564" t="str">
            <v>SILLA TEE ALCANTA.  10x4"</v>
          </cell>
          <cell r="C4564" t="str">
            <v>UN</v>
          </cell>
          <cell r="D4564">
            <v>20845</v>
          </cell>
        </row>
        <row r="4565">
          <cell r="A4565">
            <v>4566</v>
          </cell>
          <cell r="B4565" t="str">
            <v>SILLA TEE ALCANTA.  12x4"</v>
          </cell>
          <cell r="C4565" t="str">
            <v>UN</v>
          </cell>
          <cell r="D4565">
            <v>26843</v>
          </cell>
        </row>
        <row r="4566">
          <cell r="A4566">
            <v>4567</v>
          </cell>
          <cell r="B4566" t="str">
            <v>SILLA TEE ALCANTA.   8x6"</v>
          </cell>
          <cell r="C4566" t="str">
            <v>UN</v>
          </cell>
          <cell r="D4566">
            <v>14872</v>
          </cell>
        </row>
        <row r="4567">
          <cell r="A4567">
            <v>4568</v>
          </cell>
          <cell r="B4567" t="str">
            <v>SILLA TEE ALCANTA.  10x6"</v>
          </cell>
          <cell r="C4567" t="str">
            <v>UN</v>
          </cell>
          <cell r="D4567">
            <v>27108</v>
          </cell>
        </row>
        <row r="4568">
          <cell r="A4568">
            <v>4569</v>
          </cell>
          <cell r="B4568" t="str">
            <v>SILLA TEE ALCANTA.  12x6"</v>
          </cell>
          <cell r="C4568" t="str">
            <v>UN</v>
          </cell>
          <cell r="D4568">
            <v>31579</v>
          </cell>
        </row>
        <row r="4569">
          <cell r="A4569">
            <v>4570</v>
          </cell>
          <cell r="B4569" t="str">
            <v>SILLA YEE ALCANTA.   6x4"</v>
          </cell>
          <cell r="C4569" t="str">
            <v>UN</v>
          </cell>
          <cell r="D4569">
            <v>8710</v>
          </cell>
        </row>
        <row r="4570">
          <cell r="A4570">
            <v>4571</v>
          </cell>
          <cell r="B4570" t="str">
            <v>SILLA YEE ALCANTA.   8x4"</v>
          </cell>
          <cell r="C4570" t="str">
            <v>UN</v>
          </cell>
          <cell r="D4570">
            <v>12150</v>
          </cell>
        </row>
        <row r="4571">
          <cell r="A4571">
            <v>4572</v>
          </cell>
          <cell r="B4571" t="str">
            <v>SILLA YEE ALCANTA.  10x4"</v>
          </cell>
          <cell r="C4571" t="str">
            <v>UN</v>
          </cell>
          <cell r="D4571">
            <v>20845</v>
          </cell>
        </row>
        <row r="4572">
          <cell r="A4572">
            <v>4573</v>
          </cell>
          <cell r="B4572" t="str">
            <v>SILLA YEE ALCANTA.  12x4"</v>
          </cell>
          <cell r="C4572" t="str">
            <v>UN</v>
          </cell>
          <cell r="D4572">
            <v>29826</v>
          </cell>
        </row>
        <row r="4573">
          <cell r="A4573">
            <v>4574</v>
          </cell>
          <cell r="B4573" t="str">
            <v>SILLA YEE ALCANTA.   8x6"</v>
          </cell>
          <cell r="C4573" t="str">
            <v>UN</v>
          </cell>
          <cell r="D4573">
            <v>14872</v>
          </cell>
        </row>
        <row r="4574">
          <cell r="A4574">
            <v>4575</v>
          </cell>
          <cell r="B4574" t="str">
            <v>SILLA YEE ALCANTA.  10x6"</v>
          </cell>
          <cell r="C4574" t="str">
            <v>UN</v>
          </cell>
          <cell r="D4574">
            <v>31579</v>
          </cell>
        </row>
        <row r="4575">
          <cell r="A4575">
            <v>4576</v>
          </cell>
          <cell r="B4575" t="str">
            <v>SILLA YEE ALCANTA.  12x6"</v>
          </cell>
          <cell r="C4575" t="str">
            <v>UN</v>
          </cell>
          <cell r="D4575">
            <v>31579</v>
          </cell>
        </row>
        <row r="4576">
          <cell r="A4576">
            <v>4577</v>
          </cell>
          <cell r="B4576" t="str">
            <v>UNION ALCANTARILLA     4"</v>
          </cell>
          <cell r="C4576" t="str">
            <v>UN</v>
          </cell>
          <cell r="D4576">
            <v>8005</v>
          </cell>
        </row>
        <row r="4577">
          <cell r="A4577">
            <v>4578</v>
          </cell>
          <cell r="B4577" t="str">
            <v>UNION ALCANTARILLA     6"</v>
          </cell>
          <cell r="C4577" t="str">
            <v>UN</v>
          </cell>
          <cell r="D4577">
            <v>15258</v>
          </cell>
        </row>
        <row r="4578">
          <cell r="A4578">
            <v>4579</v>
          </cell>
          <cell r="B4578" t="str">
            <v>UNION ALCANTARILLA     8"</v>
          </cell>
          <cell r="C4578" t="str">
            <v>UN</v>
          </cell>
          <cell r="D4578">
            <v>23038</v>
          </cell>
        </row>
        <row r="4579">
          <cell r="A4579">
            <v>4580</v>
          </cell>
          <cell r="B4579" t="str">
            <v>UNION ALCANTARILLA    10"</v>
          </cell>
          <cell r="C4579" t="str">
            <v>UN</v>
          </cell>
          <cell r="D4579">
            <v>45129</v>
          </cell>
        </row>
        <row r="4580">
          <cell r="A4580">
            <v>4581</v>
          </cell>
          <cell r="B4580" t="str">
            <v>UNION ALCANTARILLA    12"</v>
          </cell>
          <cell r="C4580" t="str">
            <v>UN</v>
          </cell>
          <cell r="D4580">
            <v>78336</v>
          </cell>
        </row>
        <row r="4581">
          <cell r="A4581">
            <v>4582</v>
          </cell>
          <cell r="B4581" t="str">
            <v>TUBO UNION Z RDE       2"</v>
          </cell>
          <cell r="C4581" t="str">
            <v>ML</v>
          </cell>
          <cell r="D4581">
            <v>4062</v>
          </cell>
        </row>
        <row r="4582">
          <cell r="A4582">
            <v>4583</v>
          </cell>
          <cell r="B4582" t="str">
            <v>TUBO UNION Z RDE   2 1/2"</v>
          </cell>
          <cell r="C4582" t="str">
            <v>ML</v>
          </cell>
          <cell r="D4582">
            <v>6136</v>
          </cell>
        </row>
        <row r="4583">
          <cell r="A4583">
            <v>4584</v>
          </cell>
          <cell r="B4583" t="str">
            <v>TUBO UNION Z RDE       3"</v>
          </cell>
          <cell r="C4583" t="str">
            <v>ML</v>
          </cell>
          <cell r="D4583">
            <v>8869</v>
          </cell>
        </row>
        <row r="4584">
          <cell r="A4584">
            <v>4585</v>
          </cell>
          <cell r="B4584" t="str">
            <v>TUBO UNION Z RDE       4"</v>
          </cell>
          <cell r="C4584" t="str">
            <v>ML</v>
          </cell>
          <cell r="D4584">
            <v>13584</v>
          </cell>
        </row>
        <row r="4585">
          <cell r="A4585">
            <v>4586</v>
          </cell>
          <cell r="B4585" t="str">
            <v>TUBO UNION Z RDE       6"</v>
          </cell>
          <cell r="C4585" t="str">
            <v>ML</v>
          </cell>
          <cell r="D4585">
            <v>27303</v>
          </cell>
        </row>
        <row r="4586">
          <cell r="A4586">
            <v>4587</v>
          </cell>
          <cell r="B4586" t="str">
            <v>TUBO UNION Z RDE       8"</v>
          </cell>
          <cell r="C4586" t="str">
            <v>ML</v>
          </cell>
          <cell r="D4586">
            <v>46302</v>
          </cell>
        </row>
        <row r="4587">
          <cell r="A4587">
            <v>4588</v>
          </cell>
          <cell r="B4587" t="str">
            <v>TUBO UNION Z RDE      10"</v>
          </cell>
          <cell r="C4587" t="str">
            <v>ML</v>
          </cell>
          <cell r="D4587">
            <v>77276</v>
          </cell>
        </row>
        <row r="4588">
          <cell r="A4588">
            <v>4589</v>
          </cell>
          <cell r="B4588" t="str">
            <v>TUBO UNION Z RDE      12"</v>
          </cell>
          <cell r="C4588" t="str">
            <v>ML</v>
          </cell>
          <cell r="D4588">
            <v>109010</v>
          </cell>
        </row>
        <row r="4589">
          <cell r="A4589">
            <v>4590</v>
          </cell>
          <cell r="B4589" t="str">
            <v>VERDE ANDES 153x305x20</v>
          </cell>
          <cell r="C4589" t="str">
            <v>M2</v>
          </cell>
          <cell r="D4589">
            <v>106372</v>
          </cell>
        </row>
        <row r="4590">
          <cell r="A4590">
            <v>4591</v>
          </cell>
          <cell r="B4590" t="str">
            <v>UNION PRESION        1/2"</v>
          </cell>
          <cell r="C4590" t="str">
            <v>UN</v>
          </cell>
          <cell r="D4590">
            <v>190</v>
          </cell>
        </row>
        <row r="4591">
          <cell r="A4591">
            <v>4592</v>
          </cell>
          <cell r="B4591" t="str">
            <v>TUBO UNION Z           6"</v>
          </cell>
          <cell r="C4591" t="str">
            <v>ML</v>
          </cell>
          <cell r="D4591">
            <v>27303</v>
          </cell>
        </row>
        <row r="4592">
          <cell r="A4592">
            <v>4593</v>
          </cell>
          <cell r="B4592" t="str">
            <v>UNION PRESION        3/4"</v>
          </cell>
          <cell r="C4592" t="str">
            <v>UN</v>
          </cell>
          <cell r="D4592">
            <v>249</v>
          </cell>
        </row>
        <row r="4593">
          <cell r="A4593">
            <v>4594</v>
          </cell>
          <cell r="B4593" t="str">
            <v>CODO G.RAD.90ºUNION Z  2"</v>
          </cell>
          <cell r="C4593" t="str">
            <v>UN</v>
          </cell>
          <cell r="D4593">
            <v>10279</v>
          </cell>
        </row>
        <row r="4594">
          <cell r="A4594">
            <v>4595</v>
          </cell>
          <cell r="B4594" t="str">
            <v>CODO G.RAD.90ºUNION Z  3"</v>
          </cell>
          <cell r="C4594" t="str">
            <v>UN</v>
          </cell>
          <cell r="D4594">
            <v>21579</v>
          </cell>
        </row>
        <row r="4595">
          <cell r="A4595">
            <v>4596</v>
          </cell>
          <cell r="B4595" t="str">
            <v>CODO G.RAD.90ºUNION Z  4"</v>
          </cell>
          <cell r="C4595" t="str">
            <v>UN</v>
          </cell>
          <cell r="D4595">
            <v>41435</v>
          </cell>
        </row>
        <row r="4596">
          <cell r="A4596">
            <v>4597</v>
          </cell>
          <cell r="B4596" t="str">
            <v>CODO G.RAD.90ºUNION Z  6"</v>
          </cell>
          <cell r="C4596" t="str">
            <v>UN</v>
          </cell>
          <cell r="D4596">
            <v>110366</v>
          </cell>
        </row>
        <row r="4597">
          <cell r="A4597">
            <v>4598</v>
          </cell>
          <cell r="B4597" t="str">
            <v>CODO G.RAD.90ºUNION Z  8"</v>
          </cell>
          <cell r="C4597" t="str">
            <v>UN</v>
          </cell>
          <cell r="D4597">
            <v>262456</v>
          </cell>
        </row>
        <row r="4598">
          <cell r="A4598">
            <v>4599</v>
          </cell>
          <cell r="B4598" t="str">
            <v>CODO G.RAD.90ºUNION Z 10"</v>
          </cell>
          <cell r="C4598" t="str">
            <v>UN</v>
          </cell>
          <cell r="D4598">
            <v>539109</v>
          </cell>
        </row>
        <row r="4599">
          <cell r="A4599">
            <v>4600</v>
          </cell>
          <cell r="B4599" t="str">
            <v>CODO G.RAD.90ºUNION Z 12"</v>
          </cell>
          <cell r="C4599" t="str">
            <v>UN</v>
          </cell>
          <cell r="D4599">
            <v>774709</v>
          </cell>
        </row>
        <row r="4600">
          <cell r="A4600">
            <v>4601</v>
          </cell>
          <cell r="B4600" t="str">
            <v>UNIVERSAL            1/2"</v>
          </cell>
          <cell r="C4600" t="str">
            <v>UN</v>
          </cell>
          <cell r="D4600">
            <v>1506</v>
          </cell>
        </row>
        <row r="4601">
          <cell r="A4601">
            <v>4602</v>
          </cell>
          <cell r="B4601" t="str">
            <v>COLLAR DERIVACION  2x1/2"</v>
          </cell>
          <cell r="C4601" t="str">
            <v>UN</v>
          </cell>
          <cell r="D4601">
            <v>3363</v>
          </cell>
        </row>
        <row r="4602">
          <cell r="A4602">
            <v>4603</v>
          </cell>
          <cell r="B4602" t="str">
            <v>COLLAR DERIVACION  2x3/4"</v>
          </cell>
          <cell r="C4602" t="str">
            <v>UN</v>
          </cell>
          <cell r="D4602">
            <v>3363</v>
          </cell>
        </row>
        <row r="4603">
          <cell r="A4603">
            <v>4604</v>
          </cell>
          <cell r="B4603" t="str">
            <v>BUJE SOLDADO     2x1 1/2"</v>
          </cell>
          <cell r="C4603" t="str">
            <v>UN</v>
          </cell>
          <cell r="D4603">
            <v>791</v>
          </cell>
        </row>
        <row r="4604">
          <cell r="A4604">
            <v>4605</v>
          </cell>
          <cell r="B4604" t="str">
            <v>BUJE SOLDADO         3x2"</v>
          </cell>
          <cell r="C4604" t="str">
            <v>UN</v>
          </cell>
          <cell r="D4604">
            <v>1801</v>
          </cell>
        </row>
        <row r="4605">
          <cell r="A4605">
            <v>4606</v>
          </cell>
          <cell r="B4605" t="str">
            <v>CODO SANITARIO CxC 1 1/2"</v>
          </cell>
          <cell r="C4605" t="str">
            <v>UN</v>
          </cell>
          <cell r="D4605">
            <v>1034</v>
          </cell>
        </row>
        <row r="4606">
          <cell r="A4606">
            <v>4607</v>
          </cell>
          <cell r="B4606" t="str">
            <v>CODO SANITARIO CxE 1 1/2"</v>
          </cell>
          <cell r="C4606" t="str">
            <v>UN</v>
          </cell>
          <cell r="D4606">
            <v>1034</v>
          </cell>
        </row>
        <row r="4607">
          <cell r="A4607">
            <v>4608</v>
          </cell>
          <cell r="B4607" t="str">
            <v>UNION Z                2"</v>
          </cell>
          <cell r="C4607" t="str">
            <v>UN</v>
          </cell>
          <cell r="D4607">
            <v>6961</v>
          </cell>
        </row>
        <row r="4608">
          <cell r="A4608">
            <v>4609</v>
          </cell>
          <cell r="B4608" t="str">
            <v>UNION Z                3"</v>
          </cell>
          <cell r="C4608" t="str">
            <v>UN</v>
          </cell>
          <cell r="D4608">
            <v>13244</v>
          </cell>
        </row>
        <row r="4609">
          <cell r="A4609">
            <v>4610</v>
          </cell>
          <cell r="B4609" t="str">
            <v>UNION Z                4"</v>
          </cell>
          <cell r="C4609" t="str">
            <v>UN</v>
          </cell>
          <cell r="D4609">
            <v>19377</v>
          </cell>
        </row>
        <row r="4610">
          <cell r="A4610">
            <v>4611</v>
          </cell>
          <cell r="B4610" t="str">
            <v>UNION Z                6"</v>
          </cell>
          <cell r="C4610" t="str">
            <v>UN</v>
          </cell>
          <cell r="D4610">
            <v>45240</v>
          </cell>
        </row>
        <row r="4611">
          <cell r="A4611">
            <v>4612</v>
          </cell>
          <cell r="B4611" t="str">
            <v>UNION Z                8"</v>
          </cell>
          <cell r="C4611" t="str">
            <v>UN</v>
          </cell>
          <cell r="D4611">
            <v>83117</v>
          </cell>
        </row>
        <row r="4612">
          <cell r="A4612">
            <v>4613</v>
          </cell>
          <cell r="B4612" t="str">
            <v>UNION Z               10"</v>
          </cell>
          <cell r="C4612" t="str">
            <v>UN</v>
          </cell>
          <cell r="D4612">
            <v>148504</v>
          </cell>
        </row>
        <row r="4613">
          <cell r="A4613">
            <v>4614</v>
          </cell>
          <cell r="B4613" t="str">
            <v>UNION Z               12"</v>
          </cell>
          <cell r="C4613" t="str">
            <v>UN</v>
          </cell>
          <cell r="D4613">
            <v>255721</v>
          </cell>
        </row>
        <row r="4614">
          <cell r="A4614">
            <v>4615</v>
          </cell>
          <cell r="B4614" t="str">
            <v>COLL.DERIV.UNION Z 2x1/2"</v>
          </cell>
          <cell r="C4614" t="str">
            <v>UN</v>
          </cell>
          <cell r="D4614">
            <v>1875</v>
          </cell>
        </row>
        <row r="4615">
          <cell r="A4615">
            <v>4616</v>
          </cell>
          <cell r="B4615" t="str">
            <v>VERDE ANDES 153X305x20 01</v>
          </cell>
          <cell r="C4615" t="str">
            <v>M2</v>
          </cell>
          <cell r="D4615">
            <v>113796</v>
          </cell>
        </row>
        <row r="4616">
          <cell r="A4616">
            <v>4617</v>
          </cell>
          <cell r="B4616" t="str">
            <v>COLL.DERIV.UNION Z 3x1/2"</v>
          </cell>
          <cell r="C4616" t="str">
            <v>UN</v>
          </cell>
          <cell r="D4616">
            <v>5010</v>
          </cell>
        </row>
        <row r="4617">
          <cell r="A4617">
            <v>4618</v>
          </cell>
          <cell r="B4617" t="str">
            <v>VERDE ANDES 305x305x20</v>
          </cell>
          <cell r="C4617" t="str">
            <v>M2</v>
          </cell>
          <cell r="D4617">
            <v>111360</v>
          </cell>
        </row>
        <row r="4618">
          <cell r="A4618">
            <v>4619</v>
          </cell>
          <cell r="B4618" t="str">
            <v>COLL.DERIV.UNION Z 4x1/2"</v>
          </cell>
          <cell r="C4618" t="str">
            <v>UN</v>
          </cell>
          <cell r="D4618">
            <v>5533</v>
          </cell>
        </row>
        <row r="4619">
          <cell r="A4619">
            <v>4620</v>
          </cell>
          <cell r="B4619" t="str">
            <v>VERDE ANDES 305x305x20 01</v>
          </cell>
          <cell r="C4619" t="str">
            <v>M2</v>
          </cell>
          <cell r="D4619">
            <v>120060</v>
          </cell>
        </row>
        <row r="4620">
          <cell r="A4620">
            <v>4621</v>
          </cell>
          <cell r="B4620" t="str">
            <v>COLL.DERIV.UNION Z 6x1/2"</v>
          </cell>
          <cell r="C4620" t="str">
            <v>UN</v>
          </cell>
          <cell r="D4620">
            <v>6514</v>
          </cell>
        </row>
        <row r="4621">
          <cell r="A4621">
            <v>4622</v>
          </cell>
          <cell r="B4621" t="str">
            <v>VERDE ANDES 305x610x20</v>
          </cell>
          <cell r="C4621" t="str">
            <v>M2</v>
          </cell>
          <cell r="D4621">
            <v>117502</v>
          </cell>
        </row>
        <row r="4622">
          <cell r="A4622">
            <v>4623</v>
          </cell>
          <cell r="B4622" t="str">
            <v>COLL.DERIV.UNION Z   8x1"</v>
          </cell>
          <cell r="C4622" t="str">
            <v>UN</v>
          </cell>
          <cell r="D4622">
            <v>16569</v>
          </cell>
        </row>
        <row r="4623">
          <cell r="A4623">
            <v>4624</v>
          </cell>
          <cell r="B4623" t="str">
            <v>MARCO SUMIDERO   73x38x14</v>
          </cell>
          <cell r="C4623" t="str">
            <v>UN</v>
          </cell>
          <cell r="D4623">
            <v>23915</v>
          </cell>
        </row>
        <row r="4624">
          <cell r="A4624">
            <v>4625</v>
          </cell>
          <cell r="B4624" t="str">
            <v>SUMIDERO VIAL    95x45x10</v>
          </cell>
          <cell r="C4624" t="str">
            <v>UN</v>
          </cell>
          <cell r="D4624">
            <v>61761</v>
          </cell>
        </row>
        <row r="4625">
          <cell r="A4625">
            <v>4626</v>
          </cell>
          <cell r="B4625" t="str">
            <v>MARCO SUMIDERO  100x50x14</v>
          </cell>
          <cell r="C4625" t="str">
            <v>UN</v>
          </cell>
          <cell r="D4625">
            <v>25688</v>
          </cell>
        </row>
        <row r="4626">
          <cell r="A4626">
            <v>4627</v>
          </cell>
          <cell r="B4626" t="str">
            <v>SUMIDERO GARAJES 46x33x10</v>
          </cell>
          <cell r="C4626" t="str">
            <v>UN</v>
          </cell>
          <cell r="D4626">
            <v>31203</v>
          </cell>
        </row>
        <row r="4627">
          <cell r="A4627">
            <v>4628</v>
          </cell>
          <cell r="B4627" t="str">
            <v>TAPA POZO EN VIAS  D=0.60</v>
          </cell>
          <cell r="C4627" t="str">
            <v>UN</v>
          </cell>
          <cell r="D4627">
            <v>50015</v>
          </cell>
        </row>
        <row r="4628">
          <cell r="A4628">
            <v>4629</v>
          </cell>
          <cell r="B4628" t="str">
            <v>MARCO TAPA POZO</v>
          </cell>
          <cell r="C4628" t="str">
            <v>UN</v>
          </cell>
          <cell r="D4628">
            <v>32061</v>
          </cell>
        </row>
        <row r="4629">
          <cell r="A4629">
            <v>4630</v>
          </cell>
          <cell r="B4629" t="str">
            <v>CAJA CONTADOR   ACUEDUCTO</v>
          </cell>
          <cell r="C4629" t="str">
            <v>UN</v>
          </cell>
          <cell r="D4629">
            <v>28886</v>
          </cell>
        </row>
        <row r="4630">
          <cell r="A4630">
            <v>4631</v>
          </cell>
          <cell r="B4630" t="str">
            <v>CUNETA VIAS        L=1.00</v>
          </cell>
          <cell r="C4630" t="str">
            <v>UN</v>
          </cell>
          <cell r="D4630">
            <v>10613</v>
          </cell>
        </row>
        <row r="4631">
          <cell r="A4631">
            <v>4632</v>
          </cell>
          <cell r="B4631" t="str">
            <v>CAJA INSP.FIBRIT PANDA</v>
          </cell>
          <cell r="C4631" t="str">
            <v>UN</v>
          </cell>
          <cell r="D4631">
            <v>34322</v>
          </cell>
        </row>
        <row r="4632">
          <cell r="A4632">
            <v>4633</v>
          </cell>
          <cell r="B4632" t="str">
            <v>CAJA INSP.FIBRIT PROFUNDA</v>
          </cell>
          <cell r="C4632" t="str">
            <v>UN</v>
          </cell>
          <cell r="D4632">
            <v>48381</v>
          </cell>
        </row>
        <row r="4633">
          <cell r="A4633">
            <v>4634</v>
          </cell>
          <cell r="B4633" t="str">
            <v>TAPA CAJA TRAFICO LIVIANO</v>
          </cell>
          <cell r="C4633" t="str">
            <v>UN</v>
          </cell>
          <cell r="D4633">
            <v>42585</v>
          </cell>
        </row>
        <row r="4634">
          <cell r="A4634">
            <v>4635</v>
          </cell>
          <cell r="B4634" t="str">
            <v>TAPA CAJA TRAFICO  PESADO</v>
          </cell>
          <cell r="C4634" t="str">
            <v>UN</v>
          </cell>
          <cell r="D4634">
            <v>46515</v>
          </cell>
        </row>
        <row r="4635">
          <cell r="A4635">
            <v>4636</v>
          </cell>
          <cell r="B4635" t="str">
            <v>VERDE ANDES 305x610x20 01</v>
          </cell>
          <cell r="C4635" t="str">
            <v>M2</v>
          </cell>
          <cell r="D4635">
            <v>126440</v>
          </cell>
        </row>
        <row r="4636">
          <cell r="A4636">
            <v>4637</v>
          </cell>
          <cell r="B4636" t="str">
            <v>VERDE ANDES ASERRADO</v>
          </cell>
          <cell r="C4636" t="str">
            <v>M2</v>
          </cell>
          <cell r="D4636">
            <v>96860</v>
          </cell>
        </row>
        <row r="4637">
          <cell r="A4637">
            <v>4638</v>
          </cell>
          <cell r="B4637" t="str">
            <v>VERDE ANDES ASERRADO   01</v>
          </cell>
          <cell r="C4637" t="str">
            <v>M2</v>
          </cell>
          <cell r="D4637">
            <v>107764</v>
          </cell>
        </row>
        <row r="4638">
          <cell r="A4638">
            <v>4639</v>
          </cell>
          <cell r="B4638" t="str">
            <v>VERDE ANDES CUADREADO</v>
          </cell>
          <cell r="C4638" t="str">
            <v>M2</v>
          </cell>
          <cell r="D4638">
            <v>145928</v>
          </cell>
        </row>
        <row r="4639">
          <cell r="A4639">
            <v>4640</v>
          </cell>
          <cell r="B4639" t="str">
            <v>PLATINA            1/4x2"</v>
          </cell>
          <cell r="C4639" t="str">
            <v>TN</v>
          </cell>
          <cell r="D4639">
            <v>659007</v>
          </cell>
        </row>
        <row r="4640">
          <cell r="A4640">
            <v>4641</v>
          </cell>
          <cell r="B4640" t="str">
            <v>CHAZO MADERA        4"x4"</v>
          </cell>
          <cell r="C4640" t="str">
            <v>UN</v>
          </cell>
          <cell r="D4640">
            <v>1000</v>
          </cell>
        </row>
        <row r="4641">
          <cell r="A4641">
            <v>4642</v>
          </cell>
          <cell r="B4641" t="str">
            <v>BARNIZ MATE EXTERIOR</v>
          </cell>
          <cell r="C4641" t="str">
            <v>GL</v>
          </cell>
          <cell r="D4641">
            <v>18850</v>
          </cell>
        </row>
        <row r="4642">
          <cell r="A4642">
            <v>4643</v>
          </cell>
          <cell r="B4642" t="str">
            <v>PLATINA            1/4x3"</v>
          </cell>
          <cell r="C4642" t="str">
            <v>TN</v>
          </cell>
          <cell r="D4642">
            <v>656363</v>
          </cell>
        </row>
        <row r="4643">
          <cell r="A4643">
            <v>4644</v>
          </cell>
          <cell r="B4643" t="str">
            <v>VERDE ANDES CUADREADO  01</v>
          </cell>
          <cell r="C4643" t="str">
            <v>M2</v>
          </cell>
          <cell r="D4643">
            <v>157296</v>
          </cell>
        </row>
        <row r="4644">
          <cell r="A4644">
            <v>4645</v>
          </cell>
          <cell r="B4644" t="str">
            <v>VERDE OCRE 153x305x10</v>
          </cell>
          <cell r="C4644" t="str">
            <v>M2</v>
          </cell>
          <cell r="D4644">
            <v>71688</v>
          </cell>
        </row>
        <row r="4645">
          <cell r="A4645">
            <v>4646</v>
          </cell>
          <cell r="B4645" t="str">
            <v>VERDE OCRE 305x305x10</v>
          </cell>
          <cell r="C4645" t="str">
            <v>M2</v>
          </cell>
          <cell r="D4645">
            <v>71688</v>
          </cell>
        </row>
        <row r="4646">
          <cell r="A4646">
            <v>4647</v>
          </cell>
          <cell r="B4646" t="str">
            <v>LISTON M.H.  PINO ROMERON</v>
          </cell>
          <cell r="C4646" t="str">
            <v>M2</v>
          </cell>
          <cell r="D4646">
            <v>8250</v>
          </cell>
        </row>
        <row r="4647">
          <cell r="A4647">
            <v>4648</v>
          </cell>
          <cell r="B4647" t="str">
            <v>LISTON M.H.        VIROLA</v>
          </cell>
          <cell r="C4647" t="str">
            <v>M2</v>
          </cell>
          <cell r="D4647">
            <v>3850</v>
          </cell>
        </row>
        <row r="4648">
          <cell r="A4648">
            <v>4649</v>
          </cell>
          <cell r="B4648" t="str">
            <v>LISTON M.H.     PEINEMONO</v>
          </cell>
          <cell r="C4648" t="str">
            <v>M2</v>
          </cell>
          <cell r="D4648">
            <v>3520</v>
          </cell>
        </row>
        <row r="4649">
          <cell r="A4649">
            <v>4650</v>
          </cell>
          <cell r="B4649" t="str">
            <v>LISTON M.H.      AMARILLO</v>
          </cell>
          <cell r="C4649" t="str">
            <v>M2</v>
          </cell>
          <cell r="D4649">
            <v>7500</v>
          </cell>
        </row>
        <row r="4650">
          <cell r="A4650">
            <v>4651</v>
          </cell>
          <cell r="B4650" t="str">
            <v>LISTON M.H.      GUAYACAN</v>
          </cell>
          <cell r="C4650" t="str">
            <v>M2</v>
          </cell>
          <cell r="D4650">
            <v>17600</v>
          </cell>
        </row>
        <row r="4651">
          <cell r="A4651">
            <v>4652</v>
          </cell>
          <cell r="B4651" t="str">
            <v>VERDE OCRE ZOCALO</v>
          </cell>
          <cell r="C4651" t="str">
            <v>ML</v>
          </cell>
          <cell r="D4651">
            <v>5336</v>
          </cell>
        </row>
        <row r="4652">
          <cell r="A4652">
            <v>4653</v>
          </cell>
          <cell r="B4652" t="str">
            <v>VERDE OCRE 153x305x11</v>
          </cell>
          <cell r="C4652" t="str">
            <v>M2</v>
          </cell>
          <cell r="D4652">
            <v>67744</v>
          </cell>
        </row>
        <row r="4653">
          <cell r="A4653">
            <v>4654</v>
          </cell>
          <cell r="B4653" t="str">
            <v>VERDE OCRE 305x305x11</v>
          </cell>
          <cell r="C4653" t="str">
            <v>M2</v>
          </cell>
          <cell r="D4653">
            <v>79344</v>
          </cell>
        </row>
        <row r="4654">
          <cell r="A4654">
            <v>4655</v>
          </cell>
          <cell r="B4654" t="str">
            <v>PILOTES HINCADOS 25x25</v>
          </cell>
          <cell r="C4654" t="str">
            <v>ML</v>
          </cell>
          <cell r="D4654">
            <v>50000</v>
          </cell>
        </row>
        <row r="4655">
          <cell r="A4655">
            <v>4656</v>
          </cell>
          <cell r="B4655" t="str">
            <v>TUBO AGUA GALVAN     1/4"</v>
          </cell>
          <cell r="C4655" t="str">
            <v>ML</v>
          </cell>
          <cell r="D4655">
            <v>2688</v>
          </cell>
        </row>
        <row r="4656">
          <cell r="A4656">
            <v>4657</v>
          </cell>
          <cell r="B4656" t="str">
            <v>TUBO AGUA GALVAN     3/8"</v>
          </cell>
          <cell r="C4656" t="str">
            <v>ML</v>
          </cell>
          <cell r="D4656">
            <v>2903</v>
          </cell>
        </row>
        <row r="4657">
          <cell r="A4657">
            <v>4658</v>
          </cell>
          <cell r="B4657" t="str">
            <v>TUBO AGUA GALVAN.    1/2"</v>
          </cell>
          <cell r="C4657" t="str">
            <v>ML</v>
          </cell>
          <cell r="D4657">
            <v>2816</v>
          </cell>
        </row>
        <row r="4658">
          <cell r="A4658">
            <v>4659</v>
          </cell>
          <cell r="B4658" t="str">
            <v>TUBO AGUA GALVAN.    3/4"</v>
          </cell>
          <cell r="C4658" t="str">
            <v>ML</v>
          </cell>
          <cell r="D4658">
            <v>4106</v>
          </cell>
        </row>
        <row r="4659">
          <cell r="A4659">
            <v>4660</v>
          </cell>
          <cell r="B4659" t="str">
            <v>TUBO AGUA GALVAN.      1"</v>
          </cell>
          <cell r="C4659" t="str">
            <v>ML</v>
          </cell>
          <cell r="D4659">
            <v>5615</v>
          </cell>
        </row>
        <row r="4660">
          <cell r="A4660">
            <v>4661</v>
          </cell>
          <cell r="B4660" t="str">
            <v>TVP CLASICO 153x305x10</v>
          </cell>
          <cell r="C4660" t="str">
            <v>M2</v>
          </cell>
          <cell r="D4660">
            <v>51040</v>
          </cell>
        </row>
        <row r="4661">
          <cell r="A4661">
            <v>4662</v>
          </cell>
          <cell r="B4661" t="str">
            <v>TUBO AGUA GALVAN.  1 1/2"</v>
          </cell>
          <cell r="C4661" t="str">
            <v>ML</v>
          </cell>
          <cell r="D4661">
            <v>9125</v>
          </cell>
        </row>
        <row r="4662">
          <cell r="A4662">
            <v>4663</v>
          </cell>
          <cell r="B4662" t="str">
            <v>TUBO AGUA GALVAN.      2"</v>
          </cell>
          <cell r="C4662" t="str">
            <v>ML</v>
          </cell>
          <cell r="D4662">
            <v>12594</v>
          </cell>
        </row>
        <row r="4663">
          <cell r="A4663">
            <v>4664</v>
          </cell>
          <cell r="B4663" t="str">
            <v>TUBO AGUA GALVAN.  2-1/2"</v>
          </cell>
          <cell r="C4663" t="str">
            <v>ML</v>
          </cell>
          <cell r="D4663">
            <v>21401</v>
          </cell>
        </row>
        <row r="4664">
          <cell r="A4664">
            <v>4665</v>
          </cell>
          <cell r="B4664" t="str">
            <v>PLATINA            1/4x5"</v>
          </cell>
          <cell r="C4664" t="str">
            <v>TN</v>
          </cell>
          <cell r="D4664">
            <v>750384</v>
          </cell>
        </row>
        <row r="4665">
          <cell r="A4665">
            <v>4666</v>
          </cell>
          <cell r="B4665" t="str">
            <v>PLATINA            3/8x1"</v>
          </cell>
          <cell r="C4665" t="str">
            <v>TN</v>
          </cell>
          <cell r="D4665">
            <v>659007</v>
          </cell>
        </row>
        <row r="4666">
          <cell r="A4666">
            <v>4667</v>
          </cell>
          <cell r="B4666" t="str">
            <v>TVP CLASICO 153x305x10 01</v>
          </cell>
          <cell r="C4666" t="str">
            <v>M2</v>
          </cell>
          <cell r="D4666">
            <v>51040</v>
          </cell>
        </row>
        <row r="4667">
          <cell r="A4667">
            <v>4668</v>
          </cell>
          <cell r="B4667" t="str">
            <v>TVP CLASICO 153x305x10 02</v>
          </cell>
          <cell r="C4667" t="str">
            <v>ML</v>
          </cell>
          <cell r="D4667">
            <v>51040</v>
          </cell>
        </row>
        <row r="4668">
          <cell r="A4668">
            <v>4669</v>
          </cell>
          <cell r="B4668" t="str">
            <v>TUBO NEGRA AGUA      1/2"</v>
          </cell>
          <cell r="C4668" t="str">
            <v>ML</v>
          </cell>
          <cell r="D4668">
            <v>1650</v>
          </cell>
        </row>
        <row r="4669">
          <cell r="A4669">
            <v>4670</v>
          </cell>
          <cell r="B4669" t="str">
            <v>TUBO NEGRA AGUA      3/4"</v>
          </cell>
          <cell r="C4669" t="str">
            <v>ML</v>
          </cell>
          <cell r="D4669">
            <v>2034</v>
          </cell>
        </row>
        <row r="4670">
          <cell r="A4670">
            <v>4671</v>
          </cell>
          <cell r="B4670" t="str">
            <v>TVP CLASICO 153x305x10 03</v>
          </cell>
          <cell r="C4670" t="str">
            <v>M2</v>
          </cell>
          <cell r="D4670">
            <v>51040</v>
          </cell>
        </row>
        <row r="4671">
          <cell r="A4671">
            <v>4672</v>
          </cell>
          <cell r="B4671" t="str">
            <v>TVP CLASICO ZOCALO</v>
          </cell>
          <cell r="C4671" t="str">
            <v>ML</v>
          </cell>
          <cell r="D4671">
            <v>3828</v>
          </cell>
        </row>
        <row r="4672">
          <cell r="A4672">
            <v>4673</v>
          </cell>
          <cell r="B4672" t="str">
            <v>TUBO NEGRA AGUA    1 1/2"</v>
          </cell>
          <cell r="C4672" t="str">
            <v>ML</v>
          </cell>
          <cell r="D4672">
            <v>5593</v>
          </cell>
        </row>
        <row r="4673">
          <cell r="A4673">
            <v>4674</v>
          </cell>
          <cell r="B4673" t="str">
            <v>TVP CLASICO 153x305x20</v>
          </cell>
          <cell r="C4673" t="str">
            <v>M2</v>
          </cell>
          <cell r="D4673">
            <v>69020</v>
          </cell>
        </row>
        <row r="4674">
          <cell r="A4674">
            <v>4675</v>
          </cell>
          <cell r="B4674" t="str">
            <v>TVP CLASICO 153x305X20 01</v>
          </cell>
          <cell r="C4674" t="str">
            <v>M2</v>
          </cell>
          <cell r="D4674">
            <v>86420</v>
          </cell>
        </row>
        <row r="4675">
          <cell r="A4675">
            <v>4676</v>
          </cell>
          <cell r="B4675" t="str">
            <v>PLATINA            3/8x2"</v>
          </cell>
          <cell r="C4675" t="str">
            <v>TN</v>
          </cell>
          <cell r="D4675">
            <v>659007</v>
          </cell>
        </row>
        <row r="4676">
          <cell r="A4676">
            <v>4677</v>
          </cell>
          <cell r="B4676" t="str">
            <v>PLATINA            3/8x3"</v>
          </cell>
          <cell r="C4676" t="str">
            <v>TN</v>
          </cell>
          <cell r="D4676">
            <v>659007</v>
          </cell>
        </row>
        <row r="4677">
          <cell r="A4677">
            <v>4678</v>
          </cell>
          <cell r="B4677" t="str">
            <v>TUBO CONDUIT LIV.    1/2"</v>
          </cell>
          <cell r="C4677" t="str">
            <v>ML</v>
          </cell>
          <cell r="D4677">
            <v>1348</v>
          </cell>
        </row>
        <row r="4678">
          <cell r="A4678">
            <v>4679</v>
          </cell>
          <cell r="B4678" t="str">
            <v>TUBO CONDUIT LIV.    3/4"</v>
          </cell>
          <cell r="C4678" t="str">
            <v>ML</v>
          </cell>
          <cell r="D4678">
            <v>2423</v>
          </cell>
        </row>
        <row r="4679">
          <cell r="A4679">
            <v>4680</v>
          </cell>
          <cell r="B4679" t="str">
            <v>TUBO CONDUIT LIV.      1"</v>
          </cell>
          <cell r="C4679" t="str">
            <v>ML</v>
          </cell>
          <cell r="D4679">
            <v>2590</v>
          </cell>
        </row>
        <row r="4680">
          <cell r="A4680">
            <v>4681</v>
          </cell>
          <cell r="B4680" t="str">
            <v>TUBO CONDUIT LIV.  1 1/4"</v>
          </cell>
          <cell r="C4680" t="str">
            <v>ML</v>
          </cell>
          <cell r="D4680">
            <v>2798</v>
          </cell>
        </row>
        <row r="4681">
          <cell r="A4681">
            <v>4682</v>
          </cell>
          <cell r="B4681" t="str">
            <v>TUBO CONDUIT LIV.  1 1/2"</v>
          </cell>
          <cell r="C4681" t="str">
            <v>ML</v>
          </cell>
          <cell r="D4681">
            <v>3291</v>
          </cell>
        </row>
        <row r="4682">
          <cell r="A4682">
            <v>4683</v>
          </cell>
          <cell r="B4682" t="str">
            <v>TUBO CONDUIT LIV.      2"</v>
          </cell>
          <cell r="C4682" t="str">
            <v>ML</v>
          </cell>
          <cell r="D4682">
            <v>4850</v>
          </cell>
        </row>
        <row r="4683">
          <cell r="A4683">
            <v>4684</v>
          </cell>
          <cell r="B4683" t="str">
            <v>TUBO CONDUIT GRIS    1/2"</v>
          </cell>
          <cell r="C4683" t="str">
            <v>ML</v>
          </cell>
          <cell r="D4683">
            <v>1450</v>
          </cell>
        </row>
        <row r="4684">
          <cell r="A4684">
            <v>4685</v>
          </cell>
          <cell r="B4684" t="str">
            <v>TUBO CONDUIT GRIS    3/4"</v>
          </cell>
          <cell r="C4684" t="str">
            <v>ML</v>
          </cell>
          <cell r="D4684">
            <v>1917</v>
          </cell>
        </row>
        <row r="4685">
          <cell r="A4685">
            <v>4686</v>
          </cell>
          <cell r="B4685" t="str">
            <v>TUBO CONDUIT GRIS      1"</v>
          </cell>
          <cell r="C4685" t="str">
            <v>ML</v>
          </cell>
          <cell r="D4685">
            <v>3080</v>
          </cell>
        </row>
        <row r="4686">
          <cell r="A4686">
            <v>4687</v>
          </cell>
          <cell r="B4686" t="str">
            <v>TUBO CONDUIT GRIS  1 1/4"</v>
          </cell>
          <cell r="C4686" t="str">
            <v>ML</v>
          </cell>
          <cell r="D4686">
            <v>3801</v>
          </cell>
        </row>
        <row r="4687">
          <cell r="A4687">
            <v>4688</v>
          </cell>
          <cell r="B4687" t="str">
            <v>TUBO CONDUIT GRIS  1 1/2"</v>
          </cell>
          <cell r="C4687" t="str">
            <v>ML</v>
          </cell>
          <cell r="D4687">
            <v>5077</v>
          </cell>
        </row>
        <row r="4688">
          <cell r="A4688">
            <v>4689</v>
          </cell>
          <cell r="B4688" t="str">
            <v>TUBO CONDUIT GRIS      2"</v>
          </cell>
          <cell r="C4688" t="str">
            <v>ML</v>
          </cell>
          <cell r="D4688">
            <v>6264</v>
          </cell>
        </row>
        <row r="4689">
          <cell r="A4689">
            <v>4690</v>
          </cell>
          <cell r="B4689" t="str">
            <v>TUBO CONDUIT GRIS  2 1/2"</v>
          </cell>
          <cell r="C4689" t="str">
            <v>ML</v>
          </cell>
          <cell r="D4689">
            <v>10786</v>
          </cell>
        </row>
        <row r="4690">
          <cell r="A4690">
            <v>4691</v>
          </cell>
          <cell r="B4690" t="str">
            <v>TUBO CONDUIT GRIS      3"</v>
          </cell>
          <cell r="C4690" t="str">
            <v>ML</v>
          </cell>
          <cell r="D4690">
            <v>13035</v>
          </cell>
        </row>
        <row r="4691">
          <cell r="A4691">
            <v>4692</v>
          </cell>
          <cell r="B4691" t="str">
            <v>PLATINA            1/2x1"</v>
          </cell>
          <cell r="C4691" t="str">
            <v>TN</v>
          </cell>
          <cell r="D4691">
            <v>659007</v>
          </cell>
        </row>
        <row r="4692">
          <cell r="A4692">
            <v>4693</v>
          </cell>
          <cell r="B4692" t="str">
            <v>TUBO CONDU.GALVA     1/2"</v>
          </cell>
          <cell r="C4692" t="str">
            <v>ML</v>
          </cell>
          <cell r="D4692">
            <v>2083</v>
          </cell>
        </row>
        <row r="4693">
          <cell r="A4693">
            <v>4694</v>
          </cell>
          <cell r="B4693" t="str">
            <v>TUBO CONDU.GALVA     3/4"</v>
          </cell>
          <cell r="C4693" t="str">
            <v>ML</v>
          </cell>
          <cell r="D4693">
            <v>2752</v>
          </cell>
        </row>
        <row r="4694">
          <cell r="A4694">
            <v>4695</v>
          </cell>
          <cell r="B4694" t="str">
            <v>TUBO CONDU.GALVA       1"</v>
          </cell>
          <cell r="C4694" t="str">
            <v>ML</v>
          </cell>
          <cell r="D4694">
            <v>4160</v>
          </cell>
        </row>
        <row r="4695">
          <cell r="A4695">
            <v>4696</v>
          </cell>
          <cell r="B4695" t="str">
            <v>TUBO CONDU.GALVA   1 1/4"</v>
          </cell>
          <cell r="C4695" t="str">
            <v>ML</v>
          </cell>
          <cell r="D4695">
            <v>5348</v>
          </cell>
        </row>
        <row r="4696">
          <cell r="A4696">
            <v>4697</v>
          </cell>
          <cell r="B4696" t="str">
            <v>TUBO CONDU.GALVA   1 1/2"</v>
          </cell>
          <cell r="C4696" t="str">
            <v>ML</v>
          </cell>
          <cell r="D4696">
            <v>6688</v>
          </cell>
        </row>
        <row r="4697">
          <cell r="A4697">
            <v>4698</v>
          </cell>
          <cell r="B4697" t="str">
            <v>TUBO CONDU.GALVA       2"</v>
          </cell>
          <cell r="C4697" t="str">
            <v>ML</v>
          </cell>
          <cell r="D4697">
            <v>8867</v>
          </cell>
        </row>
        <row r="4698">
          <cell r="A4698">
            <v>4699</v>
          </cell>
          <cell r="B4698" t="str">
            <v>TUBO CONDU.GALVA   2 1/2"</v>
          </cell>
          <cell r="C4698" t="str">
            <v>ML</v>
          </cell>
          <cell r="D4698">
            <v>11758</v>
          </cell>
        </row>
        <row r="4699">
          <cell r="A4699">
            <v>4700</v>
          </cell>
          <cell r="B4699" t="str">
            <v>TUBO CONDU.GALVA       3"</v>
          </cell>
          <cell r="C4699" t="str">
            <v>ML</v>
          </cell>
          <cell r="D4699">
            <v>14553</v>
          </cell>
        </row>
        <row r="4700">
          <cell r="A4700">
            <v>4701</v>
          </cell>
          <cell r="B4700" t="str">
            <v>TUBO CONDU.GALVA       4"</v>
          </cell>
          <cell r="C4700" t="str">
            <v>ML</v>
          </cell>
          <cell r="D4700">
            <v>20462</v>
          </cell>
        </row>
        <row r="4701">
          <cell r="A4701">
            <v>4702</v>
          </cell>
          <cell r="B4701" t="str">
            <v>CURVA CONDUIT GRIS   1/2"</v>
          </cell>
          <cell r="C4701" t="str">
            <v>UN</v>
          </cell>
          <cell r="D4701">
            <v>494</v>
          </cell>
        </row>
        <row r="4702">
          <cell r="A4702">
            <v>4703</v>
          </cell>
          <cell r="B4702" t="str">
            <v>CURVA CONDUIT GRIS   3/4"</v>
          </cell>
          <cell r="C4702" t="str">
            <v>UN</v>
          </cell>
          <cell r="D4702">
            <v>668</v>
          </cell>
        </row>
        <row r="4703">
          <cell r="A4703">
            <v>4704</v>
          </cell>
          <cell r="B4703" t="str">
            <v>CURVA CONDUIT GRIS     1"</v>
          </cell>
          <cell r="C4703" t="str">
            <v>UN</v>
          </cell>
          <cell r="D4703">
            <v>807</v>
          </cell>
        </row>
        <row r="4704">
          <cell r="A4704">
            <v>4705</v>
          </cell>
          <cell r="B4704" t="str">
            <v>CURVA CONDUIT GRIS 1 1/4"</v>
          </cell>
          <cell r="C4704" t="str">
            <v>UN</v>
          </cell>
          <cell r="D4704">
            <v>1574</v>
          </cell>
        </row>
        <row r="4705">
          <cell r="A4705">
            <v>4706</v>
          </cell>
          <cell r="B4705" t="str">
            <v>CURVA CONDUIT GRIS 1 1/2"</v>
          </cell>
          <cell r="C4705" t="str">
            <v>UN</v>
          </cell>
          <cell r="D4705">
            <v>2583</v>
          </cell>
        </row>
        <row r="4706">
          <cell r="A4706">
            <v>4707</v>
          </cell>
          <cell r="B4706" t="str">
            <v>CURVA CONDUIT GRIS     2"</v>
          </cell>
          <cell r="C4706" t="str">
            <v>UN</v>
          </cell>
          <cell r="D4706">
            <v>3422</v>
          </cell>
        </row>
        <row r="4707">
          <cell r="A4707">
            <v>4708</v>
          </cell>
          <cell r="B4707" t="str">
            <v>CURVA CONDUIT GRIS 2 1/2"</v>
          </cell>
          <cell r="C4707" t="str">
            <v>UN</v>
          </cell>
          <cell r="D4707">
            <v>8237</v>
          </cell>
        </row>
        <row r="4708">
          <cell r="A4708">
            <v>4709</v>
          </cell>
          <cell r="B4708" t="str">
            <v>CURVA CONDUIT GRIS     3"</v>
          </cell>
          <cell r="C4708" t="str">
            <v>UN</v>
          </cell>
          <cell r="D4708">
            <v>13871</v>
          </cell>
        </row>
        <row r="4709">
          <cell r="A4709">
            <v>4710</v>
          </cell>
          <cell r="B4709" t="str">
            <v>PLATINA            1/2x2"</v>
          </cell>
          <cell r="C4709" t="str">
            <v>TN</v>
          </cell>
          <cell r="D4709">
            <v>659007</v>
          </cell>
        </row>
        <row r="4710">
          <cell r="A4710">
            <v>4711</v>
          </cell>
          <cell r="B4710" t="str">
            <v>CURVA CONDUIT GALV.  1/2"</v>
          </cell>
          <cell r="C4710" t="str">
            <v>UN</v>
          </cell>
          <cell r="D4710">
            <v>646</v>
          </cell>
        </row>
        <row r="4711">
          <cell r="A4711">
            <v>4712</v>
          </cell>
          <cell r="B4711" t="str">
            <v>CURVA CONDUIT GALV.  3/4"</v>
          </cell>
          <cell r="C4711" t="str">
            <v>UN</v>
          </cell>
          <cell r="D4711">
            <v>814</v>
          </cell>
        </row>
        <row r="4712">
          <cell r="A4712">
            <v>4713</v>
          </cell>
          <cell r="B4712" t="str">
            <v>CURVA CONDUIT GALV.    1"</v>
          </cell>
          <cell r="C4712" t="str">
            <v>UN</v>
          </cell>
          <cell r="D4712">
            <v>1032</v>
          </cell>
        </row>
        <row r="4713">
          <cell r="A4713">
            <v>4714</v>
          </cell>
          <cell r="B4713" t="str">
            <v>CURVA CONDUIT GALV.1 1/4"</v>
          </cell>
          <cell r="C4713" t="str">
            <v>UN</v>
          </cell>
          <cell r="D4713">
            <v>1844</v>
          </cell>
        </row>
        <row r="4714">
          <cell r="A4714">
            <v>4715</v>
          </cell>
          <cell r="B4714" t="str">
            <v>CURVA CONDUIT GALV.1 1/2"</v>
          </cell>
          <cell r="C4714" t="str">
            <v>UN</v>
          </cell>
          <cell r="D4714">
            <v>2989</v>
          </cell>
        </row>
        <row r="4715">
          <cell r="A4715">
            <v>4716</v>
          </cell>
          <cell r="B4715" t="str">
            <v>CURVA CONDUIT GALV.    2"</v>
          </cell>
          <cell r="C4715" t="str">
            <v>UN</v>
          </cell>
          <cell r="D4715">
            <v>4408</v>
          </cell>
        </row>
        <row r="4716">
          <cell r="A4716">
            <v>4717</v>
          </cell>
          <cell r="B4716" t="str">
            <v>CURVA CONDUIT GALV.2 1/2"</v>
          </cell>
          <cell r="C4716" t="str">
            <v>UN</v>
          </cell>
          <cell r="D4716">
            <v>11774</v>
          </cell>
        </row>
        <row r="4717">
          <cell r="A4717">
            <v>4718</v>
          </cell>
          <cell r="B4717" t="str">
            <v>CURVA CONDUIT GALV.    3"</v>
          </cell>
          <cell r="C4717" t="str">
            <v>UN</v>
          </cell>
          <cell r="D4717">
            <v>17574</v>
          </cell>
        </row>
        <row r="4718">
          <cell r="A4718">
            <v>4719</v>
          </cell>
          <cell r="B4718" t="str">
            <v>CURVA CONDUIT GALV.    4"</v>
          </cell>
          <cell r="C4718" t="str">
            <v>UN</v>
          </cell>
          <cell r="D4718">
            <v>38883</v>
          </cell>
        </row>
        <row r="4719">
          <cell r="A4719">
            <v>4720</v>
          </cell>
          <cell r="B4719" t="str">
            <v>TUBO ESTRUC.GALV.    1/4"</v>
          </cell>
          <cell r="C4719" t="str">
            <v>ML</v>
          </cell>
          <cell r="D4719">
            <v>2578</v>
          </cell>
        </row>
        <row r="4720">
          <cell r="A4720">
            <v>4721</v>
          </cell>
          <cell r="B4720" t="str">
            <v>TUBO ESTRUC.GALV.    3/8"</v>
          </cell>
          <cell r="C4720" t="str">
            <v>ML</v>
          </cell>
          <cell r="D4720">
            <v>2739</v>
          </cell>
        </row>
        <row r="4721">
          <cell r="A4721">
            <v>4722</v>
          </cell>
          <cell r="B4721" t="str">
            <v>TUBO ESTRUC.GALV.    1/2"</v>
          </cell>
          <cell r="C4721" t="str">
            <v>ML</v>
          </cell>
          <cell r="D4721">
            <v>3240</v>
          </cell>
        </row>
        <row r="4722">
          <cell r="A4722">
            <v>4723</v>
          </cell>
          <cell r="B4722" t="str">
            <v>TUBO ESTRUC.GALV.    3/4"</v>
          </cell>
          <cell r="C4722" t="str">
            <v>ML</v>
          </cell>
          <cell r="D4722">
            <v>4105</v>
          </cell>
        </row>
        <row r="4723">
          <cell r="A4723">
            <v>4724</v>
          </cell>
          <cell r="B4723" t="str">
            <v>TUBO ESTRUC.GALV.      1"</v>
          </cell>
          <cell r="C4723" t="str">
            <v>ML</v>
          </cell>
          <cell r="D4723">
            <v>5246</v>
          </cell>
        </row>
        <row r="4724">
          <cell r="A4724">
            <v>4725</v>
          </cell>
          <cell r="B4724" t="str">
            <v>TUBO ESTRUC.GALV.  1 1/4"</v>
          </cell>
          <cell r="C4724" t="str">
            <v>ML</v>
          </cell>
          <cell r="D4724">
            <v>5146</v>
          </cell>
        </row>
        <row r="4725">
          <cell r="A4725">
            <v>4726</v>
          </cell>
          <cell r="B4725" t="str">
            <v>TUBO ESTRUC.GALV.  1 1/2"</v>
          </cell>
          <cell r="C4725" t="str">
            <v>ML</v>
          </cell>
          <cell r="D4725">
            <v>5997</v>
          </cell>
        </row>
        <row r="4726">
          <cell r="A4726">
            <v>4727</v>
          </cell>
          <cell r="B4726" t="str">
            <v>TUBO ESTRUC.GALV.      2"</v>
          </cell>
          <cell r="C4726" t="str">
            <v>ML</v>
          </cell>
          <cell r="D4726">
            <v>7468</v>
          </cell>
        </row>
        <row r="4727">
          <cell r="A4727">
            <v>4728</v>
          </cell>
          <cell r="B4727" t="str">
            <v>TVP CLASICO 305x305x20</v>
          </cell>
          <cell r="C4727" t="str">
            <v>M2</v>
          </cell>
          <cell r="D4727">
            <v>79808</v>
          </cell>
        </row>
        <row r="4728">
          <cell r="A4728">
            <v>4729</v>
          </cell>
          <cell r="B4728" t="str">
            <v>PLATINA            1/2x3"</v>
          </cell>
          <cell r="C4728" t="str">
            <v>TN</v>
          </cell>
          <cell r="D4728">
            <v>659007</v>
          </cell>
        </row>
        <row r="4729">
          <cell r="A4729">
            <v>4730</v>
          </cell>
          <cell r="B4729" t="str">
            <v>PLATINA            5/8x2"</v>
          </cell>
          <cell r="C4729" t="str">
            <v>TN</v>
          </cell>
          <cell r="D4729">
            <v>726316</v>
          </cell>
        </row>
        <row r="4730">
          <cell r="A4730">
            <v>4731</v>
          </cell>
          <cell r="B4730" t="str">
            <v>TVP CLASICO 305x305x20 01</v>
          </cell>
          <cell r="C4730" t="str">
            <v>M2</v>
          </cell>
          <cell r="D4730">
            <v>97556</v>
          </cell>
        </row>
        <row r="4731">
          <cell r="A4731">
            <v>4732</v>
          </cell>
          <cell r="B4731" t="str">
            <v>TUBO ESTRUC.NEGRA    3/8"</v>
          </cell>
          <cell r="C4731" t="str">
            <v>ML</v>
          </cell>
          <cell r="D4731">
            <v>1383</v>
          </cell>
        </row>
        <row r="4732">
          <cell r="A4732">
            <v>4733</v>
          </cell>
          <cell r="B4732" t="str">
            <v>TUBO ESTRUC.NEGRA    1/2"</v>
          </cell>
          <cell r="C4732" t="str">
            <v>ML</v>
          </cell>
          <cell r="D4732">
            <v>1694</v>
          </cell>
        </row>
        <row r="4733">
          <cell r="A4733">
            <v>4734</v>
          </cell>
          <cell r="B4733" t="str">
            <v>TUBO ESTRUC.NEGRA    3/4"</v>
          </cell>
          <cell r="C4733" t="str">
            <v>ML</v>
          </cell>
          <cell r="D4733">
            <v>2111</v>
          </cell>
        </row>
        <row r="4734">
          <cell r="A4734">
            <v>4735</v>
          </cell>
          <cell r="B4734" t="str">
            <v>TUBO ESTRUC.NEGRA      1"</v>
          </cell>
          <cell r="C4734" t="str">
            <v>ML</v>
          </cell>
          <cell r="D4734">
            <v>2687</v>
          </cell>
        </row>
        <row r="4735">
          <cell r="A4735">
            <v>4736</v>
          </cell>
          <cell r="B4735" t="str">
            <v>TUBO ESTRUC.NEGRA  1 1/4"</v>
          </cell>
          <cell r="C4735" t="str">
            <v>ML</v>
          </cell>
          <cell r="D4735">
            <v>3398</v>
          </cell>
        </row>
        <row r="4736">
          <cell r="A4736">
            <v>4737</v>
          </cell>
          <cell r="B4736" t="str">
            <v>TUBO ESTRUC.NEGRA  1 1/2"</v>
          </cell>
          <cell r="C4736" t="str">
            <v>ML</v>
          </cell>
          <cell r="D4736">
            <v>3956</v>
          </cell>
        </row>
        <row r="4737">
          <cell r="A4737">
            <v>4738</v>
          </cell>
          <cell r="B4737" t="str">
            <v>TUBO ESTRUC.NEGRA      2"</v>
          </cell>
          <cell r="C4737" t="str">
            <v>ML</v>
          </cell>
          <cell r="D4737">
            <v>4928</v>
          </cell>
        </row>
        <row r="4738">
          <cell r="A4738">
            <v>4739</v>
          </cell>
          <cell r="B4738" t="str">
            <v>TVP CLASICO 305x610x20</v>
          </cell>
          <cell r="C4738" t="str">
            <v>M2</v>
          </cell>
          <cell r="D4738">
            <v>82244</v>
          </cell>
        </row>
        <row r="4739">
          <cell r="A4739">
            <v>4740</v>
          </cell>
          <cell r="B4739" t="str">
            <v>PLATINA            5/8x3"</v>
          </cell>
          <cell r="C4739" t="str">
            <v>TN</v>
          </cell>
          <cell r="D4739">
            <v>750384</v>
          </cell>
        </row>
        <row r="4740">
          <cell r="A4740">
            <v>4741</v>
          </cell>
          <cell r="B4740" t="str">
            <v>PLATINA            3/4x3"</v>
          </cell>
          <cell r="C4740" t="str">
            <v>TN</v>
          </cell>
          <cell r="D4740">
            <v>750384</v>
          </cell>
        </row>
        <row r="4741">
          <cell r="A4741">
            <v>4742</v>
          </cell>
          <cell r="B4741" t="str">
            <v>TUBO MUEBLE CAL.14     1"</v>
          </cell>
          <cell r="C4741" t="str">
            <v>ML</v>
          </cell>
          <cell r="D4741">
            <v>3356</v>
          </cell>
        </row>
        <row r="4742">
          <cell r="A4742">
            <v>4743</v>
          </cell>
          <cell r="B4742" t="str">
            <v>TUBO MUEBLE CL.14  1 1/2"</v>
          </cell>
          <cell r="C4742" t="str">
            <v>ML</v>
          </cell>
          <cell r="D4742">
            <v>5155</v>
          </cell>
        </row>
        <row r="4743">
          <cell r="A4743">
            <v>4744</v>
          </cell>
          <cell r="B4743" t="str">
            <v>CORTEZ DE ALCOBA TITAN</v>
          </cell>
          <cell r="C4743" t="str">
            <v>UN</v>
          </cell>
          <cell r="D4743">
            <v>33524</v>
          </cell>
        </row>
        <row r="4744">
          <cell r="A4744">
            <v>4745</v>
          </cell>
          <cell r="B4744" t="str">
            <v>TUBO MUEBLE CAL.16   1/2"</v>
          </cell>
          <cell r="C4744" t="str">
            <v>ML</v>
          </cell>
          <cell r="D4744">
            <v>1269</v>
          </cell>
        </row>
        <row r="4745">
          <cell r="A4745">
            <v>4746</v>
          </cell>
          <cell r="B4745" t="str">
            <v>TUBO MUEBLE CAL.16   3/4"</v>
          </cell>
          <cell r="C4745" t="str">
            <v>ML</v>
          </cell>
          <cell r="D4745">
            <v>1949</v>
          </cell>
        </row>
        <row r="4746">
          <cell r="A4746">
            <v>4747</v>
          </cell>
          <cell r="B4746" t="str">
            <v>TVP CLASICO 305x610x20 01</v>
          </cell>
          <cell r="C4746" t="str">
            <v>M2</v>
          </cell>
          <cell r="D4746">
            <v>101848</v>
          </cell>
        </row>
        <row r="4747">
          <cell r="A4747">
            <v>4748</v>
          </cell>
          <cell r="B4747" t="str">
            <v>TUBO MUEBLE CL.16   11/2"</v>
          </cell>
          <cell r="C4747" t="str">
            <v>ML</v>
          </cell>
          <cell r="D4747">
            <v>3750</v>
          </cell>
        </row>
        <row r="4748">
          <cell r="A4748">
            <v>4749</v>
          </cell>
          <cell r="B4748" t="str">
            <v>CORTEZ DE ENTRADA TITAN</v>
          </cell>
          <cell r="C4748" t="str">
            <v>UN</v>
          </cell>
          <cell r="D4748">
            <v>36656</v>
          </cell>
        </row>
        <row r="4749">
          <cell r="A4749">
            <v>4750</v>
          </cell>
          <cell r="B4749" t="str">
            <v>TUBO MUEBLE CAL.18   1/2"</v>
          </cell>
          <cell r="C4749" t="str">
            <v>ML</v>
          </cell>
          <cell r="D4749">
            <v>965</v>
          </cell>
        </row>
        <row r="4750">
          <cell r="A4750">
            <v>4751</v>
          </cell>
          <cell r="B4750" t="str">
            <v>TUBO MUEBLE CAL.18   3/4"</v>
          </cell>
          <cell r="C4750" t="str">
            <v>ML</v>
          </cell>
          <cell r="D4750">
            <v>1377</v>
          </cell>
        </row>
        <row r="4751">
          <cell r="A4751">
            <v>4752</v>
          </cell>
          <cell r="B4751" t="str">
            <v>TUBO MUEBLE CAL.18     1"</v>
          </cell>
          <cell r="C4751" t="str">
            <v>ML</v>
          </cell>
          <cell r="D4751">
            <v>1908</v>
          </cell>
        </row>
        <row r="4752">
          <cell r="A4752">
            <v>4753</v>
          </cell>
          <cell r="B4752" t="str">
            <v>TUBO MUEBLE CL.18   11/2"</v>
          </cell>
          <cell r="C4752" t="str">
            <v>ML</v>
          </cell>
          <cell r="D4752">
            <v>2749</v>
          </cell>
        </row>
        <row r="4753">
          <cell r="A4753">
            <v>4754</v>
          </cell>
          <cell r="B4753" t="str">
            <v>TUBO MUEBLE CAL.20   1/2"</v>
          </cell>
          <cell r="C4753" t="str">
            <v>ML</v>
          </cell>
          <cell r="D4753">
            <v>751</v>
          </cell>
        </row>
        <row r="4754">
          <cell r="A4754">
            <v>4755</v>
          </cell>
          <cell r="B4754" t="str">
            <v>TUBO MUEBLE CAL.20   3/4"</v>
          </cell>
          <cell r="C4754" t="str">
            <v>ML</v>
          </cell>
          <cell r="D4754">
            <v>1096</v>
          </cell>
        </row>
        <row r="4755">
          <cell r="A4755">
            <v>4756</v>
          </cell>
          <cell r="B4755" t="str">
            <v>TUBO MUEBLE CAL.20     1"</v>
          </cell>
          <cell r="C4755" t="str">
            <v>ML</v>
          </cell>
          <cell r="D4755">
            <v>1464</v>
          </cell>
        </row>
        <row r="4756">
          <cell r="A4756">
            <v>4757</v>
          </cell>
          <cell r="B4756" t="str">
            <v>TUBO MUEBLE CL.20   11/2"</v>
          </cell>
          <cell r="C4756" t="str">
            <v>ML</v>
          </cell>
          <cell r="D4756">
            <v>2133</v>
          </cell>
        </row>
        <row r="4757">
          <cell r="A4757">
            <v>4758</v>
          </cell>
          <cell r="B4757" t="str">
            <v>TUBO MUEBLE CAL.22   1/2"</v>
          </cell>
          <cell r="C4757" t="str">
            <v>ML</v>
          </cell>
          <cell r="D4757">
            <v>652</v>
          </cell>
        </row>
        <row r="4758">
          <cell r="A4758">
            <v>4759</v>
          </cell>
          <cell r="B4758" t="str">
            <v>TUBO MUEBLE CAL.22   3/4"</v>
          </cell>
          <cell r="C4758" t="str">
            <v>ML</v>
          </cell>
          <cell r="D4758">
            <v>970</v>
          </cell>
        </row>
        <row r="4759">
          <cell r="A4759">
            <v>4760</v>
          </cell>
          <cell r="B4759" t="str">
            <v>TUBO MUEBLE CAL.16     1"</v>
          </cell>
          <cell r="C4759" t="str">
            <v>ML</v>
          </cell>
          <cell r="D4759">
            <v>3180</v>
          </cell>
        </row>
        <row r="4760">
          <cell r="A4760">
            <v>4761</v>
          </cell>
          <cell r="B4760" t="str">
            <v>TUBO MUEBLE CL.16   11/01</v>
          </cell>
          <cell r="C4760" t="str">
            <v>ML</v>
          </cell>
          <cell r="D4760">
            <v>4877</v>
          </cell>
        </row>
        <row r="4761">
          <cell r="A4761">
            <v>4762</v>
          </cell>
          <cell r="B4761" t="str">
            <v>TUBO MUEBLE CAL.18   3/01</v>
          </cell>
          <cell r="C4761" t="str">
            <v>ML</v>
          </cell>
          <cell r="D4761">
            <v>1924</v>
          </cell>
        </row>
        <row r="4762">
          <cell r="A4762">
            <v>4763</v>
          </cell>
          <cell r="B4762" t="str">
            <v>TUBO MUEBLE CAL.18     01</v>
          </cell>
          <cell r="C4762" t="str">
            <v>ML</v>
          </cell>
          <cell r="D4762">
            <v>2368</v>
          </cell>
        </row>
        <row r="4763">
          <cell r="A4763">
            <v>4764</v>
          </cell>
          <cell r="B4763" t="str">
            <v>TUBO MUEBLE CL.18   11/01</v>
          </cell>
          <cell r="C4763" t="str">
            <v>ML</v>
          </cell>
          <cell r="D4763">
            <v>3922</v>
          </cell>
        </row>
        <row r="4764">
          <cell r="A4764">
            <v>4765</v>
          </cell>
          <cell r="B4764" t="str">
            <v>TUBO MUEBLE CAL.20   1/01</v>
          </cell>
          <cell r="C4764" t="str">
            <v>ML</v>
          </cell>
          <cell r="D4764">
            <v>871</v>
          </cell>
        </row>
        <row r="4765">
          <cell r="A4765">
            <v>4766</v>
          </cell>
          <cell r="B4765" t="str">
            <v>TUBO MUEBLE CAL.20   3/01</v>
          </cell>
          <cell r="C4765" t="str">
            <v>ML</v>
          </cell>
          <cell r="D4765">
            <v>1066</v>
          </cell>
        </row>
        <row r="4766">
          <cell r="A4766">
            <v>4767</v>
          </cell>
          <cell r="B4766" t="str">
            <v>TUBO MUEBLE CAL.20     01</v>
          </cell>
          <cell r="C4766" t="str">
            <v>ML</v>
          </cell>
          <cell r="D4766">
            <v>1416</v>
          </cell>
        </row>
        <row r="4767">
          <cell r="A4767">
            <v>4768</v>
          </cell>
          <cell r="B4767" t="str">
            <v>TUBO MUEBLE CL.20   11/01</v>
          </cell>
          <cell r="C4767" t="str">
            <v>ML</v>
          </cell>
          <cell r="D4767">
            <v>2236</v>
          </cell>
        </row>
        <row r="4768">
          <cell r="A4768">
            <v>4769</v>
          </cell>
          <cell r="B4768" t="str">
            <v>TUBO MUEBLE CAL.22   3/01</v>
          </cell>
          <cell r="C4768" t="str">
            <v>ML</v>
          </cell>
          <cell r="D4768">
            <v>980</v>
          </cell>
        </row>
        <row r="4769">
          <cell r="A4769">
            <v>4770</v>
          </cell>
          <cell r="B4769" t="str">
            <v>TUBO MUEBLE CAL.22     1"</v>
          </cell>
          <cell r="C4769" t="str">
            <v>M12</v>
          </cell>
          <cell r="D4769">
            <v>1279</v>
          </cell>
        </row>
        <row r="4770">
          <cell r="A4770">
            <v>4771</v>
          </cell>
          <cell r="B4770" t="str">
            <v>VENTANA ALUMINIO   100x01</v>
          </cell>
          <cell r="C4770" t="str">
            <v>UN</v>
          </cell>
          <cell r="D4770">
            <v>49938</v>
          </cell>
        </row>
        <row r="4771">
          <cell r="A4771">
            <v>4772</v>
          </cell>
          <cell r="B4771" t="str">
            <v>VENTANA ALUMINIO  200x100</v>
          </cell>
          <cell r="C4771" t="str">
            <v>UN</v>
          </cell>
          <cell r="D4771">
            <v>103165</v>
          </cell>
        </row>
        <row r="4772">
          <cell r="A4772">
            <v>4773</v>
          </cell>
          <cell r="B4772" t="str">
            <v>VENTANA ALUMINIO  100x100</v>
          </cell>
          <cell r="C4772" t="str">
            <v>UN</v>
          </cell>
          <cell r="D4772">
            <v>71254</v>
          </cell>
        </row>
        <row r="4773">
          <cell r="A4773">
            <v>4774</v>
          </cell>
          <cell r="B4773" t="str">
            <v>VENTANA ALUMINIO  200x150</v>
          </cell>
          <cell r="C4773" t="str">
            <v>UN</v>
          </cell>
          <cell r="D4773">
            <v>122830</v>
          </cell>
        </row>
        <row r="4774">
          <cell r="A4774">
            <v>4775</v>
          </cell>
          <cell r="B4774" t="str">
            <v>VENTANA ALUMINIO  100x150</v>
          </cell>
          <cell r="C4774" t="str">
            <v>UN</v>
          </cell>
          <cell r="D4774">
            <v>88670</v>
          </cell>
        </row>
        <row r="4775">
          <cell r="A4775">
            <v>4776</v>
          </cell>
          <cell r="B4775" t="str">
            <v>VENTANA ALUMINIO  250x100</v>
          </cell>
          <cell r="C4775" t="str">
            <v>UN</v>
          </cell>
          <cell r="D4775">
            <v>119364</v>
          </cell>
        </row>
        <row r="4776">
          <cell r="A4776">
            <v>4777</v>
          </cell>
          <cell r="B4776" t="str">
            <v>VENTANA ALUMINIO  150x100</v>
          </cell>
          <cell r="C4776" t="str">
            <v>UN</v>
          </cell>
          <cell r="D4776">
            <v>87209</v>
          </cell>
        </row>
        <row r="4777">
          <cell r="A4777">
            <v>4778</v>
          </cell>
          <cell r="B4777" t="str">
            <v>VENTANA ALUMINIO  250x150</v>
          </cell>
          <cell r="C4777" t="str">
            <v>UN</v>
          </cell>
          <cell r="D4777">
            <v>148231</v>
          </cell>
        </row>
        <row r="4778">
          <cell r="A4778">
            <v>4779</v>
          </cell>
          <cell r="B4778" t="str">
            <v>VENTANA ALUMINIO  150x150</v>
          </cell>
          <cell r="C4778" t="str">
            <v>UN</v>
          </cell>
          <cell r="D4778">
            <v>108403</v>
          </cell>
        </row>
        <row r="4779">
          <cell r="A4779">
            <v>4780</v>
          </cell>
          <cell r="B4779" t="str">
            <v>VENTANA ALUMINIO  250x101</v>
          </cell>
          <cell r="C4779" t="str">
            <v>UN</v>
          </cell>
          <cell r="D4779">
            <v>131057</v>
          </cell>
        </row>
        <row r="4780">
          <cell r="A4780">
            <v>4781</v>
          </cell>
          <cell r="B4780" t="str">
            <v>TVP CLASICO ASERRADO</v>
          </cell>
          <cell r="C4780" t="str">
            <v>M2</v>
          </cell>
          <cell r="D4780">
            <v>63104</v>
          </cell>
        </row>
        <row r="4781">
          <cell r="A4781">
            <v>4782</v>
          </cell>
          <cell r="B4781" t="str">
            <v>TUBO PRESION PVC     1/2"</v>
          </cell>
          <cell r="C4781" t="str">
            <v>ML</v>
          </cell>
          <cell r="D4781">
            <v>836</v>
          </cell>
        </row>
        <row r="4782">
          <cell r="A4782">
            <v>4783</v>
          </cell>
          <cell r="B4782" t="str">
            <v>MEZCLADOR ELITE 8"</v>
          </cell>
          <cell r="C4782" t="str">
            <v>UN</v>
          </cell>
          <cell r="D4782">
            <v>116511</v>
          </cell>
        </row>
        <row r="4783">
          <cell r="A4783">
            <v>4784</v>
          </cell>
          <cell r="B4783" t="str">
            <v>MEZCLADOR LOIRA EUROP.8"</v>
          </cell>
          <cell r="C4783" t="str">
            <v>UN</v>
          </cell>
          <cell r="D4783">
            <v>53777</v>
          </cell>
        </row>
        <row r="4784">
          <cell r="A4784">
            <v>4785</v>
          </cell>
          <cell r="B4784" t="str">
            <v>MEZCLADOR MONOCONTROL</v>
          </cell>
          <cell r="C4784" t="str">
            <v>UN</v>
          </cell>
          <cell r="D4784">
            <v>62615</v>
          </cell>
        </row>
        <row r="4785">
          <cell r="A4785">
            <v>4786</v>
          </cell>
          <cell r="B4785" t="str">
            <v>MEZCLADOR LOIRA CRIST.8"</v>
          </cell>
          <cell r="C4785" t="str">
            <v>UN</v>
          </cell>
          <cell r="D4785">
            <v>59015</v>
          </cell>
        </row>
        <row r="4786">
          <cell r="A4786">
            <v>4787</v>
          </cell>
          <cell r="B4786" t="str">
            <v>TUBO PRESION PVC     3/4"</v>
          </cell>
          <cell r="C4786" t="str">
            <v>ML</v>
          </cell>
          <cell r="D4786">
            <v>1118</v>
          </cell>
        </row>
        <row r="4787">
          <cell r="A4787">
            <v>4788</v>
          </cell>
          <cell r="B4787" t="str">
            <v>MEZCLADOR.SOB.PRISMA 4"</v>
          </cell>
          <cell r="C4787" t="str">
            <v>UN</v>
          </cell>
          <cell r="D4787">
            <v>38635</v>
          </cell>
        </row>
        <row r="4788">
          <cell r="A4788">
            <v>4789</v>
          </cell>
          <cell r="B4788" t="str">
            <v>MEZCLADOR SOB/.L.CRISTAL</v>
          </cell>
          <cell r="C4788" t="str">
            <v>UN</v>
          </cell>
          <cell r="D4788">
            <v>38635</v>
          </cell>
        </row>
        <row r="4789">
          <cell r="A4789">
            <v>4790</v>
          </cell>
          <cell r="B4789" t="str">
            <v>TUBO RESION PVC        1"</v>
          </cell>
          <cell r="C4789" t="str">
            <v>ML</v>
          </cell>
          <cell r="D4789">
            <v>1644</v>
          </cell>
        </row>
        <row r="4790">
          <cell r="A4790">
            <v>4791</v>
          </cell>
          <cell r="B4790" t="str">
            <v>MEZCLADOR SOB.GALAXIA 4"</v>
          </cell>
          <cell r="C4790" t="str">
            <v>UN</v>
          </cell>
          <cell r="D4790">
            <v>32993</v>
          </cell>
        </row>
        <row r="4791">
          <cell r="A4791">
            <v>4792</v>
          </cell>
          <cell r="B4791" t="str">
            <v>LLAVE INDIV.GALAXIA</v>
          </cell>
          <cell r="C4791" t="str">
            <v>UN</v>
          </cell>
          <cell r="D4791">
            <v>28320</v>
          </cell>
        </row>
        <row r="4792">
          <cell r="A4792">
            <v>4793</v>
          </cell>
          <cell r="B4792" t="str">
            <v>LLAVE INDIV.ONIX</v>
          </cell>
          <cell r="C4792" t="str">
            <v>UN</v>
          </cell>
          <cell r="D4792">
            <v>14263</v>
          </cell>
        </row>
        <row r="4793">
          <cell r="A4793">
            <v>4794</v>
          </cell>
          <cell r="B4793" t="str">
            <v>TUBO PRESION       1 1/4"</v>
          </cell>
          <cell r="C4793" t="str">
            <v>ML</v>
          </cell>
          <cell r="D4793">
            <v>1864</v>
          </cell>
        </row>
        <row r="4794">
          <cell r="A4794">
            <v>4795</v>
          </cell>
          <cell r="B4794" t="str">
            <v>GRIF. TANQ .HIDROST S</v>
          </cell>
          <cell r="C4794" t="str">
            <v>UN</v>
          </cell>
          <cell r="D4794">
            <v>17553</v>
          </cell>
        </row>
        <row r="4795">
          <cell r="A4795">
            <v>4796</v>
          </cell>
          <cell r="B4795" t="str">
            <v>GRIF. TANQ. HIDROSTAT</v>
          </cell>
          <cell r="C4795" t="str">
            <v>UN</v>
          </cell>
          <cell r="D4795">
            <v>15796</v>
          </cell>
        </row>
        <row r="4796">
          <cell r="A4796">
            <v>4797</v>
          </cell>
          <cell r="B4796" t="str">
            <v>GRIF. TANQ APOLO</v>
          </cell>
          <cell r="C4796" t="str">
            <v>UN</v>
          </cell>
          <cell r="D4796">
            <v>11573</v>
          </cell>
        </row>
        <row r="4797">
          <cell r="A4797">
            <v>4798</v>
          </cell>
          <cell r="B4797" t="str">
            <v>GRIF. CORTA P/TANQUE</v>
          </cell>
          <cell r="C4797" t="str">
            <v>UN</v>
          </cell>
          <cell r="D4797">
            <v>6577</v>
          </cell>
        </row>
        <row r="4798">
          <cell r="A4798">
            <v>4799</v>
          </cell>
          <cell r="B4798" t="str">
            <v>GRIF. TANQUE REP.</v>
          </cell>
          <cell r="C4798" t="str">
            <v>UN</v>
          </cell>
          <cell r="D4798">
            <v>11982</v>
          </cell>
        </row>
        <row r="4799">
          <cell r="A4799">
            <v>4800</v>
          </cell>
          <cell r="B4799" t="str">
            <v>TUBO PRESION PVC   1 1/2"</v>
          </cell>
          <cell r="C4799" t="str">
            <v>ML</v>
          </cell>
          <cell r="D4799">
            <v>2435</v>
          </cell>
        </row>
        <row r="4800">
          <cell r="A4800">
            <v>4801</v>
          </cell>
          <cell r="B4800" t="str">
            <v>MEZCL.BIDE ELITE 8"</v>
          </cell>
          <cell r="C4800" t="str">
            <v>UN</v>
          </cell>
          <cell r="D4800">
            <v>108930</v>
          </cell>
        </row>
        <row r="4801">
          <cell r="A4801">
            <v>4802</v>
          </cell>
          <cell r="B4801" t="str">
            <v>TUBO PRESION PVC       2"</v>
          </cell>
          <cell r="C4801" t="str">
            <v>ML</v>
          </cell>
          <cell r="D4801">
            <v>3435</v>
          </cell>
        </row>
        <row r="4802">
          <cell r="A4802">
            <v>4803</v>
          </cell>
          <cell r="B4802" t="str">
            <v>TUBO PRESION PVC   2 1/2"</v>
          </cell>
          <cell r="C4802" t="str">
            <v>ML</v>
          </cell>
          <cell r="D4802">
            <v>5138</v>
          </cell>
        </row>
        <row r="4803">
          <cell r="A4803">
            <v>4804</v>
          </cell>
          <cell r="B4803" t="str">
            <v>TUBO PRESION PVC       3"</v>
          </cell>
          <cell r="C4803" t="str">
            <v>ML</v>
          </cell>
          <cell r="D4803">
            <v>6629</v>
          </cell>
        </row>
        <row r="4804">
          <cell r="A4804">
            <v>4805</v>
          </cell>
          <cell r="B4804" t="str">
            <v>GRIF.ORINAL AUTOMAT.</v>
          </cell>
          <cell r="C4804" t="str">
            <v>UN</v>
          </cell>
          <cell r="D4804">
            <v>45399</v>
          </cell>
        </row>
        <row r="4805">
          <cell r="A4805">
            <v>4806</v>
          </cell>
          <cell r="B4805" t="str">
            <v>GRIF.ORINAL RESIDEN.</v>
          </cell>
          <cell r="C4805" t="str">
            <v>UN</v>
          </cell>
          <cell r="D4805">
            <v>29355</v>
          </cell>
        </row>
        <row r="4806">
          <cell r="A4806">
            <v>4807</v>
          </cell>
          <cell r="B4806" t="str">
            <v>GRIF.ORINAL  TRADIC.</v>
          </cell>
          <cell r="C4806" t="str">
            <v>UN</v>
          </cell>
          <cell r="D4806">
            <v>26545</v>
          </cell>
        </row>
        <row r="4807">
          <cell r="A4807">
            <v>4808</v>
          </cell>
          <cell r="B4807" t="str">
            <v>MADERA GUINO</v>
          </cell>
          <cell r="C4807" t="str">
            <v>ML</v>
          </cell>
          <cell r="D4807">
            <v>1968</v>
          </cell>
        </row>
        <row r="4808">
          <cell r="A4808">
            <v>4809</v>
          </cell>
          <cell r="B4808" t="str">
            <v>TUBO PRESION PVC       4"</v>
          </cell>
          <cell r="C4808" t="str">
            <v>ML</v>
          </cell>
          <cell r="D4808">
            <v>11600</v>
          </cell>
        </row>
        <row r="4809">
          <cell r="A4809">
            <v>4810</v>
          </cell>
          <cell r="B4809" t="str">
            <v>MEZCLADOR ELITE DUAL COL.</v>
          </cell>
          <cell r="C4809" t="str">
            <v>UN</v>
          </cell>
          <cell r="D4809">
            <v>120249</v>
          </cell>
        </row>
        <row r="4810">
          <cell r="A4810">
            <v>4811</v>
          </cell>
          <cell r="B4810" t="str">
            <v>DUCHA CONFORT.   CSB</v>
          </cell>
          <cell r="C4810" t="str">
            <v>UN</v>
          </cell>
          <cell r="D4810">
            <v>85254</v>
          </cell>
        </row>
        <row r="4811">
          <cell r="A4811">
            <v>4812</v>
          </cell>
          <cell r="B4811" t="str">
            <v>LOIRA EUROPA DUAL C.</v>
          </cell>
          <cell r="C4811" t="str">
            <v>UN</v>
          </cell>
          <cell r="D4811">
            <v>62469</v>
          </cell>
        </row>
        <row r="4812">
          <cell r="A4812">
            <v>4813</v>
          </cell>
          <cell r="B4812" t="str">
            <v>TUBO PRESION PVC       6"</v>
          </cell>
          <cell r="C4812" t="str">
            <v>ML</v>
          </cell>
          <cell r="D4812">
            <v>24633</v>
          </cell>
        </row>
        <row r="4813">
          <cell r="A4813">
            <v>4814</v>
          </cell>
          <cell r="B4813" t="str">
            <v>MEZC.LOIRA CRISTAL VENEC.</v>
          </cell>
          <cell r="C4813" t="str">
            <v>UN</v>
          </cell>
          <cell r="D4813">
            <v>62469</v>
          </cell>
        </row>
        <row r="4814">
          <cell r="A4814">
            <v>4815</v>
          </cell>
          <cell r="B4814" t="str">
            <v>TUBO PVC RIEGO       3/4"</v>
          </cell>
          <cell r="C4814" t="str">
            <v>ML</v>
          </cell>
          <cell r="D4814">
            <v>834</v>
          </cell>
        </row>
        <row r="4815">
          <cell r="A4815">
            <v>4816</v>
          </cell>
          <cell r="B4815" t="str">
            <v>MEZC.VENTURA  DUAL  COLOR</v>
          </cell>
          <cell r="C4815" t="str">
            <v>UN</v>
          </cell>
          <cell r="D4815">
            <v>88368</v>
          </cell>
        </row>
        <row r="4816">
          <cell r="A4816">
            <v>4817</v>
          </cell>
          <cell r="B4816" t="str">
            <v>MEZC.ELITE DUAL     COLOR</v>
          </cell>
          <cell r="C4816" t="str">
            <v>UN</v>
          </cell>
          <cell r="D4816">
            <v>100920</v>
          </cell>
        </row>
        <row r="4817">
          <cell r="A4817">
            <v>4818</v>
          </cell>
          <cell r="B4817" t="str">
            <v>DUCHA CONFORTAB.SSB</v>
          </cell>
          <cell r="C4817" t="str">
            <v>UN</v>
          </cell>
          <cell r="D4817">
            <v>70466</v>
          </cell>
        </row>
        <row r="4818">
          <cell r="A4818">
            <v>4819</v>
          </cell>
          <cell r="B4818" t="str">
            <v>MEZC.LOIRA EUROPA   COLOR</v>
          </cell>
          <cell r="C4818" t="str">
            <v>UN</v>
          </cell>
          <cell r="D4818">
            <v>35171</v>
          </cell>
        </row>
        <row r="4819">
          <cell r="A4819">
            <v>4820</v>
          </cell>
          <cell r="B4819" t="str">
            <v>TUBO PVC RIEGO         1"</v>
          </cell>
          <cell r="C4819" t="str">
            <v>ML</v>
          </cell>
          <cell r="D4819">
            <v>1187</v>
          </cell>
        </row>
        <row r="4820">
          <cell r="A4820">
            <v>4821</v>
          </cell>
          <cell r="B4820" t="str">
            <v>MEZC.LOIRA CRISTAL</v>
          </cell>
          <cell r="C4820" t="str">
            <v>UN</v>
          </cell>
          <cell r="D4820">
            <v>40722</v>
          </cell>
        </row>
        <row r="4821">
          <cell r="A4821">
            <v>4822</v>
          </cell>
          <cell r="B4821" t="str">
            <v>MEZC.IRIS</v>
          </cell>
          <cell r="C4821" t="str">
            <v>UN</v>
          </cell>
          <cell r="D4821">
            <v>57291</v>
          </cell>
        </row>
        <row r="4822">
          <cell r="A4822">
            <v>4823</v>
          </cell>
          <cell r="B4822" t="str">
            <v>MEZC.CALIPSO</v>
          </cell>
          <cell r="C4822" t="str">
            <v>UN</v>
          </cell>
          <cell r="D4822">
            <v>27805</v>
          </cell>
        </row>
        <row r="4823">
          <cell r="A4823">
            <v>4824</v>
          </cell>
          <cell r="B4823" t="str">
            <v>TUBO PVC RIEGO     1/1/4"</v>
          </cell>
          <cell r="C4823" t="str">
            <v>ML</v>
          </cell>
          <cell r="D4823">
            <v>1731</v>
          </cell>
        </row>
        <row r="4824">
          <cell r="A4824">
            <v>4825</v>
          </cell>
          <cell r="B4824" t="str">
            <v>KWIKSET GRECIAN DE PASO</v>
          </cell>
          <cell r="C4824" t="str">
            <v>UN</v>
          </cell>
          <cell r="D4824">
            <v>14732</v>
          </cell>
        </row>
        <row r="4825">
          <cell r="A4825">
            <v>4826</v>
          </cell>
          <cell r="B4825" t="str">
            <v>TELEDUCHA  EUROPA COLOR</v>
          </cell>
          <cell r="C4825" t="str">
            <v>UN</v>
          </cell>
          <cell r="D4825">
            <v>18841</v>
          </cell>
        </row>
        <row r="4826">
          <cell r="A4826">
            <v>4827</v>
          </cell>
          <cell r="B4826" t="str">
            <v>ANTICORROSIVO GRIS</v>
          </cell>
          <cell r="C4826" t="str">
            <v>GL</v>
          </cell>
          <cell r="D4826">
            <v>16900</v>
          </cell>
        </row>
        <row r="4827">
          <cell r="A4827">
            <v>4828</v>
          </cell>
          <cell r="B4827" t="str">
            <v>DESVIADOR PARA TELEDUCHA</v>
          </cell>
          <cell r="C4827" t="str">
            <v>UN</v>
          </cell>
          <cell r="D4827">
            <v>6350</v>
          </cell>
        </row>
        <row r="4828">
          <cell r="A4828">
            <v>4829</v>
          </cell>
          <cell r="B4828" t="str">
            <v>CONJ.DUCHA SENCILLA PORC.</v>
          </cell>
          <cell r="C4828" t="str">
            <v>UN</v>
          </cell>
          <cell r="D4828">
            <v>22951</v>
          </cell>
        </row>
        <row r="4829">
          <cell r="A4829">
            <v>4830</v>
          </cell>
          <cell r="B4829" t="str">
            <v>TUBO PVC RIEGO     1 1/2"</v>
          </cell>
          <cell r="C4829" t="str">
            <v>ML</v>
          </cell>
          <cell r="D4829">
            <v>2197</v>
          </cell>
        </row>
        <row r="4830">
          <cell r="A4830">
            <v>4831</v>
          </cell>
          <cell r="B4830" t="str">
            <v>KWIKSET GRECIAN DE BAÑO</v>
          </cell>
          <cell r="C4830" t="str">
            <v>UN</v>
          </cell>
          <cell r="D4830">
            <v>18444</v>
          </cell>
        </row>
        <row r="4831">
          <cell r="A4831">
            <v>4832</v>
          </cell>
          <cell r="B4831" t="str">
            <v>KWIKSET GRECIAN DE ALCOBA</v>
          </cell>
          <cell r="C4831" t="str">
            <v>UN</v>
          </cell>
          <cell r="D4831">
            <v>24244</v>
          </cell>
        </row>
        <row r="4832">
          <cell r="A4832">
            <v>4833</v>
          </cell>
          <cell r="B4832" t="str">
            <v>REGADERA DUAL      EUROPA</v>
          </cell>
          <cell r="C4832" t="str">
            <v>UN</v>
          </cell>
          <cell r="D4832">
            <v>18206</v>
          </cell>
        </row>
        <row r="4833">
          <cell r="A4833">
            <v>4834</v>
          </cell>
          <cell r="B4833" t="str">
            <v>REGADERA VENECIANA</v>
          </cell>
          <cell r="C4833" t="str">
            <v>UN</v>
          </cell>
          <cell r="D4833">
            <v>9170</v>
          </cell>
        </row>
        <row r="4834">
          <cell r="A4834">
            <v>4835</v>
          </cell>
          <cell r="B4834" t="str">
            <v>REGADERA CORRIENTE CROM.</v>
          </cell>
          <cell r="C4834" t="str">
            <v>UN</v>
          </cell>
          <cell r="D4834">
            <v>6911</v>
          </cell>
        </row>
        <row r="4835">
          <cell r="A4835">
            <v>4836</v>
          </cell>
          <cell r="B4835" t="str">
            <v>REGADERA OVAL</v>
          </cell>
          <cell r="C4835" t="str">
            <v>UN</v>
          </cell>
          <cell r="D4835">
            <v>7473</v>
          </cell>
        </row>
        <row r="4836">
          <cell r="A4836">
            <v>4837</v>
          </cell>
          <cell r="B4836" t="str">
            <v>REJILLA EUROPA    CROMADA</v>
          </cell>
          <cell r="C4836" t="str">
            <v>UN</v>
          </cell>
          <cell r="D4836">
            <v>3944</v>
          </cell>
        </row>
        <row r="4837">
          <cell r="A4837">
            <v>4838</v>
          </cell>
          <cell r="B4837" t="str">
            <v>REJILLA SIN CROMAR</v>
          </cell>
          <cell r="C4837" t="str">
            <v>UN</v>
          </cell>
          <cell r="D4837">
            <v>3944</v>
          </cell>
        </row>
        <row r="4838">
          <cell r="A4838">
            <v>4839</v>
          </cell>
          <cell r="B4838" t="str">
            <v>REJILLA CUADRADA EUR.CROM</v>
          </cell>
          <cell r="C4838" t="str">
            <v>UN</v>
          </cell>
          <cell r="D4838">
            <v>3944</v>
          </cell>
        </row>
        <row r="4839">
          <cell r="A4839">
            <v>4840</v>
          </cell>
          <cell r="B4839" t="str">
            <v>REJILLA CUADRADA GRIS</v>
          </cell>
          <cell r="C4839" t="str">
            <v>UN</v>
          </cell>
          <cell r="D4839">
            <v>2123</v>
          </cell>
        </row>
        <row r="4840">
          <cell r="A4840">
            <v>4841</v>
          </cell>
          <cell r="B4840" t="str">
            <v>MADERA ABARCO</v>
          </cell>
          <cell r="C4840" t="str">
            <v>ML</v>
          </cell>
          <cell r="D4840">
            <v>2296</v>
          </cell>
        </row>
        <row r="4841">
          <cell r="A4841">
            <v>4842</v>
          </cell>
          <cell r="B4841" t="str">
            <v>MEZC.L/PLATOS MONOCONTROL</v>
          </cell>
          <cell r="C4841" t="str">
            <v>UN</v>
          </cell>
          <cell r="D4841">
            <v>60742</v>
          </cell>
        </row>
        <row r="4842">
          <cell r="A4842">
            <v>4843</v>
          </cell>
          <cell r="B4842" t="str">
            <v>MEZC.L/PLATOS      EUROPA</v>
          </cell>
          <cell r="C4842" t="str">
            <v>UN</v>
          </cell>
          <cell r="D4842">
            <v>48744</v>
          </cell>
        </row>
        <row r="4843">
          <cell r="A4843">
            <v>4844</v>
          </cell>
          <cell r="B4843" t="str">
            <v>MEZC.L/PLATOS LOIRA CRIST</v>
          </cell>
          <cell r="C4843" t="str">
            <v>UN</v>
          </cell>
          <cell r="D4843">
            <v>48744</v>
          </cell>
        </row>
        <row r="4844">
          <cell r="A4844">
            <v>4845</v>
          </cell>
          <cell r="B4844" t="str">
            <v>MEZC.L/PLATOS SOBR/P IRIS</v>
          </cell>
          <cell r="C4844" t="str">
            <v>UN</v>
          </cell>
          <cell r="D4844">
            <v>38913</v>
          </cell>
        </row>
        <row r="4845">
          <cell r="A4845">
            <v>4846</v>
          </cell>
          <cell r="B4845" t="str">
            <v>KWIKSET GRECIAN DE ENTRAD</v>
          </cell>
          <cell r="C4845" t="str">
            <v>UN</v>
          </cell>
          <cell r="D4845">
            <v>36192</v>
          </cell>
        </row>
        <row r="4846">
          <cell r="A4846">
            <v>4847</v>
          </cell>
          <cell r="B4846" t="str">
            <v>MEZC.L/PL.ALETA PICO ALC.</v>
          </cell>
          <cell r="C4846" t="str">
            <v>UN</v>
          </cell>
          <cell r="D4846">
            <v>35577</v>
          </cell>
        </row>
        <row r="4847">
          <cell r="A4847">
            <v>4848</v>
          </cell>
          <cell r="B4847" t="str">
            <v>LLAVE DE COCINA C/EXTENS.</v>
          </cell>
          <cell r="C4847" t="str">
            <v>UN</v>
          </cell>
          <cell r="D4847">
            <v>15376</v>
          </cell>
        </row>
        <row r="4848">
          <cell r="A4848">
            <v>4849</v>
          </cell>
          <cell r="B4848" t="str">
            <v>LLAVE DE COCINA PESADA</v>
          </cell>
          <cell r="C4848" t="str">
            <v>UN</v>
          </cell>
          <cell r="D4848">
            <v>12878</v>
          </cell>
        </row>
        <row r="4849">
          <cell r="A4849">
            <v>4850</v>
          </cell>
          <cell r="B4849" t="str">
            <v>ANTICORROSIVO ROJO     01</v>
          </cell>
          <cell r="C4849" t="str">
            <v>GL</v>
          </cell>
          <cell r="D4849">
            <v>15100</v>
          </cell>
        </row>
        <row r="4850">
          <cell r="A4850">
            <v>4851</v>
          </cell>
          <cell r="B4850" t="str">
            <v>LLAVE LAVADORA-CALENTADOR</v>
          </cell>
          <cell r="C4850" t="str">
            <v>UN</v>
          </cell>
          <cell r="D4850">
            <v>13418</v>
          </cell>
        </row>
        <row r="4851">
          <cell r="A4851">
            <v>4852</v>
          </cell>
          <cell r="B4851" t="str">
            <v>TVP CLASICO ASERRADO   01</v>
          </cell>
          <cell r="C4851" t="str">
            <v>M2</v>
          </cell>
          <cell r="D4851">
            <v>77720</v>
          </cell>
        </row>
        <row r="4852">
          <cell r="A4852">
            <v>4853</v>
          </cell>
          <cell r="B4852" t="str">
            <v>TVP CLASICO CUADREADO</v>
          </cell>
          <cell r="C4852" t="str">
            <v>M2</v>
          </cell>
          <cell r="D4852">
            <v>88276</v>
          </cell>
        </row>
        <row r="4853">
          <cell r="A4853">
            <v>4854</v>
          </cell>
          <cell r="B4853" t="str">
            <v>TVP CLASICO CUADREADO  01</v>
          </cell>
          <cell r="C4853" t="str">
            <v>M2</v>
          </cell>
          <cell r="D4853">
            <v>109156</v>
          </cell>
        </row>
        <row r="4854">
          <cell r="A4854">
            <v>4855</v>
          </cell>
          <cell r="B4854" t="str">
            <v>VERDE SALTAN 153x305x10</v>
          </cell>
          <cell r="C4854" t="str">
            <v>M2</v>
          </cell>
          <cell r="D4854">
            <v>127600</v>
          </cell>
        </row>
        <row r="4855">
          <cell r="A4855">
            <v>4856</v>
          </cell>
          <cell r="B4855" t="str">
            <v>VERDE SALTAN 305x305x10</v>
          </cell>
          <cell r="C4855" t="str">
            <v>M2</v>
          </cell>
          <cell r="D4855">
            <v>127600</v>
          </cell>
        </row>
        <row r="4856">
          <cell r="A4856">
            <v>4857</v>
          </cell>
          <cell r="B4856" t="str">
            <v>138978NION MECANICA    2"</v>
          </cell>
          <cell r="C4856" t="str">
            <v>UN</v>
          </cell>
          <cell r="D4856">
            <v>126344</v>
          </cell>
        </row>
        <row r="4857">
          <cell r="A4857">
            <v>4858</v>
          </cell>
          <cell r="B4857" t="str">
            <v>EXT.ESCUDO LLAVE T.  1/2"</v>
          </cell>
          <cell r="C4857" t="str">
            <v>UN</v>
          </cell>
          <cell r="D4857">
            <v>2480</v>
          </cell>
        </row>
        <row r="4858">
          <cell r="A4858">
            <v>4859</v>
          </cell>
          <cell r="B4858" t="str">
            <v>VERDE SALTAN ZOCALO</v>
          </cell>
          <cell r="C4858" t="str">
            <v>M2</v>
          </cell>
          <cell r="D4858">
            <v>9280</v>
          </cell>
        </row>
        <row r="4859">
          <cell r="A4859">
            <v>4860</v>
          </cell>
          <cell r="B4859" t="str">
            <v>LLAVE TERMINAL MANG. 1/2"</v>
          </cell>
          <cell r="C4859" t="str">
            <v>UN</v>
          </cell>
          <cell r="D4859">
            <v>6206</v>
          </cell>
        </row>
        <row r="4860">
          <cell r="A4860">
            <v>4861</v>
          </cell>
          <cell r="B4860" t="str">
            <v>BOQUILLAS JUEGO 1 1/2"</v>
          </cell>
          <cell r="C4860" t="str">
            <v>UN</v>
          </cell>
          <cell r="D4860">
            <v>703</v>
          </cell>
        </row>
        <row r="4861">
          <cell r="A4861">
            <v>4862</v>
          </cell>
          <cell r="B4861" t="str">
            <v>LLAVE CAMPANA ECONOM.1.2"</v>
          </cell>
          <cell r="C4861" t="str">
            <v>UN</v>
          </cell>
          <cell r="D4861">
            <v>8755</v>
          </cell>
        </row>
        <row r="4862">
          <cell r="A4862">
            <v>4863</v>
          </cell>
          <cell r="B4862" t="str">
            <v>LLAVE CONTEN.MD.PASO 1/2"</v>
          </cell>
          <cell r="C4862" t="str">
            <v>UN</v>
          </cell>
          <cell r="D4862">
            <v>5337</v>
          </cell>
        </row>
        <row r="4863">
          <cell r="A4863">
            <v>4864</v>
          </cell>
          <cell r="B4863" t="str">
            <v>LLAVE TERM.CORR.LIV. 1/2"</v>
          </cell>
          <cell r="C4863" t="str">
            <v>UN</v>
          </cell>
          <cell r="D4863">
            <v>4421</v>
          </cell>
        </row>
        <row r="4864">
          <cell r="A4864">
            <v>4865</v>
          </cell>
          <cell r="B4864" t="str">
            <v>KWIKSET GRECIAN DE ENTR01</v>
          </cell>
          <cell r="C4864" t="str">
            <v>UN</v>
          </cell>
          <cell r="D4864">
            <v>26796</v>
          </cell>
        </row>
        <row r="4865">
          <cell r="A4865">
            <v>4866</v>
          </cell>
          <cell r="B4865" t="str">
            <v>LLAVE TERM.MANG.LIV. 1/2"</v>
          </cell>
          <cell r="C4865" t="str">
            <v>UN</v>
          </cell>
          <cell r="D4865">
            <v>4633</v>
          </cell>
        </row>
        <row r="4866">
          <cell r="A4866">
            <v>4867</v>
          </cell>
          <cell r="B4866" t="str">
            <v>TINA FRANCESA   1.8x1x.42</v>
          </cell>
          <cell r="C4866" t="str">
            <v>UN</v>
          </cell>
          <cell r="D4866">
            <v>351301</v>
          </cell>
        </row>
        <row r="4867">
          <cell r="A4867">
            <v>4868</v>
          </cell>
          <cell r="B4867" t="str">
            <v>VERDE SALTAN 153x305x11</v>
          </cell>
          <cell r="C4867" t="str">
            <v>M2</v>
          </cell>
          <cell r="D4867">
            <v>123192</v>
          </cell>
        </row>
        <row r="4868">
          <cell r="A4868">
            <v>4869</v>
          </cell>
          <cell r="B4868" t="str">
            <v>TINA ITALIANA  1.7x.7x.42</v>
          </cell>
          <cell r="C4868" t="str">
            <v>UN</v>
          </cell>
          <cell r="D4868">
            <v>225872</v>
          </cell>
        </row>
        <row r="4869">
          <cell r="A4869">
            <v>4870</v>
          </cell>
          <cell r="B4869" t="str">
            <v>TUBO PVC RIEGO         3"</v>
          </cell>
          <cell r="C4869" t="str">
            <v>ML</v>
          </cell>
          <cell r="D4869">
            <v>4125</v>
          </cell>
        </row>
        <row r="4870">
          <cell r="A4870">
            <v>4871</v>
          </cell>
          <cell r="B4870" t="str">
            <v>VERDE SALTAN 305x305X11</v>
          </cell>
          <cell r="C4870" t="str">
            <v>M2</v>
          </cell>
          <cell r="D4870">
            <v>123192</v>
          </cell>
        </row>
        <row r="4871">
          <cell r="A4871">
            <v>4872</v>
          </cell>
          <cell r="B4871" t="str">
            <v>VERDE SALTAN 153x305X20</v>
          </cell>
          <cell r="C4871" t="str">
            <v>M2</v>
          </cell>
          <cell r="D4871">
            <v>134328</v>
          </cell>
        </row>
        <row r="4872">
          <cell r="A4872">
            <v>4873</v>
          </cell>
          <cell r="B4872" t="str">
            <v>MEZC.L/PLATOS CONEX. 1/2"</v>
          </cell>
          <cell r="C4872" t="str">
            <v>UN</v>
          </cell>
          <cell r="D4872">
            <v>31525</v>
          </cell>
        </row>
        <row r="4873">
          <cell r="A4873">
            <v>4874</v>
          </cell>
          <cell r="B4873" t="str">
            <v>DUCHA PLASTICA</v>
          </cell>
          <cell r="C4873" t="str">
            <v>UN</v>
          </cell>
          <cell r="D4873">
            <v>2956</v>
          </cell>
        </row>
        <row r="4874">
          <cell r="A4874">
            <v>4875</v>
          </cell>
          <cell r="B4874" t="str">
            <v>DUCHA PLASTICA    CROMADA</v>
          </cell>
          <cell r="C4874" t="str">
            <v>UN</v>
          </cell>
          <cell r="D4874">
            <v>4329</v>
          </cell>
        </row>
        <row r="4875">
          <cell r="A4875">
            <v>4876</v>
          </cell>
          <cell r="B4875" t="str">
            <v>MEZCL.L/PLATOS PARED   8"</v>
          </cell>
          <cell r="C4875" t="str">
            <v>UN</v>
          </cell>
          <cell r="D4875">
            <v>164708</v>
          </cell>
        </row>
        <row r="4876">
          <cell r="A4876">
            <v>4877</v>
          </cell>
          <cell r="B4876" t="str">
            <v>MEZCL.L/PLATOS PARED   01</v>
          </cell>
          <cell r="C4876" t="str">
            <v>UN</v>
          </cell>
          <cell r="D4876">
            <v>171483</v>
          </cell>
        </row>
        <row r="4877">
          <cell r="A4877">
            <v>4878</v>
          </cell>
          <cell r="B4877" t="str">
            <v>LLAVE MOVIL PARED</v>
          </cell>
          <cell r="C4877" t="str">
            <v>UN</v>
          </cell>
          <cell r="D4877">
            <v>56817</v>
          </cell>
        </row>
        <row r="4878">
          <cell r="A4878">
            <v>4879</v>
          </cell>
          <cell r="B4878" t="str">
            <v>LLAVE MOVIL MESA</v>
          </cell>
          <cell r="C4878" t="str">
            <v>UN</v>
          </cell>
          <cell r="D4878">
            <v>85921</v>
          </cell>
        </row>
        <row r="4879">
          <cell r="A4879">
            <v>4880</v>
          </cell>
          <cell r="B4879" t="str">
            <v>INST.PISO VINILO C/PEGANT</v>
          </cell>
          <cell r="C4879" t="str">
            <v>M2</v>
          </cell>
          <cell r="D4879">
            <v>1200</v>
          </cell>
        </row>
        <row r="4880">
          <cell r="A4880">
            <v>4881</v>
          </cell>
          <cell r="B4880" t="str">
            <v>MEZCL.L/PLATOS MONOBL. 8"</v>
          </cell>
          <cell r="C4880" t="str">
            <v>UN</v>
          </cell>
          <cell r="D4880">
            <v>152540</v>
          </cell>
        </row>
        <row r="4881">
          <cell r="A4881">
            <v>4882</v>
          </cell>
          <cell r="B4881" t="str">
            <v>TINA NORUEGA DI.1.3 H=.42</v>
          </cell>
          <cell r="C4881" t="str">
            <v>UN</v>
          </cell>
          <cell r="D4881">
            <v>103644</v>
          </cell>
        </row>
        <row r="4882">
          <cell r="A4882">
            <v>4883</v>
          </cell>
          <cell r="B4882" t="str">
            <v>MEZCL.MESA TIPO C      6"</v>
          </cell>
          <cell r="C4882" t="str">
            <v>UN</v>
          </cell>
          <cell r="D4882">
            <v>122716</v>
          </cell>
        </row>
        <row r="4883">
          <cell r="A4883">
            <v>4884</v>
          </cell>
          <cell r="B4883" t="str">
            <v>MEZCL.MESA TIPO C      8"</v>
          </cell>
          <cell r="C4883" t="str">
            <v>UN</v>
          </cell>
          <cell r="D4883">
            <v>133968</v>
          </cell>
        </row>
        <row r="4884">
          <cell r="A4884">
            <v>4885</v>
          </cell>
          <cell r="B4884" t="str">
            <v>MEZCL.DUCHA 3 LLAVES</v>
          </cell>
          <cell r="C4884" t="str">
            <v>UN</v>
          </cell>
          <cell r="D4884">
            <v>223636</v>
          </cell>
        </row>
        <row r="4885">
          <cell r="A4885">
            <v>4886</v>
          </cell>
          <cell r="B4885" t="str">
            <v>C.RASO PLYCEM LISO</v>
          </cell>
          <cell r="C4885" t="str">
            <v>M2</v>
          </cell>
          <cell r="D4885">
            <v>14802</v>
          </cell>
        </row>
        <row r="4886">
          <cell r="A4886">
            <v>4887</v>
          </cell>
          <cell r="B4886" t="str">
            <v>TUBO PVC RIEGO         4"</v>
          </cell>
          <cell r="C4886" t="str">
            <v>ML</v>
          </cell>
          <cell r="D4886">
            <v>6832</v>
          </cell>
        </row>
        <row r="4887">
          <cell r="A4887">
            <v>4888</v>
          </cell>
          <cell r="B4887" t="str">
            <v>TUBO PVC RIEGO         6"</v>
          </cell>
          <cell r="C4887" t="str">
            <v>ML</v>
          </cell>
          <cell r="D4887">
            <v>13121</v>
          </cell>
        </row>
        <row r="4888">
          <cell r="A4888">
            <v>4889</v>
          </cell>
          <cell r="B4888" t="str">
            <v>TINA OVAL    1.52x1.06x.4</v>
          </cell>
          <cell r="C4888" t="str">
            <v>UN</v>
          </cell>
          <cell r="D4888">
            <v>273811</v>
          </cell>
        </row>
        <row r="4889">
          <cell r="A4889">
            <v>4890</v>
          </cell>
          <cell r="B4889" t="str">
            <v>VERDE SALTAN 153X305x2001</v>
          </cell>
          <cell r="C4889" t="str">
            <v>M2</v>
          </cell>
          <cell r="D4889">
            <v>143724</v>
          </cell>
        </row>
        <row r="4890">
          <cell r="A4890">
            <v>4891</v>
          </cell>
          <cell r="B4890" t="str">
            <v>MEZCL.DUCHA 2 LLAVES   8"</v>
          </cell>
          <cell r="C4890" t="str">
            <v>UN</v>
          </cell>
          <cell r="D4890">
            <v>158908</v>
          </cell>
        </row>
        <row r="4891">
          <cell r="A4891">
            <v>4892</v>
          </cell>
          <cell r="B4891" t="str">
            <v>MEZCL.LAVAMANOS 3H     8"</v>
          </cell>
          <cell r="C4891" t="str">
            <v>UN</v>
          </cell>
          <cell r="D4891">
            <v>171193</v>
          </cell>
        </row>
        <row r="4892">
          <cell r="A4892">
            <v>4893</v>
          </cell>
          <cell r="B4892" t="str">
            <v>MEZCL.L/MANOS MONOBL.  4"</v>
          </cell>
          <cell r="C4892" t="str">
            <v>UN</v>
          </cell>
          <cell r="D4892">
            <v>130106</v>
          </cell>
        </row>
        <row r="4893">
          <cell r="A4893">
            <v>4894</v>
          </cell>
          <cell r="B4893" t="str">
            <v>TUBO PVC RIEGO         8"</v>
          </cell>
          <cell r="C4893" t="str">
            <v>ML</v>
          </cell>
          <cell r="D4893">
            <v>23011</v>
          </cell>
        </row>
        <row r="4894">
          <cell r="A4894">
            <v>4895</v>
          </cell>
          <cell r="B4894" t="str">
            <v>TUBO PVC RIEGO        10"</v>
          </cell>
          <cell r="C4894" t="str">
            <v>ML</v>
          </cell>
          <cell r="D4894">
            <v>35575</v>
          </cell>
        </row>
        <row r="4895">
          <cell r="A4895">
            <v>4896</v>
          </cell>
          <cell r="B4895" t="str">
            <v>MEZCL.L/PLATOS COLOR   8"</v>
          </cell>
          <cell r="C4895" t="str">
            <v>UN</v>
          </cell>
          <cell r="D4895">
            <v>25694</v>
          </cell>
        </row>
        <row r="4896">
          <cell r="A4896">
            <v>4897</v>
          </cell>
          <cell r="B4896" t="str">
            <v>MEZCL.L/PLATOS CROMO   8"</v>
          </cell>
          <cell r="C4896" t="str">
            <v>UN</v>
          </cell>
          <cell r="D4896">
            <v>25833</v>
          </cell>
        </row>
        <row r="4897">
          <cell r="A4897">
            <v>4898</v>
          </cell>
          <cell r="B4897" t="str">
            <v>MEZCL.DUCHA COLOR SU   8"</v>
          </cell>
          <cell r="C4897" t="str">
            <v>UN</v>
          </cell>
          <cell r="D4897">
            <v>30264</v>
          </cell>
        </row>
        <row r="4898">
          <cell r="A4898">
            <v>4899</v>
          </cell>
          <cell r="B4898" t="str">
            <v>MEZCL.DUCHA CROMO CU   8"</v>
          </cell>
          <cell r="C4898" t="str">
            <v>UN</v>
          </cell>
          <cell r="D4898">
            <v>35020</v>
          </cell>
        </row>
        <row r="4899">
          <cell r="A4899">
            <v>4900</v>
          </cell>
          <cell r="B4899" t="str">
            <v>REGISTRO DUCHA COLOR</v>
          </cell>
          <cell r="C4899" t="str">
            <v>UN</v>
          </cell>
          <cell r="D4899">
            <v>10602</v>
          </cell>
        </row>
        <row r="4900">
          <cell r="A4900">
            <v>4901</v>
          </cell>
          <cell r="B4900" t="str">
            <v>VERDE SALTAN 305X305x20</v>
          </cell>
          <cell r="C4900" t="str">
            <v>M2</v>
          </cell>
          <cell r="D4900">
            <v>140592</v>
          </cell>
        </row>
        <row r="4901">
          <cell r="A4901">
            <v>4902</v>
          </cell>
          <cell r="B4901" t="str">
            <v>DUCTO TELEFONICO PVC 1/2"</v>
          </cell>
          <cell r="C4901" t="str">
            <v>ML</v>
          </cell>
          <cell r="D4901">
            <v>573</v>
          </cell>
        </row>
        <row r="4902">
          <cell r="A4902">
            <v>4903</v>
          </cell>
          <cell r="B4902" t="str">
            <v>VERDE SALTAN 305x305x2001</v>
          </cell>
          <cell r="C4902" t="str">
            <v>M2</v>
          </cell>
          <cell r="D4902">
            <v>151612</v>
          </cell>
        </row>
        <row r="4903">
          <cell r="A4903">
            <v>4904</v>
          </cell>
          <cell r="B4903" t="str">
            <v>VERDE SALTAN 305x610x20</v>
          </cell>
          <cell r="C4903" t="str">
            <v>M2</v>
          </cell>
          <cell r="D4903">
            <v>148364</v>
          </cell>
        </row>
        <row r="4904">
          <cell r="A4904">
            <v>4905</v>
          </cell>
          <cell r="B4904" t="str">
            <v>REGISTRO DUCHA CROMO</v>
          </cell>
          <cell r="C4904" t="str">
            <v>UN</v>
          </cell>
          <cell r="D4904">
            <v>11472</v>
          </cell>
        </row>
        <row r="4905">
          <cell r="A4905">
            <v>4906</v>
          </cell>
          <cell r="B4905" t="str">
            <v>ENCHAPE LISBOA</v>
          </cell>
          <cell r="C4905" t="str">
            <v>M2</v>
          </cell>
          <cell r="D4905">
            <v>26898</v>
          </cell>
        </row>
        <row r="4906">
          <cell r="A4906">
            <v>4907</v>
          </cell>
          <cell r="B4906" t="str">
            <v>ENCHAPE DECORADOS LOGOS B</v>
          </cell>
          <cell r="C4906" t="str">
            <v>M2</v>
          </cell>
          <cell r="D4906">
            <v>25600</v>
          </cell>
        </row>
        <row r="4907">
          <cell r="A4907">
            <v>4908</v>
          </cell>
          <cell r="B4907" t="str">
            <v>ENCHAPE DECORADOS LISBOA</v>
          </cell>
          <cell r="C4907" t="str">
            <v>M2</v>
          </cell>
          <cell r="D4907">
            <v>15367</v>
          </cell>
        </row>
        <row r="4908">
          <cell r="A4908">
            <v>4909</v>
          </cell>
          <cell r="B4908" t="str">
            <v>DUCHA PERSONAL URANO</v>
          </cell>
          <cell r="C4908" t="str">
            <v>UN</v>
          </cell>
          <cell r="D4908">
            <v>25903</v>
          </cell>
        </row>
        <row r="4909">
          <cell r="A4909">
            <v>4910</v>
          </cell>
          <cell r="B4909" t="str">
            <v>DUCHA PERSONAL DOBLE FUN.</v>
          </cell>
          <cell r="C4909" t="str">
            <v>UN</v>
          </cell>
          <cell r="D4909">
            <v>42398</v>
          </cell>
        </row>
        <row r="4910">
          <cell r="A4910">
            <v>4911</v>
          </cell>
          <cell r="B4910" t="str">
            <v>LLAVE L/MANOS URANO CL.</v>
          </cell>
          <cell r="C4910" t="str">
            <v>UN</v>
          </cell>
          <cell r="D4910">
            <v>6368</v>
          </cell>
        </row>
        <row r="4911">
          <cell r="A4911">
            <v>4912</v>
          </cell>
          <cell r="B4911" t="str">
            <v>LLAVE L/MANOS URANO CROMO</v>
          </cell>
          <cell r="C4911" t="str">
            <v>UN</v>
          </cell>
          <cell r="D4911">
            <v>12969</v>
          </cell>
        </row>
        <row r="4912">
          <cell r="A4912">
            <v>4913</v>
          </cell>
          <cell r="B4912" t="str">
            <v>MEZCL.L/MANOS URANO CL 4"</v>
          </cell>
          <cell r="C4912" t="str">
            <v>UN</v>
          </cell>
          <cell r="D4912">
            <v>21460</v>
          </cell>
        </row>
        <row r="4913">
          <cell r="A4913">
            <v>4914</v>
          </cell>
          <cell r="B4913" t="str">
            <v>MEZCL.L/MANOS URANO CR 4"</v>
          </cell>
          <cell r="C4913" t="str">
            <v>UN</v>
          </cell>
          <cell r="D4913">
            <v>25508</v>
          </cell>
        </row>
        <row r="4914">
          <cell r="A4914">
            <v>4915</v>
          </cell>
          <cell r="B4914" t="str">
            <v>MEZCL.L/MANOS URANO PL 8"</v>
          </cell>
          <cell r="C4914" t="str">
            <v>UN</v>
          </cell>
          <cell r="D4914">
            <v>33814</v>
          </cell>
        </row>
        <row r="4915">
          <cell r="A4915">
            <v>4916</v>
          </cell>
          <cell r="B4915" t="str">
            <v>MEZCL.L/MANOS URANO CR 8"</v>
          </cell>
          <cell r="C4915" t="str">
            <v>UN</v>
          </cell>
          <cell r="D4915">
            <v>41342</v>
          </cell>
        </row>
        <row r="4916">
          <cell r="A4916">
            <v>4917</v>
          </cell>
          <cell r="B4916" t="str">
            <v>VERDE SALTAN 305x610x2001</v>
          </cell>
          <cell r="C4916" t="str">
            <v>M2</v>
          </cell>
          <cell r="D4916">
            <v>159384</v>
          </cell>
        </row>
        <row r="4917">
          <cell r="A4917">
            <v>4918</v>
          </cell>
          <cell r="B4917" t="str">
            <v>ENCHAPE DECORADO ORIENT B</v>
          </cell>
          <cell r="C4917" t="str">
            <v>M2</v>
          </cell>
          <cell r="D4917">
            <v>20468</v>
          </cell>
        </row>
        <row r="4918">
          <cell r="A4918">
            <v>4919</v>
          </cell>
          <cell r="B4918" t="str">
            <v>LLAVE EXTENS. TERMINAL</v>
          </cell>
          <cell r="C4918" t="str">
            <v>UN</v>
          </cell>
          <cell r="D4918">
            <v>13340</v>
          </cell>
        </row>
        <row r="4919">
          <cell r="A4919">
            <v>4920</v>
          </cell>
          <cell r="B4919" t="str">
            <v>LLAVE MANGUERA</v>
          </cell>
          <cell r="C4919" t="str">
            <v>UN</v>
          </cell>
          <cell r="D4919">
            <v>9918</v>
          </cell>
        </row>
        <row r="4920">
          <cell r="A4920">
            <v>4921</v>
          </cell>
          <cell r="B4920" t="str">
            <v>LLAVE TERMINAL     SATIN.</v>
          </cell>
          <cell r="C4920" t="str">
            <v>UN</v>
          </cell>
          <cell r="D4920">
            <v>9164</v>
          </cell>
        </row>
        <row r="4921">
          <cell r="A4921">
            <v>4922</v>
          </cell>
          <cell r="B4921" t="str">
            <v>CONECTOR ALUM. 1/2"</v>
          </cell>
          <cell r="C4921" t="str">
            <v>UN</v>
          </cell>
          <cell r="D4921">
            <v>1392</v>
          </cell>
        </row>
        <row r="4922">
          <cell r="A4922">
            <v>4923</v>
          </cell>
          <cell r="B4922" t="str">
            <v>CONECTOR COBRE LAVAMANOS</v>
          </cell>
          <cell r="C4922" t="str">
            <v>UN</v>
          </cell>
          <cell r="D4922">
            <v>3677</v>
          </cell>
        </row>
        <row r="4923">
          <cell r="A4923">
            <v>4924</v>
          </cell>
          <cell r="B4923" t="str">
            <v>PISO ATLAS   G</v>
          </cell>
          <cell r="C4923" t="str">
            <v>M2</v>
          </cell>
          <cell r="D4923">
            <v>37326</v>
          </cell>
        </row>
        <row r="4924">
          <cell r="A4924">
            <v>4925</v>
          </cell>
          <cell r="B4924" t="str">
            <v>VERDE SALTAN ASERRADO</v>
          </cell>
          <cell r="C4924" t="str">
            <v>M2</v>
          </cell>
          <cell r="D4924">
            <v>111128</v>
          </cell>
        </row>
        <row r="4925">
          <cell r="A4925">
            <v>4926</v>
          </cell>
          <cell r="B4925" t="str">
            <v>VERDE SALTAN ASERRADO  01</v>
          </cell>
          <cell r="C4925" t="str">
            <v>M2</v>
          </cell>
          <cell r="D4925">
            <v>123656</v>
          </cell>
        </row>
        <row r="4926">
          <cell r="A4926">
            <v>4927</v>
          </cell>
          <cell r="B4926" t="str">
            <v>VERDE SALTAN CUADREADO</v>
          </cell>
          <cell r="C4926" t="str">
            <v>M2</v>
          </cell>
          <cell r="D4926">
            <v>169012</v>
          </cell>
        </row>
        <row r="4927">
          <cell r="A4927">
            <v>4928</v>
          </cell>
          <cell r="B4927" t="str">
            <v>VERDE SALTAN CUADREADO 01</v>
          </cell>
          <cell r="C4927" t="str">
            <v>M2</v>
          </cell>
          <cell r="D4927">
            <v>181308</v>
          </cell>
        </row>
        <row r="4928">
          <cell r="A4928">
            <v>4929</v>
          </cell>
          <cell r="B4928" t="str">
            <v>VERDE ESMERALD 153X305x20</v>
          </cell>
          <cell r="C4928" t="str">
            <v>M2</v>
          </cell>
          <cell r="D4928">
            <v>122496</v>
          </cell>
        </row>
        <row r="4929">
          <cell r="A4929">
            <v>4930</v>
          </cell>
          <cell r="B4929" t="str">
            <v>DUCTO TELEFONICO PVC   1"</v>
          </cell>
          <cell r="C4929" t="str">
            <v>ML</v>
          </cell>
          <cell r="D4929">
            <v>983</v>
          </cell>
        </row>
        <row r="4930">
          <cell r="A4930">
            <v>4931</v>
          </cell>
          <cell r="B4930" t="str">
            <v>DUCTO TELEFONICO PVC 11/4</v>
          </cell>
          <cell r="C4930" t="str">
            <v>ML</v>
          </cell>
          <cell r="D4930">
            <v>1521</v>
          </cell>
        </row>
        <row r="4931">
          <cell r="A4931">
            <v>4932</v>
          </cell>
          <cell r="B4931" t="str">
            <v>VERDE ESMERALD 305x305X20</v>
          </cell>
          <cell r="C4931" t="str">
            <v>M2</v>
          </cell>
          <cell r="D4931">
            <v>129224</v>
          </cell>
        </row>
        <row r="4932">
          <cell r="A4932">
            <v>4933</v>
          </cell>
          <cell r="B4932" t="str">
            <v>PEGANTE ASFALTICO PISOPAK</v>
          </cell>
          <cell r="C4932" t="str">
            <v>GL</v>
          </cell>
          <cell r="D4932">
            <v>8000</v>
          </cell>
        </row>
        <row r="4933">
          <cell r="A4933">
            <v>4934</v>
          </cell>
          <cell r="B4933" t="str">
            <v>CONECTOR COBRE SANITARIO</v>
          </cell>
          <cell r="C4933" t="str">
            <v>UN</v>
          </cell>
          <cell r="D4933">
            <v>4014</v>
          </cell>
        </row>
        <row r="4934">
          <cell r="A4934">
            <v>4935</v>
          </cell>
          <cell r="B4934" t="str">
            <v>VALVULA SALIDA SANITARIO</v>
          </cell>
          <cell r="C4934" t="str">
            <v>UN</v>
          </cell>
          <cell r="D4934">
            <v>6612</v>
          </cell>
        </row>
        <row r="4935">
          <cell r="A4935">
            <v>4936</v>
          </cell>
          <cell r="B4935" t="str">
            <v>VALVULA ENTRADA SANITARIO</v>
          </cell>
          <cell r="C4935" t="str">
            <v>UN</v>
          </cell>
          <cell r="D4935">
            <v>6612</v>
          </cell>
        </row>
        <row r="4936">
          <cell r="A4936">
            <v>4937</v>
          </cell>
          <cell r="B4936" t="str">
            <v>DUCHA TELEFONO C/SOPORTE</v>
          </cell>
          <cell r="C4936" t="str">
            <v>UN</v>
          </cell>
          <cell r="D4936">
            <v>19534</v>
          </cell>
        </row>
        <row r="4937">
          <cell r="A4937">
            <v>4938</v>
          </cell>
          <cell r="B4937" t="str">
            <v>DUCHA TELEFONO C/S  COLOR</v>
          </cell>
          <cell r="C4937" t="str">
            <v>UN</v>
          </cell>
          <cell r="D4937">
            <v>15544</v>
          </cell>
        </row>
        <row r="4938">
          <cell r="A4938">
            <v>4939</v>
          </cell>
          <cell r="B4938" t="str">
            <v>VERDE ESMERALD 305x610x20</v>
          </cell>
          <cell r="C4938" t="str">
            <v>M2</v>
          </cell>
          <cell r="D4938">
            <v>135836</v>
          </cell>
        </row>
        <row r="4939">
          <cell r="A4939">
            <v>4940</v>
          </cell>
          <cell r="B4939" t="str">
            <v>REJILLA SOSCO        3x2"</v>
          </cell>
          <cell r="C4939" t="str">
            <v>UN</v>
          </cell>
          <cell r="D4939">
            <v>2065</v>
          </cell>
        </row>
        <row r="4940">
          <cell r="A4940">
            <v>4941</v>
          </cell>
          <cell r="B4940" t="str">
            <v>REJILLA SOSCO    3 1/4x2"</v>
          </cell>
          <cell r="C4940" t="str">
            <v>UN</v>
          </cell>
          <cell r="D4940">
            <v>1450</v>
          </cell>
        </row>
        <row r="4941">
          <cell r="A4941">
            <v>4942</v>
          </cell>
          <cell r="B4941" t="str">
            <v>REJILLA A/CUCARACHA  3x2"</v>
          </cell>
          <cell r="C4941" t="str">
            <v>UN</v>
          </cell>
          <cell r="D4941">
            <v>1612</v>
          </cell>
        </row>
        <row r="4942">
          <cell r="A4942">
            <v>4943</v>
          </cell>
          <cell r="B4942" t="str">
            <v>REJILLA A/CUCARACHA  3x01</v>
          </cell>
          <cell r="C4942" t="str">
            <v>UN</v>
          </cell>
          <cell r="D4942">
            <v>2227</v>
          </cell>
        </row>
        <row r="4943">
          <cell r="A4943">
            <v>4944</v>
          </cell>
          <cell r="B4943" t="str">
            <v>REJILLA SOSCO        5x4"</v>
          </cell>
          <cell r="C4943" t="str">
            <v>UN</v>
          </cell>
          <cell r="D4943">
            <v>4907</v>
          </cell>
        </row>
        <row r="4944">
          <cell r="A4944">
            <v>4945</v>
          </cell>
          <cell r="B4944" t="str">
            <v>REJILLA SOSCO    3 1/4x01</v>
          </cell>
          <cell r="C4944" t="str">
            <v>UN</v>
          </cell>
          <cell r="D4944">
            <v>1340</v>
          </cell>
        </row>
        <row r="4945">
          <cell r="A4945">
            <v>4946</v>
          </cell>
          <cell r="B4945" t="str">
            <v>REJILLA PLANA          3"</v>
          </cell>
          <cell r="C4945" t="str">
            <v>UN</v>
          </cell>
          <cell r="D4945">
            <v>708</v>
          </cell>
        </row>
        <row r="4946">
          <cell r="A4946">
            <v>4947</v>
          </cell>
          <cell r="B4946" t="str">
            <v>REJILLA PLANA GALAXIA  3"</v>
          </cell>
          <cell r="C4946" t="str">
            <v>UN</v>
          </cell>
          <cell r="D4946">
            <v>882</v>
          </cell>
        </row>
        <row r="4947">
          <cell r="A4947">
            <v>4948</v>
          </cell>
          <cell r="B4947" t="str">
            <v>REJILLA LAVADERO 2.5x2.2"</v>
          </cell>
          <cell r="C4947" t="str">
            <v>UN</v>
          </cell>
          <cell r="D4947">
            <v>963</v>
          </cell>
        </row>
        <row r="4948">
          <cell r="A4948">
            <v>4949</v>
          </cell>
          <cell r="B4948" t="str">
            <v>REJILLA LAVADERO   2 1/2"</v>
          </cell>
          <cell r="C4948" t="str">
            <v>UN</v>
          </cell>
          <cell r="D4948">
            <v>522</v>
          </cell>
        </row>
        <row r="4949">
          <cell r="A4949">
            <v>4950</v>
          </cell>
          <cell r="B4949" t="str">
            <v>REJILLA VENTILACION 15x15</v>
          </cell>
          <cell r="C4949" t="str">
            <v>UN</v>
          </cell>
          <cell r="D4949">
            <v>2610</v>
          </cell>
        </row>
        <row r="4950">
          <cell r="A4950">
            <v>4951</v>
          </cell>
          <cell r="B4950" t="str">
            <v>REJILLA VENTILACION 20x20</v>
          </cell>
          <cell r="C4950" t="str">
            <v>UN</v>
          </cell>
          <cell r="D4950">
            <v>3805</v>
          </cell>
        </row>
        <row r="4951">
          <cell r="A4951">
            <v>4952</v>
          </cell>
          <cell r="B4951" t="str">
            <v>MALLA E.SOLDADA H-044</v>
          </cell>
          <cell r="C4951" t="str">
            <v>UN</v>
          </cell>
          <cell r="D4951">
            <v>8064</v>
          </cell>
        </row>
        <row r="4952">
          <cell r="A4952">
            <v>4953</v>
          </cell>
          <cell r="B4952" t="str">
            <v>MALLA E.SOLDADA H-050</v>
          </cell>
          <cell r="C4952" t="str">
            <v>UN</v>
          </cell>
          <cell r="D4952">
            <v>8201</v>
          </cell>
        </row>
        <row r="4953">
          <cell r="A4953">
            <v>4954</v>
          </cell>
          <cell r="B4953" t="str">
            <v>MALLA E.SOLDADA H-071</v>
          </cell>
          <cell r="C4953" t="str">
            <v>UN</v>
          </cell>
          <cell r="D4953">
            <v>10183</v>
          </cell>
        </row>
        <row r="4954">
          <cell r="A4954">
            <v>4955</v>
          </cell>
          <cell r="B4954" t="str">
            <v>MALLA E.SOLDADA H-084</v>
          </cell>
          <cell r="C4954" t="str">
            <v>UN</v>
          </cell>
          <cell r="D4954">
            <v>12207</v>
          </cell>
        </row>
        <row r="4955">
          <cell r="A4955">
            <v>4956</v>
          </cell>
          <cell r="B4955" t="str">
            <v>MALLA E.SOLDADA H-106</v>
          </cell>
          <cell r="C4955" t="str">
            <v>UN</v>
          </cell>
          <cell r="D4955">
            <v>13976</v>
          </cell>
        </row>
        <row r="4956">
          <cell r="A4956">
            <v>4957</v>
          </cell>
          <cell r="B4956" t="str">
            <v>MALLA E.SOLDADA H-106R</v>
          </cell>
          <cell r="C4956" t="str">
            <v>UN</v>
          </cell>
          <cell r="D4956">
            <v>12006</v>
          </cell>
        </row>
        <row r="4957">
          <cell r="A4957">
            <v>4958</v>
          </cell>
          <cell r="B4957" t="str">
            <v>MALLA E.SOLDADA H-131</v>
          </cell>
          <cell r="C4957" t="str">
            <v>UN</v>
          </cell>
          <cell r="D4957">
            <v>15740</v>
          </cell>
        </row>
        <row r="4958">
          <cell r="A4958">
            <v>4959</v>
          </cell>
          <cell r="B4958" t="str">
            <v>MALLA E.SOLDADA H-158</v>
          </cell>
          <cell r="C4958" t="str">
            <v>UN</v>
          </cell>
          <cell r="D4958">
            <v>19418</v>
          </cell>
        </row>
        <row r="4959">
          <cell r="A4959">
            <v>4960</v>
          </cell>
          <cell r="B4959" t="str">
            <v>MALLA E.SOLDADA H-196</v>
          </cell>
          <cell r="C4959" t="str">
            <v>UN</v>
          </cell>
          <cell r="D4959">
            <v>20832</v>
          </cell>
        </row>
        <row r="4960">
          <cell r="A4960">
            <v>4961</v>
          </cell>
          <cell r="B4960" t="str">
            <v>MALLA E.SOLDADA H-221</v>
          </cell>
          <cell r="C4960" t="str">
            <v>UN</v>
          </cell>
          <cell r="D4960">
            <v>22028</v>
          </cell>
        </row>
        <row r="4961">
          <cell r="A4961">
            <v>4962</v>
          </cell>
          <cell r="B4961" t="str">
            <v>MALLA E.SOLDADA H-257</v>
          </cell>
          <cell r="C4961" t="str">
            <v>UN</v>
          </cell>
          <cell r="D4961">
            <v>26634</v>
          </cell>
        </row>
        <row r="4962">
          <cell r="A4962">
            <v>4963</v>
          </cell>
          <cell r="B4962" t="str">
            <v>MALLA E.SOLDADA H-283</v>
          </cell>
          <cell r="C4962" t="str">
            <v>UN</v>
          </cell>
          <cell r="D4962">
            <v>30465</v>
          </cell>
        </row>
        <row r="4963">
          <cell r="A4963">
            <v>4964</v>
          </cell>
          <cell r="B4963" t="str">
            <v>MALLA E.SOLDADA H-335</v>
          </cell>
          <cell r="C4963" t="str">
            <v>UN</v>
          </cell>
          <cell r="D4963">
            <v>33223</v>
          </cell>
        </row>
        <row r="4964">
          <cell r="A4964">
            <v>4965</v>
          </cell>
          <cell r="B4964" t="str">
            <v>MALLA E.SOLDADA H-335R</v>
          </cell>
          <cell r="C4964" t="str">
            <v>UN</v>
          </cell>
          <cell r="D4964">
            <v>39545</v>
          </cell>
        </row>
        <row r="4965">
          <cell r="A4965">
            <v>4966</v>
          </cell>
          <cell r="B4965" t="str">
            <v>MALLA E.SOLDADA H-378</v>
          </cell>
          <cell r="C4965" t="str">
            <v>UN</v>
          </cell>
          <cell r="D4965">
            <v>36143</v>
          </cell>
        </row>
        <row r="4966">
          <cell r="A4966">
            <v>4967</v>
          </cell>
          <cell r="B4966" t="str">
            <v>MALLA E.SOLDADA H-442</v>
          </cell>
          <cell r="C4966" t="str">
            <v>UN</v>
          </cell>
          <cell r="D4966">
            <v>39677</v>
          </cell>
        </row>
        <row r="4967">
          <cell r="A4967">
            <v>4968</v>
          </cell>
          <cell r="B4967" t="str">
            <v>MALLA E.SOLDADA H-442R</v>
          </cell>
          <cell r="C4967" t="str">
            <v>UN</v>
          </cell>
          <cell r="D4967">
            <v>44660</v>
          </cell>
        </row>
        <row r="4968">
          <cell r="A4968">
            <v>4969</v>
          </cell>
          <cell r="B4968" t="str">
            <v>MALLA E.SOLDADA H-503</v>
          </cell>
          <cell r="C4968" t="str">
            <v>UN</v>
          </cell>
          <cell r="D4968">
            <v>54552</v>
          </cell>
        </row>
        <row r="4969">
          <cell r="A4969">
            <v>4970</v>
          </cell>
          <cell r="B4969" t="str">
            <v>MALLA E.SOLDADA H-513</v>
          </cell>
          <cell r="C4969" t="str">
            <v>UN</v>
          </cell>
          <cell r="D4969">
            <v>48034</v>
          </cell>
        </row>
        <row r="4970">
          <cell r="A4970">
            <v>4971</v>
          </cell>
          <cell r="B4970" t="str">
            <v>MALLA E.SOLDADA H-567</v>
          </cell>
          <cell r="C4970" t="str">
            <v>UN</v>
          </cell>
          <cell r="D4970">
            <v>59969</v>
          </cell>
        </row>
        <row r="4971">
          <cell r="A4971">
            <v>4972</v>
          </cell>
          <cell r="B4971" t="str">
            <v>MALLA E.SOLDADA H-589</v>
          </cell>
          <cell r="C4971" t="str">
            <v>UN</v>
          </cell>
          <cell r="D4971">
            <v>53882</v>
          </cell>
        </row>
        <row r="4972">
          <cell r="A4972">
            <v>4973</v>
          </cell>
          <cell r="B4972" t="str">
            <v>MALLA E.SOLDADA M-024</v>
          </cell>
          <cell r="C4972" t="str">
            <v>UN</v>
          </cell>
          <cell r="D4972">
            <v>4664</v>
          </cell>
        </row>
        <row r="4973">
          <cell r="A4973">
            <v>4974</v>
          </cell>
          <cell r="B4973" t="str">
            <v>MALLA E.SOLDADA M-064</v>
          </cell>
          <cell r="C4973" t="str">
            <v>UN</v>
          </cell>
          <cell r="D4973">
            <v>11086</v>
          </cell>
        </row>
        <row r="4974">
          <cell r="A4974">
            <v>4975</v>
          </cell>
          <cell r="B4974" t="str">
            <v>MALLA E.SOLDADA M-084</v>
          </cell>
          <cell r="C4974" t="str">
            <v>UN</v>
          </cell>
          <cell r="D4974">
            <v>15226</v>
          </cell>
        </row>
        <row r="4975">
          <cell r="A4975">
            <v>4976</v>
          </cell>
          <cell r="B4975" t="str">
            <v>MALLA E.SOLDADA M-106</v>
          </cell>
          <cell r="C4975" t="str">
            <v>UN</v>
          </cell>
          <cell r="D4975">
            <v>18520</v>
          </cell>
        </row>
        <row r="4976">
          <cell r="A4976">
            <v>4977</v>
          </cell>
          <cell r="B4976" t="str">
            <v>MALLA E.SOLDADA M-131</v>
          </cell>
          <cell r="C4976" t="str">
            <v>UN</v>
          </cell>
          <cell r="D4976">
            <v>23041</v>
          </cell>
        </row>
        <row r="4977">
          <cell r="A4977">
            <v>4978</v>
          </cell>
          <cell r="B4977" t="str">
            <v>MALLA E.SOLDADA M-159</v>
          </cell>
          <cell r="C4977" t="str">
            <v>UN</v>
          </cell>
          <cell r="D4977">
            <v>28785</v>
          </cell>
        </row>
        <row r="4978">
          <cell r="A4978">
            <v>4979</v>
          </cell>
          <cell r="B4978" t="str">
            <v>MALLA E.SOLDADA M-188</v>
          </cell>
          <cell r="C4978" t="str">
            <v>UN</v>
          </cell>
          <cell r="D4978">
            <v>30865</v>
          </cell>
        </row>
        <row r="4979">
          <cell r="A4979">
            <v>4980</v>
          </cell>
          <cell r="B4979" t="str">
            <v>MALLA E.SOLDADA M-221</v>
          </cell>
          <cell r="C4979" t="str">
            <v>UN</v>
          </cell>
          <cell r="D4979">
            <v>35464</v>
          </cell>
        </row>
        <row r="4980">
          <cell r="A4980">
            <v>4981</v>
          </cell>
          <cell r="B4980" t="str">
            <v>MALLA E.SOLDADA M-262</v>
          </cell>
          <cell r="C4980" t="str">
            <v>UN</v>
          </cell>
          <cell r="D4980">
            <v>41869</v>
          </cell>
        </row>
        <row r="4981">
          <cell r="A4981">
            <v>4982</v>
          </cell>
          <cell r="B4981" t="str">
            <v>MALLA E.SOLDADA M-295</v>
          </cell>
          <cell r="C4981" t="str">
            <v>UN</v>
          </cell>
          <cell r="D4981">
            <v>48105</v>
          </cell>
        </row>
        <row r="4982">
          <cell r="A4982">
            <v>4983</v>
          </cell>
          <cell r="B4982" t="str">
            <v>MALLA E.SOLDADA M-335</v>
          </cell>
          <cell r="C4982" t="str">
            <v>UN</v>
          </cell>
          <cell r="D4982">
            <v>54214</v>
          </cell>
        </row>
        <row r="4983">
          <cell r="A4983">
            <v>4984</v>
          </cell>
          <cell r="B4983" t="str">
            <v>MALLA E.SOLDADA M-378</v>
          </cell>
          <cell r="C4983" t="str">
            <v>UN</v>
          </cell>
          <cell r="D4983">
            <v>62843</v>
          </cell>
        </row>
        <row r="4984">
          <cell r="A4984">
            <v>4985</v>
          </cell>
          <cell r="B4984" t="str">
            <v>MALLA E.SOLDADA M-442</v>
          </cell>
          <cell r="C4984" t="str">
            <v>UN</v>
          </cell>
          <cell r="D4984">
            <v>72164</v>
          </cell>
        </row>
        <row r="4985">
          <cell r="A4985">
            <v>4986</v>
          </cell>
          <cell r="B4985" t="str">
            <v>MALLA E.SOLDADA M-567</v>
          </cell>
          <cell r="C4985" t="str">
            <v>UN</v>
          </cell>
          <cell r="D4985">
            <v>94261</v>
          </cell>
        </row>
        <row r="4986">
          <cell r="A4986">
            <v>4987</v>
          </cell>
          <cell r="B4986" t="str">
            <v>MALLA E.SOLDADA L-084</v>
          </cell>
          <cell r="C4986" t="str">
            <v>UN</v>
          </cell>
          <cell r="D4986">
            <v>11671</v>
          </cell>
        </row>
        <row r="4987">
          <cell r="A4987">
            <v>4988</v>
          </cell>
          <cell r="B4987" t="str">
            <v>MALLA E.SOLDADA L-098</v>
          </cell>
          <cell r="C4987" t="str">
            <v>UN</v>
          </cell>
          <cell r="D4987">
            <v>17785</v>
          </cell>
        </row>
        <row r="4988">
          <cell r="A4988">
            <v>4989</v>
          </cell>
          <cell r="B4988" t="str">
            <v>MALLA E.SOLDADA L-131</v>
          </cell>
          <cell r="C4988" t="str">
            <v>UN</v>
          </cell>
          <cell r="D4988">
            <v>15740</v>
          </cell>
        </row>
        <row r="4989">
          <cell r="A4989">
            <v>4990</v>
          </cell>
          <cell r="B4989" t="str">
            <v>MALLA E.SOLDADA E-047</v>
          </cell>
          <cell r="C4989" t="str">
            <v>UN</v>
          </cell>
          <cell r="D4989">
            <v>8700</v>
          </cell>
        </row>
        <row r="4990">
          <cell r="A4990">
            <v>4991</v>
          </cell>
          <cell r="B4990" t="str">
            <v>MALLA E.SOLDADA E-050</v>
          </cell>
          <cell r="C4990" t="str">
            <v>UN</v>
          </cell>
          <cell r="D4990">
            <v>8985</v>
          </cell>
        </row>
        <row r="4991">
          <cell r="A4991">
            <v>4992</v>
          </cell>
          <cell r="B4991" t="str">
            <v>G/ESCOBA PISOPAK</v>
          </cell>
          <cell r="C4991" t="str">
            <v>ML</v>
          </cell>
          <cell r="D4991">
            <v>600</v>
          </cell>
        </row>
        <row r="4992">
          <cell r="A4992">
            <v>4993</v>
          </cell>
          <cell r="B4992" t="str">
            <v>PISOPAK RESIDENCIAL 1.6mm</v>
          </cell>
          <cell r="C4992" t="str">
            <v>M2</v>
          </cell>
          <cell r="D4992">
            <v>5600</v>
          </cell>
        </row>
        <row r="4993">
          <cell r="A4993">
            <v>4994</v>
          </cell>
          <cell r="B4993" t="str">
            <v>PISOPAK RESIDENCIAL 1.601</v>
          </cell>
          <cell r="C4993" t="str">
            <v>M2</v>
          </cell>
          <cell r="D4993">
            <v>5600</v>
          </cell>
        </row>
        <row r="4994">
          <cell r="A4994">
            <v>4995</v>
          </cell>
          <cell r="B4994" t="str">
            <v>PISOPAK RESIDENCIAL 1.602</v>
          </cell>
          <cell r="C4994" t="str">
            <v>M2</v>
          </cell>
          <cell r="D4994">
            <v>5600</v>
          </cell>
        </row>
        <row r="4995">
          <cell r="A4995">
            <v>4996</v>
          </cell>
          <cell r="B4995" t="str">
            <v>PISOPAK RESIDENCIAL 1.603</v>
          </cell>
          <cell r="C4995" t="str">
            <v>M2</v>
          </cell>
          <cell r="D4995">
            <v>5600</v>
          </cell>
        </row>
        <row r="4996">
          <cell r="A4996">
            <v>4997</v>
          </cell>
          <cell r="B4996" t="str">
            <v>PISOPAK ALTO TRAFICO 2 mm</v>
          </cell>
          <cell r="C4996" t="str">
            <v>M2</v>
          </cell>
          <cell r="D4996">
            <v>9400</v>
          </cell>
        </row>
        <row r="4997">
          <cell r="A4997">
            <v>4998</v>
          </cell>
          <cell r="B4997" t="str">
            <v>PISOPAK COMERCIAL    2 mm</v>
          </cell>
          <cell r="C4997" t="str">
            <v>M2</v>
          </cell>
          <cell r="D4997">
            <v>8500</v>
          </cell>
        </row>
        <row r="4998">
          <cell r="A4998">
            <v>4999</v>
          </cell>
          <cell r="B4998" t="str">
            <v>PISOPAK TRAF.PESADO  3 mm</v>
          </cell>
          <cell r="C4998" t="str">
            <v>M2</v>
          </cell>
          <cell r="D4998">
            <v>9400</v>
          </cell>
        </row>
        <row r="4999">
          <cell r="A4999">
            <v>5000</v>
          </cell>
          <cell r="B4999" t="str">
            <v>INST.G/ESCOBA CON PEGANTE</v>
          </cell>
          <cell r="C4999" t="str">
            <v>ML</v>
          </cell>
          <cell r="D4999">
            <v>500</v>
          </cell>
        </row>
        <row r="5000">
          <cell r="A5000">
            <v>5001</v>
          </cell>
          <cell r="B5000" t="str">
            <v>VERDE ESMERALDA ASERRADO</v>
          </cell>
          <cell r="C5000" t="str">
            <v>M2</v>
          </cell>
          <cell r="D5000">
            <v>105560</v>
          </cell>
        </row>
        <row r="5001">
          <cell r="A5001">
            <v>5002</v>
          </cell>
          <cell r="B5001" t="str">
            <v>VERDE ESMERALDA CUADREADO</v>
          </cell>
          <cell r="C5001" t="str">
            <v>M2</v>
          </cell>
          <cell r="D5001">
            <v>154512</v>
          </cell>
        </row>
        <row r="5002">
          <cell r="A5002">
            <v>5003</v>
          </cell>
          <cell r="B5002" t="str">
            <v>MARFIL BAYAMO 153x305X11</v>
          </cell>
          <cell r="C5002" t="str">
            <v>M2</v>
          </cell>
          <cell r="D5002">
            <v>54868</v>
          </cell>
        </row>
        <row r="5003">
          <cell r="A5003">
            <v>5004</v>
          </cell>
          <cell r="B5003" t="str">
            <v>MARFIL BAYAMO 305x305x11</v>
          </cell>
          <cell r="C5003" t="str">
            <v>M2</v>
          </cell>
          <cell r="D5003">
            <v>54868</v>
          </cell>
        </row>
        <row r="5004">
          <cell r="A5004">
            <v>5005</v>
          </cell>
          <cell r="B5004" t="str">
            <v>MARFIL BAYAMO 153x305x20</v>
          </cell>
          <cell r="C5004" t="str">
            <v>M2</v>
          </cell>
          <cell r="D5004">
            <v>81024</v>
          </cell>
        </row>
        <row r="5005">
          <cell r="A5005">
            <v>5006</v>
          </cell>
          <cell r="B5005" t="str">
            <v>MARFIL BAYAMO 153x305x201</v>
          </cell>
          <cell r="C5005" t="str">
            <v>M2</v>
          </cell>
          <cell r="D5005">
            <v>91988</v>
          </cell>
        </row>
        <row r="5006">
          <cell r="A5006">
            <v>5007</v>
          </cell>
          <cell r="B5006" t="str">
            <v>MARFIL BAYAMO 305x305X20</v>
          </cell>
          <cell r="C5006" t="str">
            <v>M2</v>
          </cell>
          <cell r="D5006">
            <v>86420</v>
          </cell>
        </row>
        <row r="5007">
          <cell r="A5007">
            <v>5008</v>
          </cell>
          <cell r="B5007" t="str">
            <v>VENTANA ALUMINIO  250x102</v>
          </cell>
          <cell r="C5007" t="str">
            <v>UN</v>
          </cell>
          <cell r="D5007">
            <v>163822</v>
          </cell>
        </row>
        <row r="5008">
          <cell r="A5008">
            <v>5009</v>
          </cell>
          <cell r="B5008" t="str">
            <v>VENTANA ALUMINIO  300x100</v>
          </cell>
          <cell r="C5008" t="str">
            <v>UN</v>
          </cell>
          <cell r="D5008">
            <v>150789</v>
          </cell>
        </row>
        <row r="5009">
          <cell r="A5009">
            <v>5010</v>
          </cell>
          <cell r="B5009" t="str">
            <v>VENTANA ALUMINIO  200x101</v>
          </cell>
          <cell r="C5009" t="str">
            <v>UN</v>
          </cell>
          <cell r="D5009">
            <v>115711</v>
          </cell>
        </row>
        <row r="5010">
          <cell r="A5010">
            <v>5011</v>
          </cell>
          <cell r="B5010" t="str">
            <v>VENTANA ALUMINIO  300x150</v>
          </cell>
          <cell r="C5010" t="str">
            <v>UN</v>
          </cell>
          <cell r="D5010">
            <v>186964</v>
          </cell>
        </row>
        <row r="5011">
          <cell r="A5011">
            <v>5012</v>
          </cell>
          <cell r="B5011" t="str">
            <v>VENTANA ALUMINIO  200x102</v>
          </cell>
          <cell r="C5011" t="str">
            <v>UN</v>
          </cell>
          <cell r="D5011">
            <v>143968</v>
          </cell>
        </row>
        <row r="5012">
          <cell r="A5012">
            <v>5013</v>
          </cell>
          <cell r="B5012" t="str">
            <v>VENTANA ALUMINIO  300x101</v>
          </cell>
          <cell r="C5012" t="str">
            <v>UN</v>
          </cell>
          <cell r="D5012">
            <v>195490</v>
          </cell>
        </row>
        <row r="5013">
          <cell r="A5013">
            <v>5014</v>
          </cell>
          <cell r="B5013" t="str">
            <v>MARFIL BAYAMO 305x305X201</v>
          </cell>
          <cell r="C5013" t="str">
            <v>M2</v>
          </cell>
          <cell r="D5013">
            <v>97556</v>
          </cell>
        </row>
        <row r="5014">
          <cell r="A5014">
            <v>5015</v>
          </cell>
          <cell r="B5014" t="str">
            <v>MARFIL BAYAMO 305x610x20</v>
          </cell>
          <cell r="C5014" t="str">
            <v>M2</v>
          </cell>
          <cell r="D5014">
            <v>90016</v>
          </cell>
        </row>
        <row r="5015">
          <cell r="A5015">
            <v>5016</v>
          </cell>
          <cell r="B5015" t="str">
            <v>MARFIL BAYAMO 305x610x201</v>
          </cell>
          <cell r="C5015" t="str">
            <v>M2</v>
          </cell>
          <cell r="D5015">
            <v>101500</v>
          </cell>
        </row>
        <row r="5016">
          <cell r="A5016">
            <v>5017</v>
          </cell>
          <cell r="B5016" t="str">
            <v>MARFIL BAYAMO ASERRADO</v>
          </cell>
          <cell r="C5016" t="str">
            <v>M2</v>
          </cell>
          <cell r="D5016">
            <v>79460</v>
          </cell>
        </row>
        <row r="5017">
          <cell r="A5017">
            <v>5018</v>
          </cell>
          <cell r="B5017" t="str">
            <v>MARFIL BAYAMO ASERRADO 01</v>
          </cell>
          <cell r="C5017" t="str">
            <v>M2</v>
          </cell>
          <cell r="D5017">
            <v>80620</v>
          </cell>
        </row>
        <row r="5018">
          <cell r="A5018">
            <v>5019</v>
          </cell>
          <cell r="B5018" t="str">
            <v>MARFIL BAYAMO CUADREADO</v>
          </cell>
          <cell r="C5018" t="str">
            <v>M2</v>
          </cell>
          <cell r="D5018">
            <v>101384</v>
          </cell>
        </row>
        <row r="5019">
          <cell r="A5019">
            <v>5020</v>
          </cell>
          <cell r="B5019" t="str">
            <v>MARFIL BAYAMO CUADREADO01</v>
          </cell>
          <cell r="C5019" t="str">
            <v>M2</v>
          </cell>
          <cell r="D5019">
            <v>102196</v>
          </cell>
        </row>
        <row r="5020">
          <cell r="A5020">
            <v>5021</v>
          </cell>
          <cell r="B5020" t="str">
            <v>MULATA CAMPIÑA 135x305x10</v>
          </cell>
          <cell r="C5020" t="str">
            <v>M2</v>
          </cell>
          <cell r="D5020">
            <v>69948</v>
          </cell>
        </row>
        <row r="5021">
          <cell r="A5021">
            <v>5022</v>
          </cell>
          <cell r="B5021" t="str">
            <v>MULATA CAMPIÑA 305x305X10</v>
          </cell>
          <cell r="C5021" t="str">
            <v>M2</v>
          </cell>
          <cell r="D5021">
            <v>69948</v>
          </cell>
        </row>
        <row r="5022">
          <cell r="A5022">
            <v>5023</v>
          </cell>
          <cell r="B5022" t="str">
            <v>MULATA CAMPIÑA ZOCALO</v>
          </cell>
          <cell r="C5022" t="str">
            <v>ML</v>
          </cell>
          <cell r="D5022">
            <v>5684</v>
          </cell>
        </row>
        <row r="5023">
          <cell r="A5023">
            <v>5024</v>
          </cell>
          <cell r="B5023" t="str">
            <v>MULATA CAMPIÑA SPACATTO</v>
          </cell>
          <cell r="C5023" t="str">
            <v>M2</v>
          </cell>
          <cell r="D5023">
            <v>47328</v>
          </cell>
        </row>
        <row r="5024">
          <cell r="A5024">
            <v>5025</v>
          </cell>
          <cell r="B5024" t="str">
            <v>MULATA CAMPIÑA 153x305x11</v>
          </cell>
          <cell r="C5024" t="str">
            <v>M2</v>
          </cell>
          <cell r="D5024">
            <v>57304</v>
          </cell>
        </row>
        <row r="5025">
          <cell r="A5025">
            <v>5026</v>
          </cell>
          <cell r="B5025" t="str">
            <v>MULATA CAMPIÑA 305X305X11</v>
          </cell>
          <cell r="C5025" t="str">
            <v>M2</v>
          </cell>
          <cell r="D5025">
            <v>43848</v>
          </cell>
        </row>
        <row r="5026">
          <cell r="A5026">
            <v>5027</v>
          </cell>
          <cell r="B5026" t="str">
            <v>MULATA CAMPIÑA 153x305x20</v>
          </cell>
          <cell r="C5026" t="str">
            <v>M2</v>
          </cell>
          <cell r="D5026">
            <v>71804</v>
          </cell>
        </row>
        <row r="5027">
          <cell r="A5027">
            <v>5028</v>
          </cell>
          <cell r="B5027" t="str">
            <v>MULATA CAMPIÑA 153x305x01</v>
          </cell>
          <cell r="C5027" t="str">
            <v>M2</v>
          </cell>
          <cell r="D5027">
            <v>79410</v>
          </cell>
        </row>
        <row r="5028">
          <cell r="A5028">
            <v>5029</v>
          </cell>
          <cell r="B5028" t="str">
            <v>MULATA CAMPIÑA 305x305x20</v>
          </cell>
          <cell r="C5028" t="str">
            <v>M2</v>
          </cell>
          <cell r="D5028">
            <v>74356</v>
          </cell>
        </row>
        <row r="5029">
          <cell r="A5029">
            <v>5030</v>
          </cell>
          <cell r="B5029" t="str">
            <v>MULATA CAMPIÑA 305x305x01</v>
          </cell>
          <cell r="C5029" t="str">
            <v>M2</v>
          </cell>
          <cell r="D5029">
            <v>81780</v>
          </cell>
        </row>
        <row r="5030">
          <cell r="A5030">
            <v>5031</v>
          </cell>
          <cell r="B5030" t="str">
            <v>MULATA CAMPIÑA 305x610X20</v>
          </cell>
          <cell r="C5030" t="str">
            <v>M2</v>
          </cell>
          <cell r="D5030">
            <v>76792</v>
          </cell>
        </row>
        <row r="5031">
          <cell r="A5031">
            <v>5032</v>
          </cell>
          <cell r="B5031" t="str">
            <v>MULATA CAMPIÑA 305X610x01</v>
          </cell>
          <cell r="C5031" t="str">
            <v>M2</v>
          </cell>
          <cell r="D5031">
            <v>84332</v>
          </cell>
        </row>
        <row r="5032">
          <cell r="A5032">
            <v>5033</v>
          </cell>
          <cell r="B5032" t="str">
            <v>MULATA CAMPIÑA ASERRADO</v>
          </cell>
          <cell r="C5032" t="str">
            <v>M2</v>
          </cell>
          <cell r="D5032">
            <v>68904</v>
          </cell>
        </row>
        <row r="5033">
          <cell r="A5033">
            <v>5034</v>
          </cell>
          <cell r="B5033" t="str">
            <v>MULATA CAMPIÑA ASERRADO01</v>
          </cell>
          <cell r="C5033" t="str">
            <v>M2</v>
          </cell>
          <cell r="D5033">
            <v>76096</v>
          </cell>
        </row>
        <row r="5034">
          <cell r="A5034">
            <v>5035</v>
          </cell>
          <cell r="B5034" t="str">
            <v>MULATA CAMPIÑA CUADREADO</v>
          </cell>
          <cell r="C5034" t="str">
            <v>M2</v>
          </cell>
          <cell r="D5034">
            <v>95468</v>
          </cell>
        </row>
        <row r="5035">
          <cell r="A5035">
            <v>5036</v>
          </cell>
          <cell r="B5035" t="str">
            <v>MULATA CAMPIÑA CUADREAD01</v>
          </cell>
          <cell r="C5035" t="str">
            <v>M2</v>
          </cell>
          <cell r="D5035">
            <v>103820</v>
          </cell>
        </row>
        <row r="5036">
          <cell r="A5036">
            <v>5037</v>
          </cell>
          <cell r="B5036" t="str">
            <v>ACERO FIG.37000 PSI  1/4"</v>
          </cell>
          <cell r="C5036" t="str">
            <v>KG</v>
          </cell>
          <cell r="D5036">
            <v>875</v>
          </cell>
        </row>
        <row r="5037">
          <cell r="A5037">
            <v>5038</v>
          </cell>
          <cell r="B5037" t="str">
            <v>ACERO FIG.37000 PSI  3/8"</v>
          </cell>
          <cell r="C5037" t="str">
            <v>KG</v>
          </cell>
          <cell r="D5037">
            <v>912</v>
          </cell>
        </row>
        <row r="5038">
          <cell r="A5038">
            <v>5039</v>
          </cell>
          <cell r="B5038" t="str">
            <v>DUCTO TELEFONICO PVC 11/2</v>
          </cell>
          <cell r="C5038" t="str">
            <v>ML</v>
          </cell>
          <cell r="D5038">
            <v>1939</v>
          </cell>
        </row>
        <row r="5039">
          <cell r="A5039">
            <v>5040</v>
          </cell>
          <cell r="B5039" t="str">
            <v>ACERO FIG.60000 PSI  1/2"</v>
          </cell>
          <cell r="C5039" t="str">
            <v>KG</v>
          </cell>
          <cell r="D5039">
            <v>566</v>
          </cell>
        </row>
        <row r="5040">
          <cell r="A5040">
            <v>5041</v>
          </cell>
          <cell r="B5040" t="str">
            <v>ACERO FIG.60000 PSI  5/8"</v>
          </cell>
          <cell r="C5040" t="str">
            <v>KG</v>
          </cell>
          <cell r="D5040">
            <v>566</v>
          </cell>
        </row>
        <row r="5041">
          <cell r="A5041">
            <v>5042</v>
          </cell>
          <cell r="B5041" t="str">
            <v>ACERO FIG.60000 PSI  3/4"</v>
          </cell>
          <cell r="C5041" t="str">
            <v>KG</v>
          </cell>
          <cell r="D5041">
            <v>566</v>
          </cell>
        </row>
        <row r="5042">
          <cell r="A5042">
            <v>5043</v>
          </cell>
          <cell r="B5042" t="str">
            <v>ACERO FIG.60000 PSI  7/8"</v>
          </cell>
          <cell r="C5042" t="str">
            <v>KG</v>
          </cell>
          <cell r="D5042">
            <v>566</v>
          </cell>
        </row>
        <row r="5043">
          <cell r="A5043">
            <v>5044</v>
          </cell>
          <cell r="B5043" t="str">
            <v>ACERO FIG.60000 PSI    1"</v>
          </cell>
          <cell r="C5043" t="str">
            <v>KG</v>
          </cell>
          <cell r="D5043">
            <v>566</v>
          </cell>
        </row>
        <row r="5044">
          <cell r="A5044">
            <v>5045</v>
          </cell>
          <cell r="B5044" t="str">
            <v>DUCTO TELEFONICO PVC   2"</v>
          </cell>
          <cell r="C5044" t="str">
            <v>ML</v>
          </cell>
          <cell r="D5044">
            <v>2973</v>
          </cell>
        </row>
        <row r="5045">
          <cell r="A5045">
            <v>5046</v>
          </cell>
          <cell r="B5045" t="str">
            <v>GRAFIL             5.5.mm</v>
          </cell>
          <cell r="C5045" t="str">
            <v>KG</v>
          </cell>
          <cell r="D5045">
            <v>615</v>
          </cell>
        </row>
        <row r="5046">
          <cell r="A5046">
            <v>5047</v>
          </cell>
          <cell r="B5046" t="str">
            <v>GRAFIL             6.0.mm</v>
          </cell>
          <cell r="C5046" t="str">
            <v>KG</v>
          </cell>
          <cell r="D5046">
            <v>615</v>
          </cell>
        </row>
        <row r="5047">
          <cell r="A5047">
            <v>5048</v>
          </cell>
          <cell r="B5047" t="str">
            <v>GRAFIL             6.5.mm</v>
          </cell>
          <cell r="C5047" t="str">
            <v>KG</v>
          </cell>
          <cell r="D5047">
            <v>615</v>
          </cell>
        </row>
        <row r="5048">
          <cell r="A5048">
            <v>5049</v>
          </cell>
          <cell r="B5048" t="str">
            <v>GRAFIL             7.0.mm</v>
          </cell>
          <cell r="C5048" t="str">
            <v>KG</v>
          </cell>
          <cell r="D5048">
            <v>615</v>
          </cell>
        </row>
        <row r="5049">
          <cell r="A5049">
            <v>5050</v>
          </cell>
          <cell r="B5049" t="str">
            <v>GRAFIL             7.5.mm</v>
          </cell>
          <cell r="C5049" t="str">
            <v>KG</v>
          </cell>
          <cell r="D5049">
            <v>615</v>
          </cell>
        </row>
        <row r="5050">
          <cell r="A5050">
            <v>5051</v>
          </cell>
          <cell r="B5050" t="str">
            <v>GRAFIL             8.0.mm</v>
          </cell>
          <cell r="C5050" t="str">
            <v>KG</v>
          </cell>
          <cell r="D5050">
            <v>615</v>
          </cell>
        </row>
        <row r="5051">
          <cell r="A5051">
            <v>5052</v>
          </cell>
          <cell r="B5051" t="str">
            <v>GRAFIL             8.5.mm</v>
          </cell>
          <cell r="C5051" t="str">
            <v>KG</v>
          </cell>
          <cell r="D5051">
            <v>615</v>
          </cell>
        </row>
        <row r="5052">
          <cell r="A5052">
            <v>5053</v>
          </cell>
          <cell r="B5052" t="str">
            <v>GRAFIL             9.0.mm</v>
          </cell>
          <cell r="C5052" t="str">
            <v>KG</v>
          </cell>
          <cell r="D5052">
            <v>615</v>
          </cell>
        </row>
        <row r="5053">
          <cell r="A5053">
            <v>5054</v>
          </cell>
          <cell r="B5053" t="str">
            <v>PISO CARRARA B</v>
          </cell>
          <cell r="C5053" t="str">
            <v>M2</v>
          </cell>
          <cell r="D5053">
            <v>37326</v>
          </cell>
        </row>
        <row r="5054">
          <cell r="A5054">
            <v>5055</v>
          </cell>
          <cell r="B5054" t="str">
            <v>ROSA AURORA 153x305x20</v>
          </cell>
          <cell r="C5054" t="str">
            <v>M2</v>
          </cell>
          <cell r="D5054">
            <v>84912</v>
          </cell>
        </row>
        <row r="5055">
          <cell r="A5055">
            <v>5056</v>
          </cell>
          <cell r="B5055" t="str">
            <v>ROSA AURORA 153x305x29</v>
          </cell>
          <cell r="C5055" t="str">
            <v>M2</v>
          </cell>
          <cell r="D5055">
            <v>96280</v>
          </cell>
        </row>
        <row r="5056">
          <cell r="A5056">
            <v>5057</v>
          </cell>
          <cell r="B5056" t="str">
            <v>ROSA AURORA 305x305x20</v>
          </cell>
          <cell r="C5056" t="str">
            <v>M2</v>
          </cell>
          <cell r="D5056">
            <v>90596</v>
          </cell>
        </row>
        <row r="5057">
          <cell r="A5057">
            <v>5058</v>
          </cell>
          <cell r="B5057" t="str">
            <v>ROSA AURORA 305x305x20 01</v>
          </cell>
          <cell r="C5057" t="str">
            <v>M2</v>
          </cell>
          <cell r="D5057">
            <v>102196</v>
          </cell>
        </row>
        <row r="5058">
          <cell r="A5058">
            <v>5059</v>
          </cell>
          <cell r="B5058" t="str">
            <v>ROSA AURORA 305x610x20</v>
          </cell>
          <cell r="C5058" t="str">
            <v>M2</v>
          </cell>
          <cell r="D5058">
            <v>94308</v>
          </cell>
        </row>
        <row r="5059">
          <cell r="A5059">
            <v>5060</v>
          </cell>
          <cell r="B5059" t="str">
            <v>HIERRO CHIPA         1/4"</v>
          </cell>
          <cell r="C5059" t="str">
            <v>KG</v>
          </cell>
          <cell r="D5059">
            <v>600</v>
          </cell>
        </row>
        <row r="5060">
          <cell r="A5060">
            <v>5061</v>
          </cell>
          <cell r="B5060" t="str">
            <v>ROSA AURORA 305x610x20 01</v>
          </cell>
          <cell r="C5060" t="str">
            <v>M2</v>
          </cell>
          <cell r="D5060">
            <v>106256</v>
          </cell>
        </row>
        <row r="5061">
          <cell r="A5061">
            <v>5062</v>
          </cell>
          <cell r="B5061" t="str">
            <v>ROSA AURORA ASERRADO</v>
          </cell>
          <cell r="C5061" t="str">
            <v>M2</v>
          </cell>
          <cell r="D5061">
            <v>70876</v>
          </cell>
        </row>
        <row r="5062">
          <cell r="A5062">
            <v>5063</v>
          </cell>
          <cell r="B5062" t="str">
            <v>ROSA AURORA ASERRADO   01</v>
          </cell>
          <cell r="C5062" t="str">
            <v>M2</v>
          </cell>
          <cell r="D5062">
            <v>81896</v>
          </cell>
        </row>
        <row r="5063">
          <cell r="A5063">
            <v>5064</v>
          </cell>
          <cell r="B5063" t="str">
            <v>ROSA AURORA CUADREADO</v>
          </cell>
          <cell r="C5063" t="str">
            <v>M2</v>
          </cell>
          <cell r="D5063">
            <v>106024</v>
          </cell>
        </row>
        <row r="5064">
          <cell r="A5064">
            <v>5065</v>
          </cell>
          <cell r="B5064" t="str">
            <v>ROSA AURORA CUADREADO  01</v>
          </cell>
          <cell r="C5064" t="str">
            <v>M2</v>
          </cell>
          <cell r="D5064">
            <v>115420</v>
          </cell>
        </row>
        <row r="5065">
          <cell r="A5065">
            <v>5066</v>
          </cell>
          <cell r="B5065" t="str">
            <v>ROSA DEL RIO 153X305X20</v>
          </cell>
          <cell r="C5065" t="str">
            <v>M2</v>
          </cell>
          <cell r="D5065">
            <v>104052</v>
          </cell>
        </row>
        <row r="5066">
          <cell r="A5066">
            <v>5067</v>
          </cell>
          <cell r="B5066" t="str">
            <v>ROSA DEL RIO 305x305x20</v>
          </cell>
          <cell r="C5066" t="str">
            <v>M2</v>
          </cell>
          <cell r="D5066">
            <v>109504</v>
          </cell>
        </row>
        <row r="5067">
          <cell r="A5067">
            <v>5068</v>
          </cell>
          <cell r="B5067" t="str">
            <v>ROSA DEL RIO 305x610X20</v>
          </cell>
          <cell r="C5067" t="str">
            <v>M2</v>
          </cell>
          <cell r="D5067">
            <v>113912</v>
          </cell>
        </row>
        <row r="5068">
          <cell r="A5068">
            <v>5069</v>
          </cell>
          <cell r="B5068" t="str">
            <v>DUCTO TELEFONICO PVC   3"</v>
          </cell>
          <cell r="C5068" t="str">
            <v>ML</v>
          </cell>
          <cell r="D5068">
            <v>5827</v>
          </cell>
        </row>
        <row r="5069">
          <cell r="A5069">
            <v>5070</v>
          </cell>
          <cell r="B5069" t="str">
            <v>TUBO VENTILACION   1 1/2"</v>
          </cell>
          <cell r="C5069" t="str">
            <v>ML</v>
          </cell>
          <cell r="D5069">
            <v>1631</v>
          </cell>
        </row>
        <row r="5070">
          <cell r="A5070">
            <v>5071</v>
          </cell>
          <cell r="B5070" t="str">
            <v>TUBO VENTILACION       01</v>
          </cell>
          <cell r="C5070" t="str">
            <v>ML</v>
          </cell>
          <cell r="D5070">
            <v>2354</v>
          </cell>
        </row>
        <row r="5071">
          <cell r="A5071">
            <v>5072</v>
          </cell>
          <cell r="B5071" t="str">
            <v>TUBO VENTILACION       3"</v>
          </cell>
          <cell r="C5071" t="str">
            <v>ML</v>
          </cell>
          <cell r="D5071">
            <v>3173</v>
          </cell>
        </row>
        <row r="5072">
          <cell r="A5072">
            <v>5073</v>
          </cell>
          <cell r="B5072" t="str">
            <v>SOLDADURA SOLVENTE   1/4"</v>
          </cell>
          <cell r="C5072" t="str">
            <v>KG</v>
          </cell>
          <cell r="D5072">
            <v>46686</v>
          </cell>
        </row>
        <row r="5073">
          <cell r="A5073">
            <v>5074</v>
          </cell>
          <cell r="B5073" t="str">
            <v>LIMPIADOR PVC        1/4"</v>
          </cell>
          <cell r="C5073" t="str">
            <v>KG</v>
          </cell>
          <cell r="D5073">
            <v>22664</v>
          </cell>
        </row>
        <row r="5074">
          <cell r="A5074">
            <v>5075</v>
          </cell>
          <cell r="B5074" t="str">
            <v>CODO PRESION PVC 90º 1/2"</v>
          </cell>
          <cell r="C5074" t="str">
            <v>UN</v>
          </cell>
          <cell r="D5074">
            <v>196</v>
          </cell>
        </row>
        <row r="5075">
          <cell r="A5075">
            <v>5076</v>
          </cell>
          <cell r="B5075" t="str">
            <v>SEMICODO SANIT CxC     2"</v>
          </cell>
          <cell r="C5075" t="str">
            <v>UN</v>
          </cell>
          <cell r="D5075">
            <v>779</v>
          </cell>
        </row>
        <row r="5076">
          <cell r="A5076">
            <v>5077</v>
          </cell>
          <cell r="B5076" t="str">
            <v>ROSA DEL RIO ASERRADO</v>
          </cell>
          <cell r="C5076" t="str">
            <v>M2</v>
          </cell>
          <cell r="D5076">
            <v>90248</v>
          </cell>
        </row>
        <row r="5077">
          <cell r="A5077">
            <v>5078</v>
          </cell>
          <cell r="B5077" t="str">
            <v>PILOTES HINCADOS 30x30</v>
          </cell>
          <cell r="C5077" t="str">
            <v>ML</v>
          </cell>
          <cell r="D5077">
            <v>55000</v>
          </cell>
        </row>
        <row r="5078">
          <cell r="A5078">
            <v>5079</v>
          </cell>
          <cell r="B5078" t="str">
            <v>ROSA DEL RIO CUADREADO</v>
          </cell>
          <cell r="C5078" t="str">
            <v>M2</v>
          </cell>
          <cell r="D5078">
            <v>127484</v>
          </cell>
        </row>
        <row r="5079">
          <cell r="A5079">
            <v>5080</v>
          </cell>
          <cell r="B5079" t="str">
            <v>CREMO 305x305x10</v>
          </cell>
          <cell r="C5079" t="str">
            <v>M2</v>
          </cell>
          <cell r="D5079">
            <v>47792</v>
          </cell>
        </row>
        <row r="5080">
          <cell r="A5080">
            <v>5081</v>
          </cell>
          <cell r="B5080" t="str">
            <v>BLANCO CARRARA 135x305x10</v>
          </cell>
          <cell r="C5080" t="str">
            <v>M2</v>
          </cell>
          <cell r="D5080">
            <v>68556</v>
          </cell>
        </row>
        <row r="5081">
          <cell r="A5081">
            <v>5082</v>
          </cell>
          <cell r="B5081" t="str">
            <v>LAMINA COLD ROLLED Cal.18</v>
          </cell>
          <cell r="C5081" t="str">
            <v>UN</v>
          </cell>
          <cell r="D5081">
            <v>16400</v>
          </cell>
        </row>
        <row r="5082">
          <cell r="A5082">
            <v>5083</v>
          </cell>
          <cell r="B5082" t="str">
            <v>BROCHA DE CERDA        4"</v>
          </cell>
          <cell r="C5082" t="str">
            <v>UN</v>
          </cell>
          <cell r="D5082">
            <v>7540</v>
          </cell>
        </row>
        <row r="5083">
          <cell r="A5083">
            <v>5084</v>
          </cell>
          <cell r="B5083" t="str">
            <v>LAMINA COLD ROLLED Cal.16</v>
          </cell>
          <cell r="C5083" t="str">
            <v>UN</v>
          </cell>
          <cell r="D5083">
            <v>21000</v>
          </cell>
        </row>
        <row r="5084">
          <cell r="A5084">
            <v>5085</v>
          </cell>
          <cell r="B5084" t="str">
            <v>BLANCO CARRARA 305x305x10</v>
          </cell>
          <cell r="C5084" t="str">
            <v>M2</v>
          </cell>
          <cell r="D5084">
            <v>68556</v>
          </cell>
        </row>
        <row r="5085">
          <cell r="A5085">
            <v>5086</v>
          </cell>
          <cell r="B5085" t="str">
            <v>BLANCO CARRARA ZOCALO</v>
          </cell>
          <cell r="C5085" t="str">
            <v>ML</v>
          </cell>
          <cell r="D5085">
            <v>6032</v>
          </cell>
        </row>
        <row r="5086">
          <cell r="A5086">
            <v>5087</v>
          </cell>
          <cell r="B5086" t="str">
            <v>PREFAB -U- SIN CIELO RASO</v>
          </cell>
          <cell r="C5086" t="str">
            <v>M2</v>
          </cell>
          <cell r="D5086">
            <v>26000</v>
          </cell>
        </row>
        <row r="5087">
          <cell r="A5087">
            <v>5088</v>
          </cell>
          <cell r="B5087" t="str">
            <v>PLAQUETA C.RASO P/PREFABR</v>
          </cell>
          <cell r="C5087" t="str">
            <v>M2</v>
          </cell>
          <cell r="D5087">
            <v>8500</v>
          </cell>
        </row>
        <row r="5088">
          <cell r="A5088">
            <v>5089</v>
          </cell>
          <cell r="B5088" t="str">
            <v>BLANCO CARRARA 153x305x20</v>
          </cell>
          <cell r="C5088" t="str">
            <v>M2</v>
          </cell>
          <cell r="D5088">
            <v>118088</v>
          </cell>
        </row>
        <row r="5089">
          <cell r="A5089">
            <v>5090</v>
          </cell>
          <cell r="B5089" t="str">
            <v>BLANCO CARRARA 153x305x01</v>
          </cell>
          <cell r="C5089" t="str">
            <v>M2</v>
          </cell>
          <cell r="D5089">
            <v>129224</v>
          </cell>
        </row>
        <row r="5090">
          <cell r="A5090">
            <v>5091</v>
          </cell>
          <cell r="B5090" t="str">
            <v>ADOQUIN GRES    10x20x2.5</v>
          </cell>
          <cell r="C5090" t="str">
            <v>M2</v>
          </cell>
          <cell r="D5090">
            <v>9628</v>
          </cell>
        </row>
        <row r="5091">
          <cell r="A5091">
            <v>5092</v>
          </cell>
          <cell r="B5091" t="str">
            <v>TUBO DE CONCRETO       8"</v>
          </cell>
          <cell r="C5091" t="str">
            <v>ML</v>
          </cell>
          <cell r="D5091">
            <v>8101</v>
          </cell>
        </row>
        <row r="5092">
          <cell r="A5092">
            <v>5093</v>
          </cell>
          <cell r="B5092" t="str">
            <v>TUBO DE CONCRETO      10"</v>
          </cell>
          <cell r="C5092" t="str">
            <v>ML</v>
          </cell>
          <cell r="D5092">
            <v>10178</v>
          </cell>
        </row>
        <row r="5093">
          <cell r="A5093">
            <v>5094</v>
          </cell>
          <cell r="B5093" t="str">
            <v>TUBO DE CONCRETO      12"</v>
          </cell>
          <cell r="C5093" t="str">
            <v>ML</v>
          </cell>
          <cell r="D5093">
            <v>12666</v>
          </cell>
        </row>
        <row r="5094">
          <cell r="A5094">
            <v>5095</v>
          </cell>
          <cell r="B5094" t="str">
            <v>TUBO ALCANTARILLADO   36"</v>
          </cell>
          <cell r="C5094" t="str">
            <v>ML</v>
          </cell>
          <cell r="D5094">
            <v>282000</v>
          </cell>
        </row>
        <row r="5095">
          <cell r="A5095">
            <v>5096</v>
          </cell>
          <cell r="B5095" t="str">
            <v>TUBO ALCANTARILLADO   52"</v>
          </cell>
          <cell r="C5095" t="str">
            <v>ML</v>
          </cell>
          <cell r="D5095">
            <v>257566</v>
          </cell>
        </row>
        <row r="5096">
          <cell r="A5096">
            <v>5097</v>
          </cell>
          <cell r="B5096" t="str">
            <v>PISO SIDERAL B</v>
          </cell>
          <cell r="C5096" t="str">
            <v>M2</v>
          </cell>
          <cell r="D5096">
            <v>37326</v>
          </cell>
        </row>
        <row r="5097">
          <cell r="A5097">
            <v>5098</v>
          </cell>
          <cell r="B5097" t="str">
            <v>BLANCO CARRARA 305x305x20</v>
          </cell>
          <cell r="C5097" t="str">
            <v>M2</v>
          </cell>
          <cell r="D5097">
            <v>123076</v>
          </cell>
        </row>
        <row r="5098">
          <cell r="A5098">
            <v>5099</v>
          </cell>
          <cell r="B5098" t="str">
            <v>BLANCO CARRARA 305x305X01</v>
          </cell>
          <cell r="C5098" t="str">
            <v>M2</v>
          </cell>
          <cell r="D5098">
            <v>130964</v>
          </cell>
        </row>
        <row r="5099">
          <cell r="A5099">
            <v>5100</v>
          </cell>
          <cell r="B5099" t="str">
            <v>TUBO ALCANTARILLADO   201</v>
          </cell>
          <cell r="C5099" t="str">
            <v>ML</v>
          </cell>
          <cell r="D5099">
            <v>73776</v>
          </cell>
        </row>
        <row r="5100">
          <cell r="A5100">
            <v>5101</v>
          </cell>
          <cell r="B5100" t="str">
            <v>BLANCO CARRARA 305x610x20</v>
          </cell>
          <cell r="C5100" t="str">
            <v>M2</v>
          </cell>
          <cell r="D5100">
            <v>127716</v>
          </cell>
        </row>
        <row r="5101">
          <cell r="A5101">
            <v>5102</v>
          </cell>
          <cell r="B5101" t="str">
            <v>SEMICODO SANIT CxE     2"</v>
          </cell>
          <cell r="C5101" t="str">
            <v>UN</v>
          </cell>
          <cell r="D5101">
            <v>779</v>
          </cell>
        </row>
        <row r="5102">
          <cell r="A5102">
            <v>5103</v>
          </cell>
          <cell r="B5102" t="str">
            <v>TEE SANITARIO      1 1/2"</v>
          </cell>
          <cell r="C5102" t="str">
            <v>UN</v>
          </cell>
          <cell r="D5102">
            <v>1875</v>
          </cell>
        </row>
        <row r="5103">
          <cell r="A5103">
            <v>5104</v>
          </cell>
          <cell r="B5103" t="str">
            <v>TEE SANITARIO          2"</v>
          </cell>
          <cell r="C5103" t="str">
            <v>UN</v>
          </cell>
          <cell r="D5103">
            <v>5136</v>
          </cell>
        </row>
        <row r="5104">
          <cell r="A5104">
            <v>5105</v>
          </cell>
          <cell r="B5104" t="str">
            <v>TUBO ALCANTARILLADO   202</v>
          </cell>
          <cell r="C5104" t="str">
            <v>ML</v>
          </cell>
          <cell r="D5104">
            <v>80828</v>
          </cell>
        </row>
        <row r="5105">
          <cell r="A5105">
            <v>5106</v>
          </cell>
          <cell r="B5105" t="str">
            <v>TUBO ALCANTARILLADO   301</v>
          </cell>
          <cell r="C5105" t="str">
            <v>ML</v>
          </cell>
          <cell r="D5105">
            <v>116556</v>
          </cell>
        </row>
        <row r="5106">
          <cell r="A5106">
            <v>5107</v>
          </cell>
          <cell r="B5106" t="str">
            <v>TUBO ALCANTARILLADO   302</v>
          </cell>
          <cell r="C5106" t="str">
            <v>ML</v>
          </cell>
          <cell r="D5106">
            <v>129409</v>
          </cell>
        </row>
        <row r="5107">
          <cell r="A5107">
            <v>5108</v>
          </cell>
          <cell r="B5107" t="str">
            <v>BLANCO CARRARA 305x610x01</v>
          </cell>
          <cell r="C5107" t="str">
            <v>M2</v>
          </cell>
          <cell r="D5107">
            <v>138968</v>
          </cell>
        </row>
        <row r="5108">
          <cell r="A5108">
            <v>5109</v>
          </cell>
          <cell r="B5108" t="str">
            <v>LAMINA HOT ROLLED 4.5</v>
          </cell>
          <cell r="C5108" t="str">
            <v>UN</v>
          </cell>
          <cell r="D5108">
            <v>49900</v>
          </cell>
        </row>
        <row r="5109">
          <cell r="A5109">
            <v>5110</v>
          </cell>
          <cell r="B5109" t="str">
            <v>BLANCO CARRARA ASERRADO</v>
          </cell>
          <cell r="C5109" t="str">
            <v>M2</v>
          </cell>
          <cell r="D5109">
            <v>102428</v>
          </cell>
        </row>
        <row r="5110">
          <cell r="A5110">
            <v>5111</v>
          </cell>
          <cell r="B5110" t="str">
            <v>TUBO PRESION RDE-9   1/2"</v>
          </cell>
          <cell r="C5110" t="str">
            <v>ML</v>
          </cell>
          <cell r="D5110">
            <v>1274</v>
          </cell>
        </row>
        <row r="5111">
          <cell r="A5111">
            <v>5112</v>
          </cell>
          <cell r="B5111" t="str">
            <v>GASOLINA CORR.  BOGOTA</v>
          </cell>
          <cell r="C5111" t="str">
            <v>GL</v>
          </cell>
          <cell r="D5111">
            <v>1175</v>
          </cell>
        </row>
        <row r="5112">
          <cell r="A5112">
            <v>5113</v>
          </cell>
          <cell r="B5112" t="str">
            <v>TUBO PRESION RDE-21  3/4"</v>
          </cell>
          <cell r="C5112" t="str">
            <v>ML</v>
          </cell>
          <cell r="D5112">
            <v>2412</v>
          </cell>
        </row>
        <row r="5113">
          <cell r="A5113">
            <v>5114</v>
          </cell>
          <cell r="B5113" t="str">
            <v>TUBO PRESION RDE-21    2"</v>
          </cell>
          <cell r="C5113" t="str">
            <v>ML</v>
          </cell>
          <cell r="D5113">
            <v>4930</v>
          </cell>
        </row>
        <row r="5114">
          <cell r="A5114">
            <v>5115</v>
          </cell>
          <cell r="B5114" t="str">
            <v>A.C.P.M         BOGOTA</v>
          </cell>
          <cell r="C5114" t="str">
            <v>GL</v>
          </cell>
          <cell r="D5114">
            <v>1175</v>
          </cell>
        </row>
        <row r="5115">
          <cell r="A5115">
            <v>5116</v>
          </cell>
          <cell r="B5115" t="str">
            <v>TUBO PRESION RDE-26    3"</v>
          </cell>
          <cell r="C5115" t="str">
            <v>ML</v>
          </cell>
          <cell r="D5115">
            <v>7959</v>
          </cell>
        </row>
        <row r="5116">
          <cell r="A5116">
            <v>5117</v>
          </cell>
          <cell r="B5116" t="str">
            <v>TUBO PRESION RDE-26    4"</v>
          </cell>
          <cell r="C5116" t="str">
            <v>ML</v>
          </cell>
          <cell r="D5116">
            <v>13059</v>
          </cell>
        </row>
        <row r="5117">
          <cell r="A5117">
            <v>5118</v>
          </cell>
          <cell r="B5117" t="str">
            <v>CODO PRESION PVC 90º 3/4"</v>
          </cell>
          <cell r="C5117" t="str">
            <v>UN</v>
          </cell>
          <cell r="D5117">
            <v>285</v>
          </cell>
        </row>
        <row r="5118">
          <cell r="A5118">
            <v>5119</v>
          </cell>
          <cell r="B5118" t="str">
            <v>TUBO SANITARIO         2"</v>
          </cell>
          <cell r="C5118" t="str">
            <v>ML</v>
          </cell>
          <cell r="D5118">
            <v>4279</v>
          </cell>
        </row>
        <row r="5119">
          <cell r="A5119">
            <v>5120</v>
          </cell>
          <cell r="B5119" t="str">
            <v>BLANCO CARRARA ASERRADO01</v>
          </cell>
          <cell r="C5119" t="str">
            <v>M2</v>
          </cell>
          <cell r="D5119">
            <v>114144</v>
          </cell>
        </row>
        <row r="5120">
          <cell r="A5120">
            <v>5121</v>
          </cell>
          <cell r="B5120" t="str">
            <v>CAL PROMICAL POR  BULTO</v>
          </cell>
          <cell r="C5120" t="str">
            <v>KG</v>
          </cell>
          <cell r="D5120">
            <v>257</v>
          </cell>
        </row>
        <row r="5121">
          <cell r="A5121">
            <v>5122</v>
          </cell>
          <cell r="B5121" t="str">
            <v>TUBO SANITARIO         01</v>
          </cell>
          <cell r="C5121" t="str">
            <v>ML</v>
          </cell>
          <cell r="D5121">
            <v>7140</v>
          </cell>
        </row>
        <row r="5122">
          <cell r="A5122">
            <v>5123</v>
          </cell>
          <cell r="B5122" t="str">
            <v>CODO PRESION PVC 90º   1"</v>
          </cell>
          <cell r="C5122" t="str">
            <v>UN</v>
          </cell>
          <cell r="D5122">
            <v>498</v>
          </cell>
        </row>
        <row r="5123">
          <cell r="A5123">
            <v>5124</v>
          </cell>
          <cell r="B5123" t="str">
            <v>UNION PRESION PVC    1/01</v>
          </cell>
          <cell r="C5123" t="str">
            <v>UN</v>
          </cell>
          <cell r="D5123">
            <v>149</v>
          </cell>
        </row>
        <row r="5124">
          <cell r="A5124">
            <v>5125</v>
          </cell>
          <cell r="B5124" t="str">
            <v>UNION PRESION PVC    3/01</v>
          </cell>
          <cell r="C5124" t="str">
            <v>UN</v>
          </cell>
          <cell r="D5124">
            <v>189</v>
          </cell>
        </row>
        <row r="5125">
          <cell r="A5125">
            <v>5126</v>
          </cell>
          <cell r="B5125" t="str">
            <v>UNION PRESION PVC      01</v>
          </cell>
          <cell r="C5125" t="str">
            <v>UN</v>
          </cell>
          <cell r="D5125">
            <v>309</v>
          </cell>
        </row>
        <row r="5126">
          <cell r="A5126">
            <v>5127</v>
          </cell>
          <cell r="B5126" t="str">
            <v>C.RASO PLYCEM JUNTA PERD.</v>
          </cell>
          <cell r="C5126" t="str">
            <v>M2</v>
          </cell>
          <cell r="D5126">
            <v>34986</v>
          </cell>
        </row>
        <row r="5127">
          <cell r="A5127">
            <v>5128</v>
          </cell>
          <cell r="B5127" t="str">
            <v>MURO DIVISORIO INT. 10 cm</v>
          </cell>
          <cell r="C5127" t="str">
            <v>M2</v>
          </cell>
          <cell r="D5127">
            <v>43152</v>
          </cell>
        </row>
        <row r="5128">
          <cell r="A5128">
            <v>5129</v>
          </cell>
          <cell r="B5128" t="str">
            <v>BARRAJE PREMOLD.B.T.600 v</v>
          </cell>
          <cell r="C5128" t="str">
            <v>UN</v>
          </cell>
          <cell r="D5128">
            <v>49136</v>
          </cell>
        </row>
        <row r="5129">
          <cell r="A5129">
            <v>5130</v>
          </cell>
          <cell r="B5129" t="str">
            <v>G/ESCOBA VINISOL   6.8 cm</v>
          </cell>
          <cell r="C5129" t="str">
            <v>ML</v>
          </cell>
          <cell r="D5129">
            <v>726</v>
          </cell>
        </row>
        <row r="5130">
          <cell r="A5130">
            <v>5131</v>
          </cell>
          <cell r="B5130" t="str">
            <v>VALVULA LAVADERO       2"</v>
          </cell>
          <cell r="C5130" t="str">
            <v>UN</v>
          </cell>
          <cell r="D5130">
            <v>3220</v>
          </cell>
        </row>
        <row r="5131">
          <cell r="A5131">
            <v>5132</v>
          </cell>
          <cell r="B5131" t="str">
            <v>CODO GALVANIZADO       1"</v>
          </cell>
          <cell r="C5131" t="str">
            <v>UN</v>
          </cell>
          <cell r="D5131">
            <v>1265</v>
          </cell>
        </row>
        <row r="5132">
          <cell r="A5132">
            <v>5133</v>
          </cell>
          <cell r="B5132" t="str">
            <v>CODO GALVANIZADO   1 1/2"</v>
          </cell>
          <cell r="C5132" t="str">
            <v>UN</v>
          </cell>
          <cell r="D5132">
            <v>2616</v>
          </cell>
        </row>
        <row r="5133">
          <cell r="A5133">
            <v>5134</v>
          </cell>
          <cell r="B5133" t="str">
            <v>CODO GALVANIZADO       2"</v>
          </cell>
          <cell r="C5133" t="str">
            <v>UN</v>
          </cell>
          <cell r="D5133">
            <v>4011</v>
          </cell>
        </row>
        <row r="5134">
          <cell r="A5134">
            <v>5135</v>
          </cell>
          <cell r="B5134" t="str">
            <v>CODO GALVANIZADO     1/2"</v>
          </cell>
          <cell r="C5134" t="str">
            <v>UN</v>
          </cell>
          <cell r="D5134">
            <v>533</v>
          </cell>
        </row>
        <row r="5135">
          <cell r="A5135">
            <v>5136</v>
          </cell>
          <cell r="B5135" t="str">
            <v>CODO GALVANIZADO     3/4"</v>
          </cell>
          <cell r="C5135" t="str">
            <v>UN</v>
          </cell>
          <cell r="D5135">
            <v>820</v>
          </cell>
        </row>
        <row r="5136">
          <cell r="A5136">
            <v>5137</v>
          </cell>
          <cell r="B5136" t="str">
            <v>BLANCO CARRARA CUADREADO</v>
          </cell>
          <cell r="C5136" t="str">
            <v>M2</v>
          </cell>
          <cell r="D5136">
            <v>150684</v>
          </cell>
        </row>
        <row r="5137">
          <cell r="A5137">
            <v>5138</v>
          </cell>
          <cell r="B5137" t="str">
            <v>MURO DIVISORIO INT. 15 cm</v>
          </cell>
          <cell r="C5137" t="str">
            <v>M2</v>
          </cell>
          <cell r="D5137">
            <v>56608</v>
          </cell>
        </row>
        <row r="5138">
          <cell r="A5138">
            <v>5139</v>
          </cell>
          <cell r="B5138" t="str">
            <v>MURO DIV.EXT.FACHADA 10cm</v>
          </cell>
          <cell r="C5138" t="str">
            <v>M2</v>
          </cell>
          <cell r="D5138">
            <v>55800</v>
          </cell>
        </row>
        <row r="5139">
          <cell r="A5139">
            <v>5140</v>
          </cell>
          <cell r="B5139" t="str">
            <v>MURO DIV.EXT.FACHADA 15cm</v>
          </cell>
          <cell r="C5139" t="str">
            <v>M2</v>
          </cell>
          <cell r="D5139">
            <v>70006</v>
          </cell>
        </row>
        <row r="5140">
          <cell r="A5140">
            <v>5141</v>
          </cell>
          <cell r="B5140" t="str">
            <v>BASE P/TECHO C/PERFILERIA</v>
          </cell>
          <cell r="C5140" t="str">
            <v>M2</v>
          </cell>
          <cell r="D5140">
            <v>48488</v>
          </cell>
        </row>
        <row r="5141">
          <cell r="A5141">
            <v>5142</v>
          </cell>
          <cell r="B5141" t="str">
            <v>PULIDA/LACADA PISO MADERA</v>
          </cell>
          <cell r="C5141" t="str">
            <v>M2</v>
          </cell>
          <cell r="D5141">
            <v>8000</v>
          </cell>
        </row>
        <row r="5142">
          <cell r="A5142">
            <v>5143</v>
          </cell>
          <cell r="B5142" t="str">
            <v>PARQUET GUAYACAN TREBOL</v>
          </cell>
          <cell r="C5142" t="str">
            <v>M2</v>
          </cell>
          <cell r="D5142">
            <v>55000</v>
          </cell>
        </row>
        <row r="5143">
          <cell r="A5143">
            <v>5144</v>
          </cell>
          <cell r="B5143" t="str">
            <v>PARQUET GUAYACAN</v>
          </cell>
          <cell r="C5143" t="str">
            <v>M2</v>
          </cell>
          <cell r="D5143">
            <v>55000</v>
          </cell>
        </row>
        <row r="5144">
          <cell r="A5144">
            <v>5145</v>
          </cell>
          <cell r="B5144" t="str">
            <v>VINISOL RESIDENCIAL 1.6mm</v>
          </cell>
          <cell r="C5144" t="str">
            <v>M2</v>
          </cell>
          <cell r="D5144">
            <v>5638</v>
          </cell>
        </row>
        <row r="5145">
          <cell r="A5145">
            <v>5146</v>
          </cell>
          <cell r="B5145" t="str">
            <v>VINISOL COMERCIAL     2mm</v>
          </cell>
          <cell r="C5145" t="str">
            <v>M2</v>
          </cell>
          <cell r="D5145">
            <v>8918</v>
          </cell>
        </row>
        <row r="5146">
          <cell r="A5146">
            <v>5147</v>
          </cell>
          <cell r="B5146" t="str">
            <v>VINISOL TRAF.PESADO   3mm</v>
          </cell>
          <cell r="C5146" t="str">
            <v>M2</v>
          </cell>
          <cell r="D5146">
            <v>8588</v>
          </cell>
        </row>
        <row r="5147">
          <cell r="A5147">
            <v>5148</v>
          </cell>
          <cell r="B5147" t="str">
            <v>BLANCO CARRARA CUADREAD01</v>
          </cell>
          <cell r="C5147" t="str">
            <v>M2</v>
          </cell>
          <cell r="D5147">
            <v>162632</v>
          </cell>
        </row>
        <row r="5148">
          <cell r="A5148">
            <v>5149</v>
          </cell>
          <cell r="B5148" t="str">
            <v>TRIPLEX PIZANO TIPO 1 4mm</v>
          </cell>
          <cell r="C5148" t="str">
            <v>UN</v>
          </cell>
          <cell r="D5148">
            <v>20268</v>
          </cell>
        </row>
        <row r="5149">
          <cell r="A5149">
            <v>5150</v>
          </cell>
          <cell r="B5149" t="str">
            <v>TUBO ALCANTARILLADO   401</v>
          </cell>
          <cell r="C5149" t="str">
            <v>ML</v>
          </cell>
          <cell r="D5149">
            <v>182259</v>
          </cell>
        </row>
        <row r="5150">
          <cell r="A5150">
            <v>5151</v>
          </cell>
          <cell r="B5150" t="str">
            <v>TRIPLEX PIZANO        9mm</v>
          </cell>
          <cell r="C5150" t="str">
            <v>UN</v>
          </cell>
          <cell r="D5150">
            <v>44230</v>
          </cell>
        </row>
        <row r="5151">
          <cell r="A5151">
            <v>5152</v>
          </cell>
          <cell r="B5151" t="str">
            <v>TUBO ALCANTARILLADO   402</v>
          </cell>
          <cell r="C5151" t="str">
            <v>ML</v>
          </cell>
          <cell r="D5151">
            <v>241002</v>
          </cell>
        </row>
        <row r="5152">
          <cell r="A5152">
            <v>5153</v>
          </cell>
          <cell r="B5152" t="str">
            <v>TRIPLEX PIZANO       18mm</v>
          </cell>
          <cell r="C5152" t="str">
            <v>UN</v>
          </cell>
          <cell r="D5152">
            <v>78032</v>
          </cell>
        </row>
        <row r="5153">
          <cell r="A5153">
            <v>5154</v>
          </cell>
          <cell r="B5153" t="str">
            <v>PASOS ESCALERA VINILO</v>
          </cell>
          <cell r="C5153" t="str">
            <v>UN</v>
          </cell>
          <cell r="D5153">
            <v>4953</v>
          </cell>
        </row>
        <row r="5154">
          <cell r="A5154">
            <v>5155</v>
          </cell>
          <cell r="B5154" t="str">
            <v>LIMPIADOR REM.PVC 760 Gr.</v>
          </cell>
          <cell r="C5154" t="str">
            <v>UN</v>
          </cell>
          <cell r="D5154">
            <v>8352</v>
          </cell>
        </row>
        <row r="5155">
          <cell r="A5155">
            <v>5156</v>
          </cell>
          <cell r="B5155" t="str">
            <v>SOCKETS DULUX FLUORESC.</v>
          </cell>
          <cell r="C5155" t="str">
            <v>UN</v>
          </cell>
          <cell r="D5155">
            <v>1387</v>
          </cell>
        </row>
        <row r="5156">
          <cell r="A5156">
            <v>5157</v>
          </cell>
          <cell r="B5156" t="str">
            <v>TUBO ALCANTARILLADO   501</v>
          </cell>
          <cell r="C5156" t="str">
            <v>ML</v>
          </cell>
          <cell r="D5156">
            <v>265547</v>
          </cell>
        </row>
        <row r="5157">
          <cell r="A5157">
            <v>5158</v>
          </cell>
          <cell r="B5157" t="str">
            <v>TRIPLEX CATIVO TREBOL 4mm</v>
          </cell>
          <cell r="C5157" t="str">
            <v>UN</v>
          </cell>
          <cell r="D5157">
            <v>18077</v>
          </cell>
        </row>
        <row r="5158">
          <cell r="A5158">
            <v>5159</v>
          </cell>
          <cell r="B5158" t="str">
            <v>TUBO ALCANTARILLADO   203</v>
          </cell>
          <cell r="C5158" t="str">
            <v>ML</v>
          </cell>
          <cell r="D5158">
            <v>73776</v>
          </cell>
        </row>
        <row r="5159">
          <cell r="A5159">
            <v>5160</v>
          </cell>
          <cell r="B5159" t="str">
            <v>TRIPLEX TREBOL        9mm</v>
          </cell>
          <cell r="C5159" t="str">
            <v>UN</v>
          </cell>
          <cell r="D5159">
            <v>35299</v>
          </cell>
        </row>
        <row r="5160">
          <cell r="A5160">
            <v>5161</v>
          </cell>
          <cell r="B5160" t="str">
            <v>TUBO ALCANTARILLADO   204</v>
          </cell>
          <cell r="C5160" t="str">
            <v>ML</v>
          </cell>
          <cell r="D5160">
            <v>98368</v>
          </cell>
        </row>
        <row r="5161">
          <cell r="A5161">
            <v>5162</v>
          </cell>
          <cell r="B5161" t="str">
            <v>TRIPLEX TREBOL       18mm</v>
          </cell>
          <cell r="C5161" t="str">
            <v>UN</v>
          </cell>
          <cell r="D5161">
            <v>63218</v>
          </cell>
        </row>
        <row r="5162">
          <cell r="A5162">
            <v>5163</v>
          </cell>
          <cell r="B5162" t="str">
            <v>TUBO ALCANTARILLADO   303</v>
          </cell>
          <cell r="C5162" t="str">
            <v>ML</v>
          </cell>
          <cell r="D5162">
            <v>123331</v>
          </cell>
        </row>
        <row r="5163">
          <cell r="A5163">
            <v>5164</v>
          </cell>
          <cell r="B5163" t="str">
            <v>TRIPLEX ESTRUCTURAL   9mm</v>
          </cell>
          <cell r="C5163" t="str">
            <v>UN</v>
          </cell>
          <cell r="D5163">
            <v>24006</v>
          </cell>
        </row>
        <row r="5164">
          <cell r="A5164">
            <v>5165</v>
          </cell>
          <cell r="B5164" t="str">
            <v>TUBO ALCANTARILLADO   304</v>
          </cell>
          <cell r="C5164" t="str">
            <v>ML</v>
          </cell>
          <cell r="D5164">
            <v>153909</v>
          </cell>
        </row>
        <row r="5165">
          <cell r="A5165">
            <v>5166</v>
          </cell>
          <cell r="B5165" t="str">
            <v>TEJA ETERNIT 1000     # 4</v>
          </cell>
          <cell r="C5165" t="str">
            <v>UN</v>
          </cell>
          <cell r="D5165">
            <v>10164</v>
          </cell>
        </row>
        <row r="5166">
          <cell r="A5166">
            <v>5167</v>
          </cell>
          <cell r="B5166" t="str">
            <v>TUBO ALCANTARILLADO   403</v>
          </cell>
          <cell r="C5166" t="str">
            <v>ML</v>
          </cell>
          <cell r="D5166">
            <v>192838</v>
          </cell>
        </row>
        <row r="5167">
          <cell r="A5167">
            <v>5168</v>
          </cell>
          <cell r="B5167" t="str">
            <v>TRIPLEX ESTRUCTURAL  18mm</v>
          </cell>
          <cell r="C5167" t="str">
            <v>UN</v>
          </cell>
          <cell r="D5167">
            <v>53785</v>
          </cell>
        </row>
        <row r="5168">
          <cell r="A5168">
            <v>5169</v>
          </cell>
          <cell r="B5168" t="str">
            <v>TUBO ALCANTARILLADO   404</v>
          </cell>
          <cell r="C5168" t="str">
            <v>ML</v>
          </cell>
          <cell r="D5168">
            <v>254968</v>
          </cell>
        </row>
        <row r="5169">
          <cell r="A5169">
            <v>5170</v>
          </cell>
          <cell r="B5169" t="str">
            <v>TRIPLEX OKUME CONGO   4mm</v>
          </cell>
          <cell r="C5169" t="str">
            <v>UN</v>
          </cell>
          <cell r="D5169">
            <v>17382</v>
          </cell>
        </row>
        <row r="5170">
          <cell r="A5170">
            <v>5171</v>
          </cell>
          <cell r="B5170" t="str">
            <v>TRIPLEX OKUME PIZANO  4mm</v>
          </cell>
          <cell r="C5170" t="str">
            <v>UN</v>
          </cell>
          <cell r="D5170">
            <v>20572</v>
          </cell>
        </row>
        <row r="5171">
          <cell r="A5171">
            <v>5172</v>
          </cell>
          <cell r="B5171" t="str">
            <v>TUBO ALCANTARILLADO   405</v>
          </cell>
          <cell r="C5171" t="str">
            <v>ML</v>
          </cell>
          <cell r="D5171">
            <v>192838</v>
          </cell>
        </row>
        <row r="5172">
          <cell r="A5172">
            <v>5173</v>
          </cell>
          <cell r="B5172" t="str">
            <v>UNION SANITARIO    1 1/2"</v>
          </cell>
          <cell r="C5172" t="str">
            <v>UN</v>
          </cell>
          <cell r="D5172">
            <v>854</v>
          </cell>
        </row>
        <row r="5173">
          <cell r="A5173">
            <v>5174</v>
          </cell>
          <cell r="B5173" t="str">
            <v>TUBO ALCANTARILLADO   502</v>
          </cell>
          <cell r="C5173" t="str">
            <v>ML</v>
          </cell>
          <cell r="D5173">
            <v>280952</v>
          </cell>
        </row>
        <row r="5174">
          <cell r="A5174">
            <v>5175</v>
          </cell>
          <cell r="B5174" t="str">
            <v>UNION SANITARIO        2"</v>
          </cell>
          <cell r="C5174" t="str">
            <v>UN</v>
          </cell>
          <cell r="D5174">
            <v>936</v>
          </cell>
        </row>
        <row r="5175">
          <cell r="A5175">
            <v>5176</v>
          </cell>
          <cell r="B5175" t="str">
            <v>TRIPLEX OKUME TREBOL  4mm</v>
          </cell>
          <cell r="C5175" t="str">
            <v>UN</v>
          </cell>
          <cell r="D5175">
            <v>24979</v>
          </cell>
        </row>
        <row r="5176">
          <cell r="A5176">
            <v>5177</v>
          </cell>
          <cell r="B5176" t="str">
            <v>ANILLO DE CAUCHO 24"</v>
          </cell>
          <cell r="C5176" t="str">
            <v>UN</v>
          </cell>
          <cell r="D5176">
            <v>6403</v>
          </cell>
        </row>
        <row r="5177">
          <cell r="A5177">
            <v>5178</v>
          </cell>
          <cell r="B5177" t="str">
            <v>TUBO CONDUIT         3/4"</v>
          </cell>
          <cell r="C5177" t="str">
            <v>ML</v>
          </cell>
          <cell r="D5177">
            <v>551</v>
          </cell>
        </row>
        <row r="5178">
          <cell r="A5178">
            <v>5179</v>
          </cell>
          <cell r="B5178" t="str">
            <v>ANILLO DE CAUCHO 27"</v>
          </cell>
          <cell r="C5178" t="str">
            <v>UN</v>
          </cell>
          <cell r="D5178">
            <v>7250</v>
          </cell>
        </row>
        <row r="5179">
          <cell r="A5179">
            <v>5180</v>
          </cell>
          <cell r="B5179" t="str">
            <v>TUBO CONDUIT           1"</v>
          </cell>
          <cell r="C5179" t="str">
            <v>ML</v>
          </cell>
          <cell r="D5179">
            <v>606</v>
          </cell>
        </row>
        <row r="5180">
          <cell r="A5180">
            <v>5181</v>
          </cell>
          <cell r="B5180" t="str">
            <v>GRAVILLA PTO COLOMBIA</v>
          </cell>
          <cell r="C5180" t="str">
            <v>M3</v>
          </cell>
          <cell r="D5180">
            <v>23000</v>
          </cell>
        </row>
        <row r="5181">
          <cell r="A5181">
            <v>5182</v>
          </cell>
          <cell r="B5181" t="str">
            <v>ANILLO DE CAUCHO 30"</v>
          </cell>
          <cell r="C5181" t="str">
            <v>UN</v>
          </cell>
          <cell r="D5181">
            <v>8259</v>
          </cell>
        </row>
        <row r="5182">
          <cell r="A5182">
            <v>5183</v>
          </cell>
          <cell r="B5182" t="str">
            <v>TABLEX PIZANO         4mm</v>
          </cell>
          <cell r="C5182" t="str">
            <v>UN</v>
          </cell>
          <cell r="D5182">
            <v>15428</v>
          </cell>
        </row>
        <row r="5183">
          <cell r="A5183">
            <v>5184</v>
          </cell>
          <cell r="B5183" t="str">
            <v>ANILLO DE CAUCHO 36"</v>
          </cell>
          <cell r="C5183" t="str">
            <v>UN</v>
          </cell>
          <cell r="D5183">
            <v>13850</v>
          </cell>
        </row>
        <row r="5184">
          <cell r="A5184">
            <v>5185</v>
          </cell>
          <cell r="B5184" t="str">
            <v>TABLEX PIZANO        12mm</v>
          </cell>
          <cell r="C5184" t="str">
            <v>UN</v>
          </cell>
          <cell r="D5184">
            <v>26216</v>
          </cell>
        </row>
        <row r="5185">
          <cell r="A5185">
            <v>5186</v>
          </cell>
          <cell r="B5185" t="str">
            <v>ANILLO DE CAUCHO 40"</v>
          </cell>
          <cell r="C5185" t="str">
            <v>UN</v>
          </cell>
          <cell r="D5185">
            <v>15382</v>
          </cell>
        </row>
        <row r="5186">
          <cell r="A5186">
            <v>5187</v>
          </cell>
          <cell r="B5186" t="str">
            <v>TABLEX PIZANO        19mm</v>
          </cell>
          <cell r="C5186" t="str">
            <v>UN</v>
          </cell>
          <cell r="D5186">
            <v>39324</v>
          </cell>
        </row>
        <row r="5187">
          <cell r="A5187">
            <v>5188</v>
          </cell>
          <cell r="B5187" t="str">
            <v>ANILLO DE CAUCHO 44"</v>
          </cell>
          <cell r="C5187" t="str">
            <v>UN</v>
          </cell>
          <cell r="D5187">
            <v>12864</v>
          </cell>
        </row>
        <row r="5188">
          <cell r="A5188">
            <v>5189</v>
          </cell>
          <cell r="B5188" t="str">
            <v>TABLEX PIZANO        30mm</v>
          </cell>
          <cell r="C5188" t="str">
            <v>UN</v>
          </cell>
          <cell r="D5188">
            <v>54636</v>
          </cell>
        </row>
        <row r="5189">
          <cell r="A5189">
            <v>5190</v>
          </cell>
          <cell r="B5189" t="str">
            <v>ANILLO DE CAUCHO 48"</v>
          </cell>
          <cell r="C5189" t="str">
            <v>UN</v>
          </cell>
          <cell r="D5189">
            <v>13966</v>
          </cell>
        </row>
        <row r="5190">
          <cell r="A5190">
            <v>5191</v>
          </cell>
          <cell r="B5190" t="str">
            <v>C.RASO CIELOTABLEX 5.5 mm</v>
          </cell>
          <cell r="C5190" t="str">
            <v>UN</v>
          </cell>
          <cell r="D5190">
            <v>5800</v>
          </cell>
        </row>
        <row r="5191">
          <cell r="A5191">
            <v>5192</v>
          </cell>
          <cell r="B5191" t="str">
            <v>ANILLO DE CAUCHO 52"</v>
          </cell>
          <cell r="C5191" t="str">
            <v>UN</v>
          </cell>
          <cell r="D5191">
            <v>15196</v>
          </cell>
        </row>
        <row r="5192">
          <cell r="A5192">
            <v>5193</v>
          </cell>
          <cell r="B5192" t="str">
            <v>PIEDRA/CIMIENTO PTO COLOM</v>
          </cell>
          <cell r="C5192" t="str">
            <v>M3</v>
          </cell>
          <cell r="D5192">
            <v>16000</v>
          </cell>
        </row>
        <row r="5193">
          <cell r="A5193">
            <v>5194</v>
          </cell>
          <cell r="B5193" t="str">
            <v>BOTTIC CLASICO 305x305x10</v>
          </cell>
          <cell r="C5193" t="str">
            <v>M2</v>
          </cell>
          <cell r="D5193">
            <v>89320</v>
          </cell>
        </row>
        <row r="5194">
          <cell r="A5194">
            <v>5195</v>
          </cell>
          <cell r="B5194" t="str">
            <v>FORTEC RESIDENCIAL   0.41</v>
          </cell>
          <cell r="C5194" t="str">
            <v>UN</v>
          </cell>
          <cell r="D5194">
            <v>25014</v>
          </cell>
        </row>
        <row r="5195">
          <cell r="A5195">
            <v>5196</v>
          </cell>
          <cell r="B5195" t="str">
            <v>BOTTICINO CLASICO ZOCALO</v>
          </cell>
          <cell r="C5195" t="str">
            <v>ML</v>
          </cell>
          <cell r="D5195">
            <v>6728</v>
          </cell>
        </row>
        <row r="5196">
          <cell r="A5196">
            <v>5197</v>
          </cell>
          <cell r="B5196" t="str">
            <v>BOTTIC CLASICO 153X305x20</v>
          </cell>
          <cell r="C5196" t="str">
            <v>M2</v>
          </cell>
          <cell r="D5196">
            <v>145928</v>
          </cell>
        </row>
        <row r="5197">
          <cell r="A5197">
            <v>5198</v>
          </cell>
          <cell r="B5197" t="str">
            <v>FORTEC RESIDENCIAL   0.51</v>
          </cell>
          <cell r="C5197" t="str">
            <v>UN</v>
          </cell>
          <cell r="D5197">
            <v>26947</v>
          </cell>
        </row>
        <row r="5198">
          <cell r="A5198">
            <v>5199</v>
          </cell>
          <cell r="B5198" t="str">
            <v>FORTEC RESIDENCIAL   0.61</v>
          </cell>
          <cell r="C5198" t="str">
            <v>UN</v>
          </cell>
          <cell r="D5198">
            <v>28318</v>
          </cell>
        </row>
        <row r="5199">
          <cell r="A5199">
            <v>5200</v>
          </cell>
          <cell r="B5199" t="str">
            <v>BOTTIC CLASICO 305x305x20</v>
          </cell>
          <cell r="C5199" t="str">
            <v>M2</v>
          </cell>
          <cell r="D5199">
            <v>153932</v>
          </cell>
        </row>
        <row r="5200">
          <cell r="A5200">
            <v>5201</v>
          </cell>
          <cell r="B5200" t="str">
            <v>CABLEX OKUME PIZANO   9mm</v>
          </cell>
          <cell r="C5200" t="str">
            <v>UN</v>
          </cell>
          <cell r="D5200">
            <v>37816</v>
          </cell>
        </row>
        <row r="5201">
          <cell r="A5201">
            <v>5202</v>
          </cell>
          <cell r="B5201" t="str">
            <v>FORTEC RESIDENCIAL   0.71</v>
          </cell>
          <cell r="C5201" t="str">
            <v>UN</v>
          </cell>
          <cell r="D5201">
            <v>28318</v>
          </cell>
        </row>
        <row r="5202">
          <cell r="A5202">
            <v>5203</v>
          </cell>
          <cell r="B5202" t="str">
            <v>FORTEC RESIDENCIAL   0.81</v>
          </cell>
          <cell r="C5202" t="str">
            <v>UN</v>
          </cell>
          <cell r="D5202">
            <v>32042</v>
          </cell>
        </row>
        <row r="5203">
          <cell r="A5203">
            <v>5204</v>
          </cell>
          <cell r="B5203" t="str">
            <v>TABLEX OKUME PIZANO  19mm</v>
          </cell>
          <cell r="C5203" t="str">
            <v>UN</v>
          </cell>
          <cell r="D5203">
            <v>52780</v>
          </cell>
        </row>
        <row r="5204">
          <cell r="A5204">
            <v>5205</v>
          </cell>
          <cell r="B5204" t="str">
            <v>BOTTIC CLASICO 305x610x20</v>
          </cell>
          <cell r="C5204" t="str">
            <v>M2</v>
          </cell>
          <cell r="D5204">
            <v>161820</v>
          </cell>
        </row>
        <row r="5205">
          <cell r="A5205">
            <v>5206</v>
          </cell>
          <cell r="B5205" t="str">
            <v>COLLARIN DOS SALIDAS 4-5"</v>
          </cell>
          <cell r="C5205" t="str">
            <v>UN</v>
          </cell>
          <cell r="D5205">
            <v>4200</v>
          </cell>
        </row>
        <row r="5206">
          <cell r="A5206">
            <v>5207</v>
          </cell>
          <cell r="B5206" t="str">
            <v>FORTEC RESIDENCIAL   0.91</v>
          </cell>
          <cell r="C5206" t="str">
            <v>UN</v>
          </cell>
          <cell r="D5206">
            <v>34167</v>
          </cell>
        </row>
        <row r="5207">
          <cell r="A5207">
            <v>5208</v>
          </cell>
          <cell r="B5207" t="str">
            <v>BOTTICIN CLASICO ASERRADO</v>
          </cell>
          <cell r="C5207" t="str">
            <v>M2</v>
          </cell>
          <cell r="D5207">
            <v>128992</v>
          </cell>
        </row>
        <row r="5208">
          <cell r="A5208">
            <v>5209</v>
          </cell>
          <cell r="B5208" t="str">
            <v>TRIP.FORMAPLAC        7mm</v>
          </cell>
          <cell r="C5208" t="str">
            <v>UN</v>
          </cell>
          <cell r="D5208">
            <v>29392</v>
          </cell>
        </row>
        <row r="5209">
          <cell r="A5209">
            <v>5210</v>
          </cell>
          <cell r="B5209" t="str">
            <v>COLLARIN UNA SALIDA  5-6"</v>
          </cell>
          <cell r="C5209" t="str">
            <v>UN</v>
          </cell>
          <cell r="D5209">
            <v>4500</v>
          </cell>
        </row>
        <row r="5210">
          <cell r="A5210">
            <v>5211</v>
          </cell>
          <cell r="B5210" t="str">
            <v>FORTEC RESIDENCIAL   0.31</v>
          </cell>
          <cell r="C5210" t="str">
            <v>UN</v>
          </cell>
          <cell r="D5210">
            <v>23227</v>
          </cell>
        </row>
        <row r="5211">
          <cell r="A5211">
            <v>5212</v>
          </cell>
          <cell r="B5211" t="str">
            <v>COLLARIN DOS SALIDAS 6-7"</v>
          </cell>
          <cell r="C5211" t="str">
            <v>UN</v>
          </cell>
          <cell r="D5211">
            <v>4950</v>
          </cell>
        </row>
        <row r="5212">
          <cell r="A5212">
            <v>5213</v>
          </cell>
          <cell r="B5212" t="str">
            <v>TRIP.FORMAPLAC       18mm</v>
          </cell>
          <cell r="C5212" t="str">
            <v>UN</v>
          </cell>
          <cell r="D5212">
            <v>65414</v>
          </cell>
        </row>
        <row r="5213">
          <cell r="A5213">
            <v>5214</v>
          </cell>
          <cell r="B5213" t="str">
            <v>FORTEC RESIDENCIAL   0.01</v>
          </cell>
          <cell r="C5213" t="str">
            <v>UN</v>
          </cell>
          <cell r="D5213">
            <v>26912</v>
          </cell>
        </row>
        <row r="5214">
          <cell r="A5214">
            <v>5215</v>
          </cell>
          <cell r="B5214" t="str">
            <v>TUBO PRESION RDE 13.5 1/2</v>
          </cell>
          <cell r="C5214" t="str">
            <v>ML</v>
          </cell>
          <cell r="D5214">
            <v>2007</v>
          </cell>
        </row>
        <row r="5215">
          <cell r="A5215">
            <v>5216</v>
          </cell>
          <cell r="B5215" t="str">
            <v>COLLARIN UNA SALIDA  4-5"</v>
          </cell>
          <cell r="C5215" t="str">
            <v>UN</v>
          </cell>
          <cell r="D5215">
            <v>4150</v>
          </cell>
        </row>
        <row r="5216">
          <cell r="A5216">
            <v>5217</v>
          </cell>
          <cell r="B5216" t="str">
            <v>FORTEC ELEGANZA      0.31</v>
          </cell>
          <cell r="C5216" t="str">
            <v>UN</v>
          </cell>
          <cell r="D5216">
            <v>30818</v>
          </cell>
        </row>
        <row r="5217">
          <cell r="A5217">
            <v>5218</v>
          </cell>
          <cell r="B5217" t="str">
            <v>TUBO PRESION RDE 21 1 1/4</v>
          </cell>
          <cell r="C5217" t="str">
            <v>ML</v>
          </cell>
          <cell r="D5217">
            <v>2554</v>
          </cell>
        </row>
        <row r="5218">
          <cell r="A5218">
            <v>5219</v>
          </cell>
          <cell r="B5218" t="str">
            <v>BOTTICIN CLASICO CUADREAD</v>
          </cell>
          <cell r="C5218" t="str">
            <v>M2</v>
          </cell>
          <cell r="D5218">
            <v>186876</v>
          </cell>
        </row>
        <row r="5219">
          <cell r="A5219">
            <v>5220</v>
          </cell>
          <cell r="B5219" t="str">
            <v>T/NILLO CRRJE. 5/8"x   3"</v>
          </cell>
          <cell r="C5219" t="str">
            <v>UN</v>
          </cell>
          <cell r="D5219">
            <v>360</v>
          </cell>
        </row>
        <row r="5220">
          <cell r="A5220">
            <v>5221</v>
          </cell>
          <cell r="B5220" t="str">
            <v>FORTEC ELEGANZA      0.51</v>
          </cell>
          <cell r="C5220" t="str">
            <v>UN</v>
          </cell>
          <cell r="D5220">
            <v>31980</v>
          </cell>
        </row>
        <row r="5221">
          <cell r="A5221">
            <v>5222</v>
          </cell>
          <cell r="B5221" t="str">
            <v>CREMA MARFIL 305x305x10</v>
          </cell>
          <cell r="C5221" t="str">
            <v>M2</v>
          </cell>
          <cell r="D5221">
            <v>58304</v>
          </cell>
        </row>
        <row r="5222">
          <cell r="A5222">
            <v>5223</v>
          </cell>
          <cell r="B5222" t="str">
            <v>T/NILLO ESPGO. 5/8"x  24"</v>
          </cell>
          <cell r="C5222" t="str">
            <v>UN</v>
          </cell>
          <cell r="D5222">
            <v>2460</v>
          </cell>
        </row>
        <row r="5223">
          <cell r="A5223">
            <v>5224</v>
          </cell>
          <cell r="B5223" t="str">
            <v>FORTEC ELEGANZA      0.71</v>
          </cell>
          <cell r="C5223" t="str">
            <v>UN</v>
          </cell>
          <cell r="D5223">
            <v>32282</v>
          </cell>
        </row>
        <row r="5224">
          <cell r="A5224">
            <v>5225</v>
          </cell>
          <cell r="B5224" t="str">
            <v>FORMICA F-8 POST-FORMABLE</v>
          </cell>
          <cell r="C5224" t="str">
            <v>UN</v>
          </cell>
          <cell r="D5224">
            <v>33604</v>
          </cell>
        </row>
        <row r="5225">
          <cell r="A5225">
            <v>5226</v>
          </cell>
          <cell r="B5225" t="str">
            <v>CREMA MARFIL ZOCALO</v>
          </cell>
          <cell r="C5225" t="str">
            <v>ML</v>
          </cell>
          <cell r="D5225">
            <v>5568</v>
          </cell>
        </row>
        <row r="5226">
          <cell r="A5226">
            <v>5227</v>
          </cell>
          <cell r="B5226" t="str">
            <v>TEJA ETERNIT 1000     # 5</v>
          </cell>
          <cell r="C5226" t="str">
            <v>UN</v>
          </cell>
          <cell r="D5226">
            <v>13523</v>
          </cell>
        </row>
        <row r="5227">
          <cell r="A5227">
            <v>5228</v>
          </cell>
          <cell r="B5227" t="str">
            <v>FORTEC ELEGANZA      0.91</v>
          </cell>
          <cell r="C5227" t="str">
            <v>UN</v>
          </cell>
          <cell r="D5227">
            <v>32282</v>
          </cell>
        </row>
        <row r="5228">
          <cell r="A5228">
            <v>5229</v>
          </cell>
          <cell r="B5228" t="str">
            <v>FORMICA F-8 POST-FORMAB01</v>
          </cell>
          <cell r="C5228" t="str">
            <v>UN</v>
          </cell>
          <cell r="D5228">
            <v>36071</v>
          </cell>
        </row>
        <row r="5229">
          <cell r="A5229">
            <v>5230</v>
          </cell>
          <cell r="B5229" t="str">
            <v>PERNO          5/8" x 10"</v>
          </cell>
          <cell r="C5229" t="str">
            <v>UN</v>
          </cell>
          <cell r="D5229">
            <v>3000</v>
          </cell>
        </row>
        <row r="5230">
          <cell r="A5230">
            <v>5231</v>
          </cell>
          <cell r="B5230" t="str">
            <v>FORTEC RESIDENCIAL   0.02</v>
          </cell>
          <cell r="C5230" t="str">
            <v>UN</v>
          </cell>
          <cell r="D5230">
            <v>23227</v>
          </cell>
        </row>
        <row r="5231">
          <cell r="A5231">
            <v>5232</v>
          </cell>
          <cell r="B5231" t="str">
            <v>FORMICA F-6 POST-FORMABLE</v>
          </cell>
          <cell r="C5231" t="str">
            <v>UN</v>
          </cell>
          <cell r="D5231">
            <v>30588</v>
          </cell>
        </row>
        <row r="5232">
          <cell r="A5232">
            <v>5233</v>
          </cell>
          <cell r="B5232" t="str">
            <v>FORMICA F-6 POST-FORMAB01</v>
          </cell>
          <cell r="C5232" t="str">
            <v>UN</v>
          </cell>
          <cell r="D5232">
            <v>36071</v>
          </cell>
        </row>
        <row r="5233">
          <cell r="A5233">
            <v>5234</v>
          </cell>
          <cell r="B5233" t="str">
            <v>T/NILLO GALV.  5/8"x  10"</v>
          </cell>
          <cell r="C5233" t="str">
            <v>UN</v>
          </cell>
          <cell r="D5233">
            <v>1010</v>
          </cell>
        </row>
        <row r="5234">
          <cell r="A5234">
            <v>5235</v>
          </cell>
          <cell r="B5234" t="str">
            <v>PISO ANDROS  B</v>
          </cell>
          <cell r="C5234" t="str">
            <v>M2</v>
          </cell>
          <cell r="D5234">
            <v>31799</v>
          </cell>
        </row>
        <row r="5235">
          <cell r="A5235">
            <v>5236</v>
          </cell>
          <cell r="B5235" t="str">
            <v>CABINET LINER F-6 NORMAL</v>
          </cell>
          <cell r="C5235" t="str">
            <v>UN</v>
          </cell>
          <cell r="D5235">
            <v>19347</v>
          </cell>
        </row>
        <row r="5236">
          <cell r="A5236">
            <v>5237</v>
          </cell>
          <cell r="B5236" t="str">
            <v>TUERCA OJO ALARGADO  5/8"</v>
          </cell>
          <cell r="C5236" t="str">
            <v>UN</v>
          </cell>
          <cell r="D5236">
            <v>2624</v>
          </cell>
        </row>
        <row r="5237">
          <cell r="A5237">
            <v>5238</v>
          </cell>
          <cell r="B5237" t="str">
            <v>FORTEC CHAPILLA      0.31</v>
          </cell>
          <cell r="C5237" t="str">
            <v>UN</v>
          </cell>
          <cell r="D5237">
            <v>39636</v>
          </cell>
        </row>
        <row r="5238">
          <cell r="A5238">
            <v>5239</v>
          </cell>
          <cell r="B5238" t="str">
            <v>FORTEC CHAPILLA      0.51</v>
          </cell>
          <cell r="C5238" t="str">
            <v>UN</v>
          </cell>
          <cell r="D5238">
            <v>41244</v>
          </cell>
        </row>
        <row r="5239">
          <cell r="A5239">
            <v>5240</v>
          </cell>
          <cell r="B5239" t="str">
            <v>CREMA MARFIL 153x305X20</v>
          </cell>
          <cell r="C5239" t="str">
            <v>M2</v>
          </cell>
          <cell r="D5239">
            <v>102544</v>
          </cell>
        </row>
        <row r="5240">
          <cell r="A5240">
            <v>5241</v>
          </cell>
          <cell r="B5240" t="str">
            <v>VIGA MADERA INMUNIZ. 2.5n</v>
          </cell>
          <cell r="C5240" t="str">
            <v>UN</v>
          </cell>
          <cell r="D5240">
            <v>53360</v>
          </cell>
        </row>
        <row r="5241">
          <cell r="A5241">
            <v>5242</v>
          </cell>
          <cell r="B5241" t="str">
            <v>FORTEC CHAPILLA      0.71</v>
          </cell>
          <cell r="C5241" t="str">
            <v>UN</v>
          </cell>
          <cell r="D5241">
            <v>41244</v>
          </cell>
        </row>
        <row r="5242">
          <cell r="A5242">
            <v>5243</v>
          </cell>
          <cell r="B5242" t="str">
            <v>TEJA ETERNIT 1000     # 6</v>
          </cell>
          <cell r="C5242" t="str">
            <v>UN</v>
          </cell>
          <cell r="D5242">
            <v>16758</v>
          </cell>
        </row>
        <row r="5243">
          <cell r="A5243">
            <v>5244</v>
          </cell>
          <cell r="B5243" t="str">
            <v>CERCO MADERA INMUNIZ.2.5m</v>
          </cell>
          <cell r="C5243" t="str">
            <v>UN</v>
          </cell>
          <cell r="D5243">
            <v>27840</v>
          </cell>
        </row>
        <row r="5244">
          <cell r="A5244">
            <v>5245</v>
          </cell>
          <cell r="B5244" t="str">
            <v>FORTEC CHAPILLA      0.91</v>
          </cell>
          <cell r="C5244" t="str">
            <v>UN</v>
          </cell>
          <cell r="D5244">
            <v>44236</v>
          </cell>
        </row>
        <row r="5245">
          <cell r="A5245">
            <v>5246</v>
          </cell>
          <cell r="B5245" t="str">
            <v>GRAPA TERM. 2/0 a 4/0</v>
          </cell>
          <cell r="C5245" t="str">
            <v>UN</v>
          </cell>
          <cell r="D5245">
            <v>15700</v>
          </cell>
        </row>
        <row r="5246">
          <cell r="A5246">
            <v>5247</v>
          </cell>
          <cell r="B5246" t="str">
            <v>MADECOR B/CO MARQUES  9mm</v>
          </cell>
          <cell r="C5246" t="str">
            <v>UN</v>
          </cell>
          <cell r="D5246">
            <v>46980</v>
          </cell>
        </row>
        <row r="5247">
          <cell r="A5247">
            <v>5248</v>
          </cell>
          <cell r="B5247" t="str">
            <v>PORTA AISLADOR 3 PUESTO01</v>
          </cell>
          <cell r="C5247" t="str">
            <v>UN</v>
          </cell>
          <cell r="D5247">
            <v>7645</v>
          </cell>
        </row>
        <row r="5248">
          <cell r="A5248">
            <v>5249</v>
          </cell>
          <cell r="B5248" t="str">
            <v>PISO DUERO   B</v>
          </cell>
          <cell r="C5248" t="str">
            <v>M2</v>
          </cell>
          <cell r="D5248">
            <v>31196</v>
          </cell>
        </row>
        <row r="5249">
          <cell r="A5249">
            <v>5250</v>
          </cell>
          <cell r="B5249" t="str">
            <v>AISLADOR CARRETE ANSI 533</v>
          </cell>
          <cell r="C5249" t="str">
            <v>UN</v>
          </cell>
          <cell r="D5249">
            <v>1055</v>
          </cell>
        </row>
        <row r="5250">
          <cell r="A5250">
            <v>5251</v>
          </cell>
          <cell r="B5250" t="str">
            <v>MADECOR B/CO MARQUES 25mm</v>
          </cell>
          <cell r="C5250" t="str">
            <v>UN</v>
          </cell>
          <cell r="D5250">
            <v>71920</v>
          </cell>
        </row>
        <row r="5251">
          <cell r="A5251">
            <v>5252</v>
          </cell>
          <cell r="B5251" t="str">
            <v>CREMA MARFIL 305x305X20</v>
          </cell>
          <cell r="C5251" t="str">
            <v>M2</v>
          </cell>
          <cell r="D5251">
            <v>113100</v>
          </cell>
        </row>
        <row r="5252">
          <cell r="A5252">
            <v>5253</v>
          </cell>
          <cell r="B5252" t="str">
            <v>MADECOR B/CO MARQUES 36mm</v>
          </cell>
          <cell r="C5252" t="str">
            <v>UN</v>
          </cell>
          <cell r="D5252">
            <v>85144</v>
          </cell>
        </row>
        <row r="5253">
          <cell r="A5253">
            <v>5254</v>
          </cell>
          <cell r="B5253" t="str">
            <v>TEJA ETERNIT 1000     # 8</v>
          </cell>
          <cell r="C5253" t="str">
            <v>UN</v>
          </cell>
          <cell r="D5253">
            <v>22237</v>
          </cell>
        </row>
        <row r="5254">
          <cell r="A5254">
            <v>5255</v>
          </cell>
          <cell r="B5254" t="str">
            <v>GRAPA PRENSORA</v>
          </cell>
          <cell r="C5254" t="str">
            <v>UN</v>
          </cell>
          <cell r="D5254">
            <v>4500</v>
          </cell>
        </row>
        <row r="5255">
          <cell r="A5255">
            <v>5256</v>
          </cell>
          <cell r="B5255" t="str">
            <v>FORTEC CEDRO         0.31</v>
          </cell>
          <cell r="C5255" t="str">
            <v>UN</v>
          </cell>
          <cell r="D5255">
            <v>40931</v>
          </cell>
        </row>
        <row r="5256">
          <cell r="A5256">
            <v>5257</v>
          </cell>
          <cell r="B5256" t="str">
            <v>TEJA ETERNIT 1000     #10</v>
          </cell>
          <cell r="C5256" t="str">
            <v>UN</v>
          </cell>
          <cell r="D5256">
            <v>28080</v>
          </cell>
        </row>
        <row r="5257">
          <cell r="A5257">
            <v>5258</v>
          </cell>
          <cell r="B5257" t="str">
            <v>VARILLA ANCLAJE 5/8"x1.80</v>
          </cell>
          <cell r="C5257" t="str">
            <v>UN</v>
          </cell>
          <cell r="D5257">
            <v>9120</v>
          </cell>
        </row>
        <row r="5258">
          <cell r="A5258">
            <v>5259</v>
          </cell>
          <cell r="B5258" t="str">
            <v>FORTEC CEDRO         0.51</v>
          </cell>
          <cell r="C5258" t="str">
            <v>UN</v>
          </cell>
          <cell r="D5258">
            <v>42591</v>
          </cell>
        </row>
        <row r="5259">
          <cell r="A5259">
            <v>5260</v>
          </cell>
          <cell r="B5259" t="str">
            <v>AISLADOR TENSOR     4 1/2</v>
          </cell>
          <cell r="C5259" t="str">
            <v>UN</v>
          </cell>
          <cell r="D5259">
            <v>4060</v>
          </cell>
        </row>
        <row r="5260">
          <cell r="A5260">
            <v>5261</v>
          </cell>
          <cell r="B5260" t="str">
            <v>TEJA ETERNIT 1000     #12</v>
          </cell>
          <cell r="C5260" t="str">
            <v>UN</v>
          </cell>
          <cell r="D5260">
            <v>32414</v>
          </cell>
        </row>
        <row r="5261">
          <cell r="A5261">
            <v>5262</v>
          </cell>
          <cell r="B5261" t="str">
            <v>FORTEC CEDRO         0.71</v>
          </cell>
          <cell r="C5261" t="str">
            <v>UN</v>
          </cell>
          <cell r="D5261">
            <v>42591</v>
          </cell>
        </row>
        <row r="5262">
          <cell r="A5262">
            <v>5263</v>
          </cell>
          <cell r="B5262" t="str">
            <v>MADECANTO            16mm</v>
          </cell>
          <cell r="C5262" t="str">
            <v>ML</v>
          </cell>
          <cell r="D5262">
            <v>266</v>
          </cell>
        </row>
        <row r="5263">
          <cell r="A5263">
            <v>5264</v>
          </cell>
          <cell r="B5263" t="str">
            <v>FORTEC CEDRO         0.91</v>
          </cell>
          <cell r="C5263" t="str">
            <v>UN</v>
          </cell>
          <cell r="D5263">
            <v>45680</v>
          </cell>
        </row>
        <row r="5264">
          <cell r="A5264">
            <v>5265</v>
          </cell>
          <cell r="B5264" t="str">
            <v>MADECANTO            34mm</v>
          </cell>
          <cell r="C5264" t="str">
            <v>ML</v>
          </cell>
          <cell r="D5264">
            <v>436</v>
          </cell>
        </row>
        <row r="5265">
          <cell r="A5265">
            <v>5266</v>
          </cell>
          <cell r="B5265" t="str">
            <v>PISO TURIA   B</v>
          </cell>
          <cell r="C5265" t="str">
            <v>M2</v>
          </cell>
          <cell r="D5265">
            <v>31196</v>
          </cell>
        </row>
        <row r="5266">
          <cell r="A5266">
            <v>5267</v>
          </cell>
          <cell r="B5266" t="str">
            <v>PISO GREDOS  D</v>
          </cell>
          <cell r="C5266" t="str">
            <v>M2</v>
          </cell>
          <cell r="D5266">
            <v>28423</v>
          </cell>
        </row>
        <row r="5267">
          <cell r="A5267">
            <v>5268</v>
          </cell>
          <cell r="B5267" t="str">
            <v>TUBO VENTILACION       02</v>
          </cell>
          <cell r="C5267" t="str">
            <v>ML</v>
          </cell>
          <cell r="D5267">
            <v>3022</v>
          </cell>
        </row>
        <row r="5268">
          <cell r="A5268">
            <v>5269</v>
          </cell>
          <cell r="B5268" t="str">
            <v>TUBO VENTILACION       03</v>
          </cell>
          <cell r="C5268" t="str">
            <v>ML</v>
          </cell>
          <cell r="D5268">
            <v>3204</v>
          </cell>
        </row>
        <row r="5269">
          <cell r="A5269">
            <v>5270</v>
          </cell>
          <cell r="B5269" t="str">
            <v>MADERA ROBLE</v>
          </cell>
          <cell r="C5269" t="str">
            <v>ML</v>
          </cell>
          <cell r="D5269">
            <v>4592</v>
          </cell>
        </row>
        <row r="5270">
          <cell r="A5270">
            <v>5271</v>
          </cell>
          <cell r="B5270" t="str">
            <v>CEDRO REGULAR</v>
          </cell>
          <cell r="C5270" t="str">
            <v>ML</v>
          </cell>
          <cell r="D5270">
            <v>4264</v>
          </cell>
        </row>
        <row r="5271">
          <cell r="A5271">
            <v>5272</v>
          </cell>
          <cell r="B5271" t="str">
            <v>TUBO VENTILACION       4"</v>
          </cell>
          <cell r="C5271" t="str">
            <v>ML</v>
          </cell>
          <cell r="D5271">
            <v>6617</v>
          </cell>
        </row>
        <row r="5272">
          <cell r="A5272">
            <v>5273</v>
          </cell>
          <cell r="B5272" t="str">
            <v>CEDRO FINO</v>
          </cell>
          <cell r="C5272" t="str">
            <v>ML</v>
          </cell>
          <cell r="D5272">
            <v>5904</v>
          </cell>
        </row>
        <row r="5273">
          <cell r="A5273">
            <v>5274</v>
          </cell>
          <cell r="B5273" t="str">
            <v>TUBO RIEGO RDE-21  1 1/2"</v>
          </cell>
          <cell r="C5273" t="str">
            <v>ML</v>
          </cell>
          <cell r="D5273">
            <v>834</v>
          </cell>
        </row>
        <row r="5274">
          <cell r="A5274">
            <v>5275</v>
          </cell>
          <cell r="B5274" t="str">
            <v>CEIBA</v>
          </cell>
          <cell r="C5274" t="str">
            <v>ML</v>
          </cell>
          <cell r="D5274">
            <v>5576</v>
          </cell>
        </row>
        <row r="5275">
          <cell r="A5275">
            <v>5276</v>
          </cell>
          <cell r="B5275" t="str">
            <v>ECONOMICA PIZANO     0.40</v>
          </cell>
          <cell r="C5275" t="str">
            <v>UN</v>
          </cell>
          <cell r="D5275">
            <v>28114</v>
          </cell>
        </row>
        <row r="5276">
          <cell r="A5276">
            <v>5277</v>
          </cell>
          <cell r="B5276" t="str">
            <v>CREMA MARFIL 305x610X20</v>
          </cell>
          <cell r="C5276" t="str">
            <v>M2</v>
          </cell>
          <cell r="D5276">
            <v>118320</v>
          </cell>
        </row>
        <row r="5277">
          <cell r="A5277">
            <v>5278</v>
          </cell>
          <cell r="B5277" t="str">
            <v>ECONOMICA PIZANO     0.60</v>
          </cell>
          <cell r="C5277" t="str">
            <v>UN</v>
          </cell>
          <cell r="D5277">
            <v>33163</v>
          </cell>
        </row>
        <row r="5278">
          <cell r="A5278">
            <v>5279</v>
          </cell>
          <cell r="B5278" t="str">
            <v>PISO TEBAS   B</v>
          </cell>
          <cell r="C5278" t="str">
            <v>M2</v>
          </cell>
          <cell r="D5278">
            <v>25018</v>
          </cell>
        </row>
        <row r="5279">
          <cell r="A5279">
            <v>5280</v>
          </cell>
          <cell r="B5279" t="str">
            <v>TRANS. MONOFASICO  50 KvA</v>
          </cell>
          <cell r="C5279" t="str">
            <v>UN</v>
          </cell>
          <cell r="D5279">
            <v>2772400</v>
          </cell>
        </row>
        <row r="5280">
          <cell r="A5280">
            <v>5281</v>
          </cell>
          <cell r="B5280" t="str">
            <v>ECONOMICA PIZANO     0.80</v>
          </cell>
          <cell r="C5280" t="str">
            <v>UN</v>
          </cell>
          <cell r="D5280">
            <v>34628</v>
          </cell>
        </row>
        <row r="5281">
          <cell r="A5281">
            <v>5282</v>
          </cell>
          <cell r="B5281" t="str">
            <v>CREMA MARFIL ASERRADO</v>
          </cell>
          <cell r="C5281" t="str">
            <v>M2</v>
          </cell>
          <cell r="D5281">
            <v>95700</v>
          </cell>
        </row>
        <row r="5282">
          <cell r="A5282">
            <v>5283</v>
          </cell>
          <cell r="B5282" t="str">
            <v>GRANZON (CALIZA)</v>
          </cell>
          <cell r="C5282" t="str">
            <v>M3</v>
          </cell>
          <cell r="D5282">
            <v>36000</v>
          </cell>
        </row>
        <row r="5283">
          <cell r="A5283">
            <v>5284</v>
          </cell>
          <cell r="B5283" t="str">
            <v>ECONOMICA PIZANO     1.00</v>
          </cell>
          <cell r="C5283" t="str">
            <v>UN</v>
          </cell>
          <cell r="D5283">
            <v>41783</v>
          </cell>
        </row>
        <row r="5284">
          <cell r="A5284">
            <v>5285</v>
          </cell>
          <cell r="B5284" t="str">
            <v>PISO VENUS  VE</v>
          </cell>
          <cell r="C5284" t="str">
            <v>M2</v>
          </cell>
          <cell r="D5284">
            <v>25017</v>
          </cell>
        </row>
        <row r="5285">
          <cell r="A5285">
            <v>5286</v>
          </cell>
          <cell r="B5285" t="str">
            <v>ECONOMICA PIZANO CL. 0.30</v>
          </cell>
          <cell r="C5285" t="str">
            <v>UN</v>
          </cell>
          <cell r="D5285">
            <v>27576</v>
          </cell>
        </row>
        <row r="5286">
          <cell r="A5286">
            <v>5287</v>
          </cell>
          <cell r="B5286" t="str">
            <v>CREMA MARFIL CUADREADO</v>
          </cell>
          <cell r="C5286" t="str">
            <v>M2</v>
          </cell>
          <cell r="D5286">
            <v>135372</v>
          </cell>
        </row>
        <row r="5287">
          <cell r="A5287">
            <v>5288</v>
          </cell>
          <cell r="B5287" t="str">
            <v>JASPE 153x305x10</v>
          </cell>
          <cell r="C5287" t="str">
            <v>M2</v>
          </cell>
          <cell r="D5287">
            <v>52896</v>
          </cell>
        </row>
        <row r="5288">
          <cell r="A5288">
            <v>5289</v>
          </cell>
          <cell r="B5288" t="str">
            <v>ECONOMICA PIZANO CL. 0.40</v>
          </cell>
          <cell r="C5288" t="str">
            <v>UN</v>
          </cell>
          <cell r="D5288">
            <v>27576</v>
          </cell>
        </row>
        <row r="5289">
          <cell r="A5289">
            <v>5290</v>
          </cell>
          <cell r="B5289" t="str">
            <v>PISO GUDAR GRIS</v>
          </cell>
          <cell r="C5289" t="str">
            <v>M2</v>
          </cell>
          <cell r="D5289">
            <v>19872</v>
          </cell>
        </row>
        <row r="5290">
          <cell r="A5290">
            <v>5291</v>
          </cell>
          <cell r="B5290" t="str">
            <v>PIZANO  0.50</v>
          </cell>
          <cell r="C5290" t="str">
            <v>UN</v>
          </cell>
          <cell r="D5290">
            <v>37219</v>
          </cell>
        </row>
        <row r="5291">
          <cell r="A5291">
            <v>5292</v>
          </cell>
          <cell r="B5291" t="str">
            <v>PISO BRASILIA BEIGE</v>
          </cell>
          <cell r="C5291" t="str">
            <v>M2</v>
          </cell>
          <cell r="D5291">
            <v>25440</v>
          </cell>
        </row>
        <row r="5292">
          <cell r="A5292">
            <v>5293</v>
          </cell>
          <cell r="B5292" t="str">
            <v>PIZANO  0.60</v>
          </cell>
          <cell r="C5292" t="str">
            <v>UN</v>
          </cell>
          <cell r="D5292">
            <v>38748</v>
          </cell>
        </row>
        <row r="5293">
          <cell r="A5293">
            <v>5294</v>
          </cell>
          <cell r="B5293" t="str">
            <v>JASPE 153x305x10       01</v>
          </cell>
          <cell r="C5293" t="str">
            <v>M2</v>
          </cell>
          <cell r="D5293">
            <v>62176</v>
          </cell>
        </row>
        <row r="5294">
          <cell r="A5294">
            <v>5295</v>
          </cell>
          <cell r="B5294" t="str">
            <v>PIZANO  0.80</v>
          </cell>
          <cell r="C5294" t="str">
            <v>UN</v>
          </cell>
          <cell r="D5294">
            <v>49711</v>
          </cell>
        </row>
        <row r="5295">
          <cell r="A5295">
            <v>5296</v>
          </cell>
          <cell r="B5295" t="str">
            <v>JASPE 305x305x10</v>
          </cell>
          <cell r="C5295" t="str">
            <v>M2</v>
          </cell>
          <cell r="D5295">
            <v>52896</v>
          </cell>
        </row>
        <row r="5296">
          <cell r="A5296">
            <v>5297</v>
          </cell>
          <cell r="B5296" t="str">
            <v>PIZANO  1.00</v>
          </cell>
          <cell r="C5296" t="str">
            <v>UN</v>
          </cell>
          <cell r="D5296">
            <v>54561</v>
          </cell>
        </row>
        <row r="5297">
          <cell r="A5297">
            <v>5298</v>
          </cell>
          <cell r="B5297" t="str">
            <v>CABALLETE ETERNIT 1000</v>
          </cell>
          <cell r="C5297" t="str">
            <v>UN</v>
          </cell>
          <cell r="D5297">
            <v>6927</v>
          </cell>
        </row>
        <row r="5298">
          <cell r="A5298">
            <v>5299</v>
          </cell>
          <cell r="B5298" t="str">
            <v>PIZANO CLOSET        0.30</v>
          </cell>
          <cell r="C5298" t="str">
            <v>UN</v>
          </cell>
          <cell r="D5298">
            <v>34153</v>
          </cell>
        </row>
        <row r="5299">
          <cell r="A5299">
            <v>5300</v>
          </cell>
          <cell r="B5299" t="str">
            <v>JASPE 305x305x10       01</v>
          </cell>
          <cell r="C5299" t="str">
            <v>M2</v>
          </cell>
          <cell r="D5299">
            <v>62176</v>
          </cell>
        </row>
        <row r="5300">
          <cell r="A5300">
            <v>5301</v>
          </cell>
          <cell r="B5300" t="str">
            <v>PIZANO CLOSET        0.41</v>
          </cell>
          <cell r="C5300" t="str">
            <v>UN</v>
          </cell>
          <cell r="D5300">
            <v>37219</v>
          </cell>
        </row>
        <row r="5301">
          <cell r="A5301">
            <v>5302</v>
          </cell>
          <cell r="B5301" t="str">
            <v>JASPE 305x305x20</v>
          </cell>
          <cell r="C5301" t="str">
            <v>M2</v>
          </cell>
          <cell r="D5301">
            <v>65772</v>
          </cell>
        </row>
        <row r="5302">
          <cell r="A5302">
            <v>5303</v>
          </cell>
          <cell r="B5302" t="str">
            <v>CONTEMP.  R. PIZANO  0.30</v>
          </cell>
          <cell r="C5302" t="str">
            <v>UN</v>
          </cell>
          <cell r="D5302">
            <v>34550</v>
          </cell>
        </row>
        <row r="5303">
          <cell r="A5303">
            <v>5304</v>
          </cell>
          <cell r="B5303" t="str">
            <v>JASPE 305x305x20       01</v>
          </cell>
          <cell r="C5303" t="str">
            <v>M2</v>
          </cell>
          <cell r="D5303">
            <v>76096</v>
          </cell>
        </row>
        <row r="5304">
          <cell r="A5304">
            <v>5305</v>
          </cell>
          <cell r="B5304" t="str">
            <v>CONTEMP.  R. PIZANO  0.51</v>
          </cell>
          <cell r="C5304" t="str">
            <v>UN</v>
          </cell>
          <cell r="D5304">
            <v>36635</v>
          </cell>
        </row>
        <row r="5305">
          <cell r="A5305">
            <v>5306</v>
          </cell>
          <cell r="B5305" t="str">
            <v>JASPE 305x305x20       02</v>
          </cell>
          <cell r="C5305" t="str">
            <v>M2</v>
          </cell>
          <cell r="D5305">
            <v>81316</v>
          </cell>
        </row>
        <row r="5306">
          <cell r="A5306">
            <v>5307</v>
          </cell>
          <cell r="B5306" t="str">
            <v>CONTEMP.  R. PIZANO  0.61</v>
          </cell>
          <cell r="C5306" t="str">
            <v>UN</v>
          </cell>
          <cell r="D5306">
            <v>39856</v>
          </cell>
        </row>
        <row r="5307">
          <cell r="A5307">
            <v>5308</v>
          </cell>
          <cell r="B5307" t="str">
            <v>JASPE 305x610x20</v>
          </cell>
          <cell r="C5307" t="str">
            <v>M2</v>
          </cell>
          <cell r="D5307">
            <v>68672</v>
          </cell>
        </row>
        <row r="5308">
          <cell r="A5308">
            <v>5309</v>
          </cell>
          <cell r="B5308" t="str">
            <v>CONTEMP.  R. PIZANO  1.01</v>
          </cell>
          <cell r="C5308" t="str">
            <v>UN</v>
          </cell>
          <cell r="D5308">
            <v>48316</v>
          </cell>
        </row>
        <row r="5309">
          <cell r="A5309">
            <v>5310</v>
          </cell>
          <cell r="B5309" t="str">
            <v>TUBO RIEGO RDE-26      1"</v>
          </cell>
          <cell r="C5309" t="str">
            <v>ML</v>
          </cell>
          <cell r="D5309">
            <v>1509</v>
          </cell>
        </row>
        <row r="5310">
          <cell r="A5310">
            <v>5311</v>
          </cell>
          <cell r="B5310" t="str">
            <v>JASPE 305x610x20       01</v>
          </cell>
          <cell r="C5310" t="str">
            <v>M2</v>
          </cell>
          <cell r="D5310">
            <v>79460</v>
          </cell>
        </row>
        <row r="5311">
          <cell r="A5311">
            <v>5312</v>
          </cell>
          <cell r="B5311" t="str">
            <v>TUBO RIEGO RDE-26  1 1/2"</v>
          </cell>
          <cell r="C5311" t="str">
            <v>ML</v>
          </cell>
          <cell r="D5311">
            <v>2901</v>
          </cell>
        </row>
        <row r="5312">
          <cell r="A5312">
            <v>5313</v>
          </cell>
          <cell r="B5312" t="str">
            <v>JASPE 305x610x20       02</v>
          </cell>
          <cell r="C5312" t="str">
            <v>M2</v>
          </cell>
          <cell r="D5312">
            <v>84912</v>
          </cell>
        </row>
        <row r="5313">
          <cell r="A5313">
            <v>5314</v>
          </cell>
          <cell r="B5313" t="str">
            <v>JASPE 610x610x20</v>
          </cell>
          <cell r="C5313" t="str">
            <v>M2</v>
          </cell>
          <cell r="D5313">
            <v>72152</v>
          </cell>
        </row>
        <row r="5314">
          <cell r="A5314">
            <v>5315</v>
          </cell>
          <cell r="B5314" t="str">
            <v>JASPE 610x610x20       01</v>
          </cell>
          <cell r="C5314" t="str">
            <v>M2</v>
          </cell>
          <cell r="D5314">
            <v>83752</v>
          </cell>
        </row>
        <row r="5315">
          <cell r="A5315">
            <v>5316</v>
          </cell>
          <cell r="B5315" t="str">
            <v>JASPE 610x610x20       02</v>
          </cell>
          <cell r="C5315" t="str">
            <v>M2</v>
          </cell>
          <cell r="D5315">
            <v>89436</v>
          </cell>
        </row>
        <row r="5316">
          <cell r="A5316">
            <v>5317</v>
          </cell>
          <cell r="B5316" t="str">
            <v>JASPE ASERRADO</v>
          </cell>
          <cell r="C5316" t="str">
            <v>M2</v>
          </cell>
          <cell r="D5316">
            <v>54752</v>
          </cell>
        </row>
        <row r="5317">
          <cell r="A5317">
            <v>5318</v>
          </cell>
          <cell r="B5317" t="str">
            <v>JASPE ASERRADO         01</v>
          </cell>
          <cell r="C5317" t="str">
            <v>M2</v>
          </cell>
          <cell r="D5317">
            <v>61828</v>
          </cell>
        </row>
        <row r="5318">
          <cell r="A5318">
            <v>5319</v>
          </cell>
          <cell r="B5318" t="str">
            <v>CONTEMP. M1  PIZANO  0.30</v>
          </cell>
          <cell r="C5318" t="str">
            <v>UN</v>
          </cell>
          <cell r="D5318">
            <v>47251</v>
          </cell>
        </row>
        <row r="5319">
          <cell r="A5319">
            <v>5320</v>
          </cell>
          <cell r="B5319" t="str">
            <v>VARILLA CORRUGADA    1/2"</v>
          </cell>
          <cell r="C5319" t="str">
            <v>KG</v>
          </cell>
          <cell r="D5319">
            <v>523</v>
          </cell>
        </row>
        <row r="5320">
          <cell r="A5320">
            <v>5321</v>
          </cell>
          <cell r="B5320" t="str">
            <v>CONTEMP. M1  PIZANO  0.61</v>
          </cell>
          <cell r="C5320" t="str">
            <v>UN</v>
          </cell>
          <cell r="D5320">
            <v>55391</v>
          </cell>
        </row>
        <row r="5321">
          <cell r="A5321">
            <v>5322</v>
          </cell>
          <cell r="B5321" t="str">
            <v>JASPE ASERRADO         02</v>
          </cell>
          <cell r="C5321" t="str">
            <v>M2</v>
          </cell>
          <cell r="D5321">
            <v>67164</v>
          </cell>
        </row>
        <row r="5322">
          <cell r="A5322">
            <v>5323</v>
          </cell>
          <cell r="B5322" t="str">
            <v>CONTEMP. M1  PIZANO  0.81</v>
          </cell>
          <cell r="C5322" t="str">
            <v>UN</v>
          </cell>
          <cell r="D5322">
            <v>57790</v>
          </cell>
        </row>
        <row r="5323">
          <cell r="A5323">
            <v>5324</v>
          </cell>
          <cell r="B5323" t="str">
            <v>SALMON TAYRONA 153x305x10</v>
          </cell>
          <cell r="C5323" t="str">
            <v>M2</v>
          </cell>
          <cell r="D5323">
            <v>66816</v>
          </cell>
        </row>
        <row r="5324">
          <cell r="A5324">
            <v>5325</v>
          </cell>
          <cell r="B5324" t="str">
            <v>CONTEMP. M1  PIZANO  1.01</v>
          </cell>
          <cell r="C5324" t="str">
            <v>UN</v>
          </cell>
          <cell r="D5324">
            <v>64486</v>
          </cell>
        </row>
        <row r="5325">
          <cell r="A5325">
            <v>5326</v>
          </cell>
          <cell r="B5325" t="str">
            <v>TEJA ETERNIT 1000 VENT #6</v>
          </cell>
          <cell r="C5325" t="str">
            <v>UN</v>
          </cell>
          <cell r="D5325">
            <v>28758</v>
          </cell>
        </row>
        <row r="5326">
          <cell r="A5326">
            <v>5327</v>
          </cell>
          <cell r="B5326" t="str">
            <v>PIZANO OKUME         0.41</v>
          </cell>
          <cell r="C5326" t="str">
            <v>UN</v>
          </cell>
          <cell r="D5326">
            <v>36094</v>
          </cell>
        </row>
        <row r="5327">
          <cell r="A5327">
            <v>5328</v>
          </cell>
          <cell r="B5327" t="str">
            <v>PIZANO OKUME         0.61</v>
          </cell>
          <cell r="C5327" t="str">
            <v>UN</v>
          </cell>
          <cell r="D5327">
            <v>49732</v>
          </cell>
        </row>
        <row r="5328">
          <cell r="A5328">
            <v>5329</v>
          </cell>
          <cell r="B5328" t="str">
            <v>PIZANO OKUME         0.81</v>
          </cell>
          <cell r="C5328" t="str">
            <v>UN</v>
          </cell>
          <cell r="D5328">
            <v>63941</v>
          </cell>
        </row>
        <row r="5329">
          <cell r="A5329">
            <v>5330</v>
          </cell>
          <cell r="B5329" t="str">
            <v>PIZANO OKUME         1.01</v>
          </cell>
          <cell r="C5329" t="str">
            <v>UN</v>
          </cell>
          <cell r="D5329">
            <v>78152</v>
          </cell>
        </row>
        <row r="5330">
          <cell r="A5330">
            <v>5331</v>
          </cell>
          <cell r="B5330" t="str">
            <v>TEJA ETERNIT 1000 VENT #8</v>
          </cell>
          <cell r="C5330" t="str">
            <v>UN</v>
          </cell>
          <cell r="D5330">
            <v>38075</v>
          </cell>
        </row>
        <row r="5331">
          <cell r="A5331">
            <v>5332</v>
          </cell>
          <cell r="B5331" t="str">
            <v>TABLEX CLASSICA      0.30</v>
          </cell>
          <cell r="C5331" t="str">
            <v>UN</v>
          </cell>
          <cell r="D5331">
            <v>81632</v>
          </cell>
        </row>
        <row r="5332">
          <cell r="A5332">
            <v>5333</v>
          </cell>
          <cell r="B5332" t="str">
            <v>INSTALAC.CERRADURAS SENC.</v>
          </cell>
          <cell r="C5332" t="str">
            <v>UN</v>
          </cell>
          <cell r="D5332">
            <v>8000</v>
          </cell>
        </row>
        <row r="5333">
          <cell r="A5333">
            <v>5334</v>
          </cell>
          <cell r="B5333" t="str">
            <v>TABLEX CLASSICA      0.61</v>
          </cell>
          <cell r="C5333" t="str">
            <v>UN</v>
          </cell>
          <cell r="D5333">
            <v>108330</v>
          </cell>
        </row>
        <row r="5334">
          <cell r="A5334">
            <v>5335</v>
          </cell>
          <cell r="B5334" t="str">
            <v>INST.CERRADURAS PORTON</v>
          </cell>
          <cell r="C5334" t="str">
            <v>UN</v>
          </cell>
          <cell r="D5334">
            <v>12000</v>
          </cell>
        </row>
        <row r="5335">
          <cell r="A5335">
            <v>5336</v>
          </cell>
          <cell r="B5335" t="str">
            <v>TABLEX CLASSICA      0.81</v>
          </cell>
          <cell r="C5335" t="str">
            <v>UN</v>
          </cell>
          <cell r="D5335">
            <v>130983</v>
          </cell>
        </row>
        <row r="5336">
          <cell r="A5336">
            <v>5337</v>
          </cell>
          <cell r="B5336" t="str">
            <v>VARILLA CORRUGADA    5/8"</v>
          </cell>
          <cell r="C5336" t="str">
            <v>KG</v>
          </cell>
          <cell r="D5336">
            <v>563</v>
          </cell>
        </row>
        <row r="5337">
          <cell r="A5337">
            <v>5338</v>
          </cell>
          <cell r="B5337" t="str">
            <v>TABLEX CLASSICA      1.01</v>
          </cell>
          <cell r="C5337" t="str">
            <v>UN</v>
          </cell>
          <cell r="D5337">
            <v>158001</v>
          </cell>
        </row>
        <row r="5338">
          <cell r="A5338">
            <v>5339</v>
          </cell>
          <cell r="B5338" t="str">
            <v>SALMON TAYRONA 305x305x10</v>
          </cell>
          <cell r="C5338" t="str">
            <v>M2</v>
          </cell>
          <cell r="D5338">
            <v>66816</v>
          </cell>
        </row>
        <row r="5339">
          <cell r="A5339">
            <v>5340</v>
          </cell>
          <cell r="B5339" t="str">
            <v>SALMON TAYRONA 153xJPx10</v>
          </cell>
          <cell r="C5339" t="str">
            <v>M2</v>
          </cell>
          <cell r="D5339">
            <v>56724</v>
          </cell>
        </row>
        <row r="5340">
          <cell r="A5340">
            <v>5341</v>
          </cell>
          <cell r="B5340" t="str">
            <v>TABLEX               0.61</v>
          </cell>
          <cell r="C5340" t="str">
            <v>UN</v>
          </cell>
          <cell r="D5340">
            <v>28190</v>
          </cell>
        </row>
        <row r="5341">
          <cell r="A5341">
            <v>5342</v>
          </cell>
          <cell r="B5341" t="str">
            <v>SALMON TAYRONA 305xJPx10</v>
          </cell>
          <cell r="C5341" t="str">
            <v>M2</v>
          </cell>
          <cell r="D5341">
            <v>56724</v>
          </cell>
        </row>
        <row r="5342">
          <cell r="A5342">
            <v>5343</v>
          </cell>
          <cell r="B5342" t="str">
            <v>TABLEX               0.81</v>
          </cell>
          <cell r="C5342" t="str">
            <v>UN</v>
          </cell>
          <cell r="D5342">
            <v>33466</v>
          </cell>
        </row>
        <row r="5343">
          <cell r="A5343">
            <v>5344</v>
          </cell>
          <cell r="B5343" t="str">
            <v>PISO MIAMI BEIGE</v>
          </cell>
          <cell r="C5343" t="str">
            <v>M2</v>
          </cell>
          <cell r="D5343">
            <v>27917</v>
          </cell>
        </row>
        <row r="5344">
          <cell r="A5344">
            <v>5345</v>
          </cell>
          <cell r="B5344" t="str">
            <v>TRANS. MONOFASICO 100 KvA</v>
          </cell>
          <cell r="C5344" t="str">
            <v>UN</v>
          </cell>
          <cell r="D5344">
            <v>4315200</v>
          </cell>
        </row>
        <row r="5345">
          <cell r="A5345">
            <v>5346</v>
          </cell>
          <cell r="B5345" t="str">
            <v>TABLEX               1.01</v>
          </cell>
          <cell r="C5345" t="str">
            <v>UN</v>
          </cell>
          <cell r="D5345">
            <v>38747</v>
          </cell>
        </row>
        <row r="5346">
          <cell r="A5346">
            <v>5347</v>
          </cell>
          <cell r="B5346" t="str">
            <v>TABLEX CLOSET        0.30</v>
          </cell>
          <cell r="C5346" t="str">
            <v>UN</v>
          </cell>
          <cell r="D5346">
            <v>23078</v>
          </cell>
        </row>
        <row r="5347">
          <cell r="A5347">
            <v>5348</v>
          </cell>
          <cell r="B5347" t="str">
            <v>SALMON TAYRONA 305x305x20</v>
          </cell>
          <cell r="C5347" t="str">
            <v>M2</v>
          </cell>
          <cell r="D5347">
            <v>77372</v>
          </cell>
        </row>
        <row r="5348">
          <cell r="A5348">
            <v>5349</v>
          </cell>
          <cell r="B5348" t="str">
            <v>VARILLA LISA         1/2"</v>
          </cell>
          <cell r="C5348" t="str">
            <v>KG</v>
          </cell>
          <cell r="D5348">
            <v>523</v>
          </cell>
        </row>
        <row r="5349">
          <cell r="A5349">
            <v>5350</v>
          </cell>
          <cell r="B5349" t="str">
            <v>TABLEX CLOSET        0.41</v>
          </cell>
          <cell r="C5349" t="str">
            <v>UN</v>
          </cell>
          <cell r="D5349">
            <v>24889</v>
          </cell>
        </row>
        <row r="5350">
          <cell r="A5350">
            <v>5351</v>
          </cell>
          <cell r="B5350" t="str">
            <v>TRANS. MONOFASICO  15 KvA</v>
          </cell>
          <cell r="C5350" t="str">
            <v>UN</v>
          </cell>
          <cell r="D5350">
            <v>1577600</v>
          </cell>
        </row>
        <row r="5351">
          <cell r="A5351">
            <v>5352</v>
          </cell>
          <cell r="B5351" t="str">
            <v>SALMON TAYRONA 305x305x01</v>
          </cell>
          <cell r="C5351" t="str">
            <v>M2</v>
          </cell>
          <cell r="D5351">
            <v>95584</v>
          </cell>
        </row>
        <row r="5352">
          <cell r="A5352">
            <v>5353</v>
          </cell>
          <cell r="B5352" t="str">
            <v>SALMON TAYRONA 305x305x02</v>
          </cell>
          <cell r="C5352" t="str">
            <v>M2</v>
          </cell>
          <cell r="D5352">
            <v>95584</v>
          </cell>
        </row>
        <row r="5353">
          <cell r="A5353">
            <v>5354</v>
          </cell>
          <cell r="B5353" t="str">
            <v>TRANS. MONOFASICO 37.5KvA</v>
          </cell>
          <cell r="C5353" t="str">
            <v>UN</v>
          </cell>
          <cell r="D5353">
            <v>2378000</v>
          </cell>
        </row>
        <row r="5354">
          <cell r="A5354">
            <v>5355</v>
          </cell>
          <cell r="B5354" t="str">
            <v>VENECIANA  TIVOLI    0.30</v>
          </cell>
          <cell r="C5354" t="str">
            <v>UN</v>
          </cell>
          <cell r="D5354">
            <v>51680</v>
          </cell>
        </row>
        <row r="5355">
          <cell r="A5355">
            <v>5356</v>
          </cell>
          <cell r="B5355" t="str">
            <v>SHUT DE BASURAS ETERNIT</v>
          </cell>
          <cell r="C5355" t="str">
            <v>UN</v>
          </cell>
          <cell r="D5355">
            <v>64380</v>
          </cell>
        </row>
        <row r="5356">
          <cell r="A5356">
            <v>5357</v>
          </cell>
          <cell r="B5356" t="str">
            <v>TRANS. TRIFASICO  75  KvA</v>
          </cell>
          <cell r="C5356" t="str">
            <v>UN</v>
          </cell>
          <cell r="D5356">
            <v>7876061</v>
          </cell>
        </row>
        <row r="5357">
          <cell r="A5357">
            <v>5358</v>
          </cell>
          <cell r="B5357" t="str">
            <v>VENECIANA  TIVOLI    0.51</v>
          </cell>
          <cell r="C5357" t="str">
            <v>UN</v>
          </cell>
          <cell r="D5357">
            <v>65015</v>
          </cell>
        </row>
        <row r="5358">
          <cell r="A5358">
            <v>5359</v>
          </cell>
          <cell r="B5358" t="str">
            <v>SALMON TAYRONA 305x610x20</v>
          </cell>
          <cell r="C5358" t="str">
            <v>M2</v>
          </cell>
          <cell r="D5358">
            <v>80620</v>
          </cell>
        </row>
        <row r="5359">
          <cell r="A5359">
            <v>5360</v>
          </cell>
          <cell r="B5359" t="str">
            <v>TRANS. TRIFASICO 112.5KvA</v>
          </cell>
          <cell r="C5359" t="str">
            <v>UN</v>
          </cell>
          <cell r="D5359">
            <v>8857494</v>
          </cell>
        </row>
        <row r="5360">
          <cell r="A5360">
            <v>5361</v>
          </cell>
          <cell r="B5360" t="str">
            <v>VENECIANA  VERONA    0.41</v>
          </cell>
          <cell r="C5360" t="str">
            <v>UN</v>
          </cell>
          <cell r="D5360">
            <v>65484</v>
          </cell>
        </row>
        <row r="5361">
          <cell r="A5361">
            <v>5362</v>
          </cell>
          <cell r="B5361" t="str">
            <v>SALMON TAYRONA 305x610x01</v>
          </cell>
          <cell r="C5361" t="str">
            <v>M2</v>
          </cell>
          <cell r="D5361">
            <v>99876</v>
          </cell>
        </row>
        <row r="5362">
          <cell r="A5362">
            <v>5363</v>
          </cell>
          <cell r="B5362" t="str">
            <v>TRANS. TRIFASICO 150  KvA</v>
          </cell>
          <cell r="C5362" t="str">
            <v>UN</v>
          </cell>
          <cell r="D5362">
            <v>9285864</v>
          </cell>
        </row>
        <row r="5363">
          <cell r="A5363">
            <v>5364</v>
          </cell>
          <cell r="B5363" t="str">
            <v>TRANS. TRIFASICO 300  KvA</v>
          </cell>
          <cell r="C5363" t="str">
            <v>UN</v>
          </cell>
          <cell r="D5363">
            <v>13065329</v>
          </cell>
        </row>
        <row r="5364">
          <cell r="A5364">
            <v>5365</v>
          </cell>
          <cell r="B5364" t="str">
            <v>VENECIANA  VERONA    0.51</v>
          </cell>
          <cell r="C5364" t="str">
            <v>UN</v>
          </cell>
          <cell r="D5364">
            <v>72527</v>
          </cell>
        </row>
        <row r="5365">
          <cell r="A5365">
            <v>5366</v>
          </cell>
          <cell r="B5365" t="str">
            <v>TRANS. TRIFASICO 500  KvA</v>
          </cell>
          <cell r="C5365" t="str">
            <v>UN</v>
          </cell>
          <cell r="D5365">
            <v>17244513</v>
          </cell>
        </row>
        <row r="5366">
          <cell r="A5366">
            <v>5367</v>
          </cell>
          <cell r="B5366" t="str">
            <v>VENECIANA PICCOLA    0.41</v>
          </cell>
          <cell r="C5366" t="str">
            <v>UN</v>
          </cell>
          <cell r="D5366">
            <v>29751</v>
          </cell>
        </row>
        <row r="5367">
          <cell r="A5367">
            <v>5368</v>
          </cell>
          <cell r="B5367" t="str">
            <v>BOMBA AGUA           1/2"</v>
          </cell>
          <cell r="C5367" t="str">
            <v>UN</v>
          </cell>
          <cell r="D5367">
            <v>160520</v>
          </cell>
        </row>
        <row r="5368">
          <cell r="A5368">
            <v>5369</v>
          </cell>
          <cell r="B5368" t="str">
            <v>BOMBA AGUA           3/4"</v>
          </cell>
          <cell r="C5368" t="str">
            <v>UN</v>
          </cell>
          <cell r="D5368">
            <v>100920</v>
          </cell>
        </row>
        <row r="5369">
          <cell r="A5369">
            <v>5370</v>
          </cell>
          <cell r="B5369" t="str">
            <v>BOMBA SUMERGIBLE</v>
          </cell>
          <cell r="C5369" t="str">
            <v>UN</v>
          </cell>
          <cell r="D5369">
            <v>652649</v>
          </cell>
        </row>
        <row r="5370">
          <cell r="A5370">
            <v>5371</v>
          </cell>
          <cell r="B5370" t="str">
            <v>BOMBA CENTRIFUGA</v>
          </cell>
          <cell r="C5370" t="str">
            <v>UN</v>
          </cell>
          <cell r="D5370">
            <v>174000</v>
          </cell>
        </row>
        <row r="5371">
          <cell r="A5371">
            <v>5372</v>
          </cell>
          <cell r="B5371" t="str">
            <v>EQUIPO PRESION</v>
          </cell>
          <cell r="C5371" t="str">
            <v>UN</v>
          </cell>
          <cell r="D5371">
            <v>816295</v>
          </cell>
        </row>
        <row r="5372">
          <cell r="A5372">
            <v>5373</v>
          </cell>
          <cell r="B5372" t="str">
            <v>EQUIPO PRESION         01</v>
          </cell>
          <cell r="C5372" t="str">
            <v>UN</v>
          </cell>
          <cell r="D5372">
            <v>2222220</v>
          </cell>
        </row>
        <row r="5373">
          <cell r="A5373">
            <v>5374</v>
          </cell>
          <cell r="B5373" t="str">
            <v>CLAVO 1/4" ALT.VEL.    1"</v>
          </cell>
          <cell r="C5373" t="str">
            <v>UN</v>
          </cell>
          <cell r="D5373">
            <v>153</v>
          </cell>
        </row>
        <row r="5374">
          <cell r="A5374">
            <v>5375</v>
          </cell>
          <cell r="B5374" t="str">
            <v>CLAVO 1/4" ALT.VEL.1 1/2"</v>
          </cell>
          <cell r="C5374" t="str">
            <v>UN</v>
          </cell>
          <cell r="D5374">
            <v>162</v>
          </cell>
        </row>
        <row r="5375">
          <cell r="A5375">
            <v>5376</v>
          </cell>
          <cell r="B5375" t="str">
            <v>CLAVO 1/4" ALT.VEL.    2"</v>
          </cell>
          <cell r="C5375" t="str">
            <v>UN</v>
          </cell>
          <cell r="D5375">
            <v>189</v>
          </cell>
        </row>
        <row r="5376">
          <cell r="A5376">
            <v>5377</v>
          </cell>
          <cell r="B5376" t="str">
            <v>CLAVO 1/4" ALT.VEL.    3"</v>
          </cell>
          <cell r="C5376" t="str">
            <v>UN</v>
          </cell>
          <cell r="D5376">
            <v>237</v>
          </cell>
        </row>
        <row r="5377">
          <cell r="A5377">
            <v>5378</v>
          </cell>
          <cell r="B5377" t="str">
            <v>PERNO 1/4" ALT.VEL.1 3/8"</v>
          </cell>
          <cell r="C5377" t="str">
            <v>UN</v>
          </cell>
          <cell r="D5377">
            <v>355</v>
          </cell>
        </row>
        <row r="5378">
          <cell r="A5378">
            <v>5379</v>
          </cell>
          <cell r="B5378" t="str">
            <v>SALMON TAYRONA 305x610x02</v>
          </cell>
          <cell r="C5378" t="str">
            <v>M2</v>
          </cell>
          <cell r="D5378">
            <v>99876</v>
          </cell>
        </row>
        <row r="5379">
          <cell r="A5379">
            <v>5380</v>
          </cell>
          <cell r="B5379" t="str">
            <v>CLAVO 3/8" ALT.VEL.1 1/2"</v>
          </cell>
          <cell r="C5379" t="str">
            <v>UN</v>
          </cell>
          <cell r="D5379">
            <v>283</v>
          </cell>
        </row>
        <row r="5380">
          <cell r="A5380">
            <v>5381</v>
          </cell>
          <cell r="B5380" t="str">
            <v>SALMON TAYRONA 610x610x20</v>
          </cell>
          <cell r="C5380" t="str">
            <v>M2</v>
          </cell>
          <cell r="D5380">
            <v>84912</v>
          </cell>
        </row>
        <row r="5381">
          <cell r="A5381">
            <v>5382</v>
          </cell>
          <cell r="B5381" t="str">
            <v>BALA FTE  AHORRADOR  13 W</v>
          </cell>
          <cell r="C5381" t="str">
            <v>UN</v>
          </cell>
          <cell r="D5381">
            <v>23052</v>
          </cell>
        </row>
        <row r="5382">
          <cell r="A5382">
            <v>5383</v>
          </cell>
          <cell r="B5382" t="str">
            <v>CLAVO 1/4" BAJ.VEL.1 1/4"</v>
          </cell>
          <cell r="C5382" t="str">
            <v>UN</v>
          </cell>
          <cell r="D5382">
            <v>304</v>
          </cell>
        </row>
        <row r="5383">
          <cell r="A5383">
            <v>5384</v>
          </cell>
          <cell r="B5383" t="str">
            <v>SALMON TAYRONA 610x610x01</v>
          </cell>
          <cell r="C5383" t="str">
            <v>M2</v>
          </cell>
          <cell r="D5383">
            <v>106140</v>
          </cell>
        </row>
        <row r="5384">
          <cell r="A5384">
            <v>5385</v>
          </cell>
          <cell r="B5384" t="str">
            <v>SALMON TAYRONA 610x610x02</v>
          </cell>
          <cell r="C5384" t="str">
            <v>M2</v>
          </cell>
          <cell r="D5384">
            <v>106140</v>
          </cell>
        </row>
        <row r="5385">
          <cell r="A5385">
            <v>5386</v>
          </cell>
          <cell r="B5385" t="str">
            <v>BALA HALOGENA    50 W-12V</v>
          </cell>
          <cell r="C5385" t="str">
            <v>UN</v>
          </cell>
          <cell r="D5385">
            <v>18018</v>
          </cell>
        </row>
        <row r="5386">
          <cell r="A5386">
            <v>5387</v>
          </cell>
          <cell r="B5386" t="str">
            <v>GRANZON (CANTO RODADO)</v>
          </cell>
          <cell r="C5386" t="str">
            <v>M3</v>
          </cell>
          <cell r="D5386">
            <v>30000</v>
          </cell>
        </row>
        <row r="5387">
          <cell r="A5387">
            <v>5388</v>
          </cell>
          <cell r="B5387" t="str">
            <v>SALMON TAYRONA ASERRADO</v>
          </cell>
          <cell r="C5387" t="str">
            <v>M2</v>
          </cell>
          <cell r="D5387">
            <v>64264</v>
          </cell>
        </row>
        <row r="5388">
          <cell r="A5388">
            <v>5389</v>
          </cell>
          <cell r="B5388" t="str">
            <v>PERNO 1/4" BAJ.VEL.    2"</v>
          </cell>
          <cell r="C5388" t="str">
            <v>UN</v>
          </cell>
          <cell r="D5388">
            <v>349</v>
          </cell>
        </row>
        <row r="5389">
          <cell r="A5389">
            <v>5390</v>
          </cell>
          <cell r="B5389" t="str">
            <v>CLAVO 5/16" BAJ.VEL. 3/4"</v>
          </cell>
          <cell r="C5389" t="str">
            <v>UN</v>
          </cell>
          <cell r="D5389">
            <v>92</v>
          </cell>
        </row>
        <row r="5390">
          <cell r="A5390">
            <v>5391</v>
          </cell>
          <cell r="B5390" t="str">
            <v>CLAVO 5/16" BAJ.VEL.   1"</v>
          </cell>
          <cell r="C5390" t="str">
            <v>UN</v>
          </cell>
          <cell r="D5390">
            <v>104</v>
          </cell>
        </row>
        <row r="5391">
          <cell r="A5391">
            <v>5392</v>
          </cell>
          <cell r="B5391" t="str">
            <v>CLAVO 5/16"BAJ.VEL.1 1/2"</v>
          </cell>
          <cell r="C5391" t="str">
            <v>UN</v>
          </cell>
          <cell r="D5391">
            <v>174</v>
          </cell>
        </row>
        <row r="5392">
          <cell r="A5392">
            <v>5393</v>
          </cell>
          <cell r="B5392" t="str">
            <v>CLAVO 5/16" BAJ.VEL.   2"</v>
          </cell>
          <cell r="C5392" t="str">
            <v>UN</v>
          </cell>
          <cell r="D5392">
            <v>206</v>
          </cell>
        </row>
        <row r="5393">
          <cell r="A5393">
            <v>5394</v>
          </cell>
          <cell r="B5393" t="str">
            <v>CARGA FULM.SUAVE      330</v>
          </cell>
          <cell r="C5393" t="str">
            <v>UN</v>
          </cell>
          <cell r="D5393">
            <v>113</v>
          </cell>
        </row>
        <row r="5394">
          <cell r="A5394">
            <v>5395</v>
          </cell>
          <cell r="B5394" t="str">
            <v>CARGA FULM.FUERTE     330</v>
          </cell>
          <cell r="C5394" t="str">
            <v>UN</v>
          </cell>
          <cell r="D5394">
            <v>115</v>
          </cell>
        </row>
        <row r="5395">
          <cell r="A5395">
            <v>5396</v>
          </cell>
          <cell r="B5395" t="str">
            <v>CARGA FULM.ULTRA      330</v>
          </cell>
          <cell r="C5395" t="str">
            <v>UN</v>
          </cell>
          <cell r="D5395">
            <v>282</v>
          </cell>
        </row>
        <row r="5396">
          <cell r="A5396">
            <v>5397</v>
          </cell>
          <cell r="B5396" t="str">
            <v>CARGA FULM.SUAVE      721</v>
          </cell>
          <cell r="C5396" t="str">
            <v>UN</v>
          </cell>
          <cell r="D5396">
            <v>88</v>
          </cell>
        </row>
        <row r="5397">
          <cell r="A5397">
            <v>5398</v>
          </cell>
          <cell r="B5397" t="str">
            <v>CARGA FULM.MEDIO      721</v>
          </cell>
          <cell r="C5397" t="str">
            <v>UN</v>
          </cell>
          <cell r="D5397">
            <v>89</v>
          </cell>
        </row>
        <row r="5398">
          <cell r="A5398">
            <v>5399</v>
          </cell>
          <cell r="B5398" t="str">
            <v>CARGA FULM.FUERTE     721</v>
          </cell>
          <cell r="C5398" t="str">
            <v>UN</v>
          </cell>
          <cell r="D5398">
            <v>90</v>
          </cell>
        </row>
        <row r="5399">
          <cell r="A5399">
            <v>5400</v>
          </cell>
          <cell r="B5399" t="str">
            <v>FTE SOBREPONER 2x32 T-8</v>
          </cell>
          <cell r="C5399" t="str">
            <v>UN</v>
          </cell>
          <cell r="D5399">
            <v>76829</v>
          </cell>
        </row>
        <row r="5400">
          <cell r="A5400">
            <v>5401</v>
          </cell>
          <cell r="B5400" t="str">
            <v>CARGA FULMINANTE     D 60</v>
          </cell>
          <cell r="C5400" t="str">
            <v>UN</v>
          </cell>
          <cell r="D5400">
            <v>146</v>
          </cell>
        </row>
        <row r="5401">
          <cell r="A5401">
            <v>5402</v>
          </cell>
          <cell r="B5401" t="str">
            <v>CARGA FULMINANTE     D 01</v>
          </cell>
          <cell r="C5401" t="str">
            <v>UN</v>
          </cell>
          <cell r="D5401">
            <v>147</v>
          </cell>
        </row>
        <row r="5402">
          <cell r="A5402">
            <v>5403</v>
          </cell>
          <cell r="B5402" t="str">
            <v>ANCLA DE CUÑA  1/4x1 3/4"</v>
          </cell>
          <cell r="C5402" t="str">
            <v>UN</v>
          </cell>
          <cell r="D5402">
            <v>447</v>
          </cell>
        </row>
        <row r="5403">
          <cell r="A5403">
            <v>5404</v>
          </cell>
          <cell r="B5403" t="str">
            <v>SALMON TAYRONA ASERRADO01</v>
          </cell>
          <cell r="C5403" t="str">
            <v>M2</v>
          </cell>
          <cell r="D5403">
            <v>81664</v>
          </cell>
        </row>
        <row r="5404">
          <cell r="A5404">
            <v>5405</v>
          </cell>
          <cell r="B5404" t="str">
            <v>ANCLA DE CUÑA  3/8x2 1/4"</v>
          </cell>
          <cell r="C5404" t="str">
            <v>UN</v>
          </cell>
          <cell r="D5404">
            <v>667</v>
          </cell>
        </row>
        <row r="5405">
          <cell r="A5405">
            <v>5406</v>
          </cell>
          <cell r="B5405" t="str">
            <v>ANCLA DE CUÑA      3 3/4"</v>
          </cell>
          <cell r="C5405" t="str">
            <v>UN</v>
          </cell>
          <cell r="D5405">
            <v>713</v>
          </cell>
        </row>
        <row r="5406">
          <cell r="A5406">
            <v>5407</v>
          </cell>
          <cell r="B5406" t="str">
            <v>ANCLA DE CUÑA  1/2x2 3/4"</v>
          </cell>
          <cell r="C5406" t="str">
            <v>UN</v>
          </cell>
          <cell r="D5406">
            <v>1216</v>
          </cell>
        </row>
        <row r="5407">
          <cell r="A5407">
            <v>5408</v>
          </cell>
          <cell r="B5407" t="str">
            <v>SALMON TAYRONA ASERRADO02</v>
          </cell>
          <cell r="C5407" t="str">
            <v>M2</v>
          </cell>
          <cell r="D5407">
            <v>81664</v>
          </cell>
        </row>
        <row r="5408">
          <cell r="A5408">
            <v>5409</v>
          </cell>
          <cell r="B5408" t="str">
            <v>ANCLA DE CUÑA  5/8x4 1/4"</v>
          </cell>
          <cell r="C5408" t="str">
            <v>UN</v>
          </cell>
          <cell r="D5408">
            <v>2311</v>
          </cell>
        </row>
        <row r="5409">
          <cell r="A5409">
            <v>5410</v>
          </cell>
          <cell r="B5409" t="str">
            <v>ANCLA DE CUÑA          5"</v>
          </cell>
          <cell r="C5409" t="str">
            <v>UN</v>
          </cell>
          <cell r="D5409">
            <v>2406</v>
          </cell>
        </row>
        <row r="5410">
          <cell r="A5410">
            <v>5411</v>
          </cell>
          <cell r="B5410" t="str">
            <v>ANCLA DE CUÑA  3/4x4 3/4"</v>
          </cell>
          <cell r="C5410" t="str">
            <v>UN</v>
          </cell>
          <cell r="D5410">
            <v>3115</v>
          </cell>
        </row>
        <row r="5411">
          <cell r="A5411">
            <v>5412</v>
          </cell>
          <cell r="B5411" t="str">
            <v>ANCLA DE CUÑA          7"</v>
          </cell>
          <cell r="C5411" t="str">
            <v>UN</v>
          </cell>
          <cell r="D5411">
            <v>4672</v>
          </cell>
        </row>
        <row r="5412">
          <cell r="A5412">
            <v>5413</v>
          </cell>
          <cell r="B5412" t="str">
            <v>SANITARIO EMBAJADOR  B/CO</v>
          </cell>
          <cell r="C5412" t="str">
            <v>UN</v>
          </cell>
          <cell r="D5412">
            <v>371200</v>
          </cell>
        </row>
        <row r="5413">
          <cell r="A5413">
            <v>5414</v>
          </cell>
          <cell r="B5413" t="str">
            <v>ANCLA DE MANG.     2 1/4"</v>
          </cell>
          <cell r="C5413" t="str">
            <v>UN</v>
          </cell>
          <cell r="D5413">
            <v>459</v>
          </cell>
        </row>
        <row r="5414">
          <cell r="A5414">
            <v>5415</v>
          </cell>
          <cell r="B5414" t="str">
            <v>ANCLA DE MANG. 1/4x1 3/8"</v>
          </cell>
          <cell r="C5414" t="str">
            <v>UN</v>
          </cell>
          <cell r="D5414">
            <v>338</v>
          </cell>
        </row>
        <row r="5415">
          <cell r="A5415">
            <v>5416</v>
          </cell>
          <cell r="B5415" t="str">
            <v>ANCLA DE MANG.     2 1/2"</v>
          </cell>
          <cell r="C5415" t="str">
            <v>UN</v>
          </cell>
          <cell r="D5415">
            <v>459</v>
          </cell>
        </row>
        <row r="5416">
          <cell r="A5416">
            <v>5417</v>
          </cell>
          <cell r="B5416" t="str">
            <v>ANCLA DE MANG.5/16x1 1/2"</v>
          </cell>
          <cell r="C5416" t="str">
            <v>UN</v>
          </cell>
          <cell r="D5416">
            <v>433</v>
          </cell>
        </row>
        <row r="5417">
          <cell r="A5417">
            <v>5418</v>
          </cell>
          <cell r="B5417" t="str">
            <v>ANCLA DE MANG.     2 1/01</v>
          </cell>
          <cell r="C5417" t="str">
            <v>UN</v>
          </cell>
          <cell r="D5417">
            <v>525</v>
          </cell>
        </row>
        <row r="5418">
          <cell r="A5418">
            <v>5419</v>
          </cell>
          <cell r="B5418" t="str">
            <v>ANCLA DE MANG. 3/8x1 7/8"</v>
          </cell>
          <cell r="C5418" t="str">
            <v>UN</v>
          </cell>
          <cell r="D5418">
            <v>436</v>
          </cell>
        </row>
        <row r="5419">
          <cell r="A5419">
            <v>5420</v>
          </cell>
          <cell r="B5419" t="str">
            <v>ANCLA DE MANG.         3"</v>
          </cell>
          <cell r="C5419" t="str">
            <v>UN</v>
          </cell>
          <cell r="D5419">
            <v>554</v>
          </cell>
        </row>
        <row r="5420">
          <cell r="A5420">
            <v>5421</v>
          </cell>
          <cell r="B5420" t="str">
            <v>ANCLA DE MANG.     1/2x3"</v>
          </cell>
          <cell r="C5420" t="str">
            <v>UN</v>
          </cell>
          <cell r="D5420">
            <v>936</v>
          </cell>
        </row>
        <row r="5421">
          <cell r="A5421">
            <v>5422</v>
          </cell>
          <cell r="B5421" t="str">
            <v>ANCLA DE MANG.         4"</v>
          </cell>
          <cell r="C5421" t="str">
            <v>UN</v>
          </cell>
          <cell r="D5421">
            <v>1130</v>
          </cell>
        </row>
        <row r="5422">
          <cell r="A5422">
            <v>5423</v>
          </cell>
          <cell r="B5422" t="str">
            <v>ANCLA DE MANG. 5/8x4 1/4"</v>
          </cell>
          <cell r="C5422" t="str">
            <v>UN</v>
          </cell>
          <cell r="D5422">
            <v>2223</v>
          </cell>
        </row>
        <row r="5423">
          <cell r="A5423">
            <v>5424</v>
          </cell>
          <cell r="B5423" t="str">
            <v>ANCLA DE MANG.         6"</v>
          </cell>
          <cell r="C5423" t="str">
            <v>UN</v>
          </cell>
          <cell r="D5423">
            <v>2799</v>
          </cell>
        </row>
        <row r="5424">
          <cell r="A5424">
            <v>5425</v>
          </cell>
          <cell r="B5424" t="str">
            <v>PROVISIONAL DE ENERGIA</v>
          </cell>
          <cell r="C5424" t="str">
            <v>MS</v>
          </cell>
          <cell r="D5424">
            <v>50000</v>
          </cell>
        </row>
        <row r="5425">
          <cell r="A5425">
            <v>5426</v>
          </cell>
          <cell r="B5425" t="str">
            <v>ANCLA DE MANG.     6 1/4"</v>
          </cell>
          <cell r="C5425" t="str">
            <v>UN</v>
          </cell>
          <cell r="D5425">
            <v>4233</v>
          </cell>
        </row>
        <row r="5426">
          <cell r="A5426">
            <v>5427</v>
          </cell>
          <cell r="B5426" t="str">
            <v>ANCLA DE CONO      5/8x4"</v>
          </cell>
          <cell r="C5426" t="str">
            <v>UN</v>
          </cell>
          <cell r="D5426">
            <v>1102</v>
          </cell>
        </row>
        <row r="5427">
          <cell r="A5427">
            <v>5428</v>
          </cell>
          <cell r="B5427" t="str">
            <v>SALMON TAYRONA CUADREADO</v>
          </cell>
          <cell r="C5427" t="str">
            <v>M2</v>
          </cell>
          <cell r="D5427">
            <v>89204</v>
          </cell>
        </row>
        <row r="5428">
          <cell r="A5428">
            <v>5429</v>
          </cell>
          <cell r="B5428" t="str">
            <v>ANCLA DE CONO      3/4x4"</v>
          </cell>
          <cell r="C5428" t="str">
            <v>UN</v>
          </cell>
          <cell r="D5428">
            <v>1346</v>
          </cell>
        </row>
        <row r="5429">
          <cell r="A5429">
            <v>5430</v>
          </cell>
          <cell r="B5429" t="str">
            <v>ANCLA DE CONO          7"</v>
          </cell>
          <cell r="C5429" t="str">
            <v>UN</v>
          </cell>
          <cell r="D5429">
            <v>1949</v>
          </cell>
        </row>
        <row r="5430">
          <cell r="A5430">
            <v>5431</v>
          </cell>
          <cell r="B5430" t="str">
            <v>AUTOPERFORANTE       1/4"</v>
          </cell>
          <cell r="C5430" t="str">
            <v>UN</v>
          </cell>
          <cell r="D5430">
            <v>1559</v>
          </cell>
        </row>
        <row r="5431">
          <cell r="A5431">
            <v>5432</v>
          </cell>
          <cell r="B5431" t="str">
            <v>AUTOPERFORANTE       3/8"</v>
          </cell>
          <cell r="C5431" t="str">
            <v>UN</v>
          </cell>
          <cell r="D5431">
            <v>1776</v>
          </cell>
        </row>
        <row r="5432">
          <cell r="A5432">
            <v>5433</v>
          </cell>
          <cell r="B5432" t="str">
            <v>AUTOPERFORANTE       1/2"</v>
          </cell>
          <cell r="C5432" t="str">
            <v>UN</v>
          </cell>
          <cell r="D5432">
            <v>2641</v>
          </cell>
        </row>
        <row r="5433">
          <cell r="A5433">
            <v>5434</v>
          </cell>
          <cell r="B5433" t="str">
            <v>AUTOPERFORANTE       5/8"</v>
          </cell>
          <cell r="C5433" t="str">
            <v>UN</v>
          </cell>
          <cell r="D5433">
            <v>4446</v>
          </cell>
        </row>
        <row r="5434">
          <cell r="A5434">
            <v>5435</v>
          </cell>
          <cell r="B5434" t="str">
            <v>AUTOPERFORANTE       3/4"</v>
          </cell>
          <cell r="C5434" t="str">
            <v>UN</v>
          </cell>
          <cell r="D5434">
            <v>8282</v>
          </cell>
        </row>
        <row r="5435">
          <cell r="A5435">
            <v>5436</v>
          </cell>
          <cell r="B5435" t="str">
            <v>RAWL  5/16"      3/8a1/2"</v>
          </cell>
          <cell r="C5435" t="str">
            <v>UN</v>
          </cell>
          <cell r="D5435">
            <v>237</v>
          </cell>
        </row>
        <row r="5436">
          <cell r="A5436">
            <v>5437</v>
          </cell>
          <cell r="B5436" t="str">
            <v>RAWL  5/16"        5/8a1"</v>
          </cell>
          <cell r="C5436" t="str">
            <v>UN</v>
          </cell>
          <cell r="D5436">
            <v>262</v>
          </cell>
        </row>
        <row r="5437">
          <cell r="A5437">
            <v>5438</v>
          </cell>
          <cell r="B5437" t="str">
            <v>RAWLI 3/8"       3/8a5/8"</v>
          </cell>
          <cell r="C5437" t="str">
            <v>UN</v>
          </cell>
          <cell r="D5437">
            <v>552</v>
          </cell>
        </row>
        <row r="5438">
          <cell r="A5438">
            <v>5439</v>
          </cell>
          <cell r="B5438" t="str">
            <v>TORNILLO TAPCON 3/16"</v>
          </cell>
          <cell r="C5438" t="str">
            <v>UN</v>
          </cell>
          <cell r="D5438">
            <v>139</v>
          </cell>
        </row>
        <row r="5439">
          <cell r="A5439">
            <v>5440</v>
          </cell>
          <cell r="B5439" t="str">
            <v>SALMON TAYRONA CUADREAD01</v>
          </cell>
          <cell r="C5439" t="str">
            <v>M2</v>
          </cell>
          <cell r="D5439">
            <v>111244</v>
          </cell>
        </row>
        <row r="5440">
          <cell r="A5440">
            <v>5441</v>
          </cell>
          <cell r="B5440" t="str">
            <v>TORNILLO TAPCON 3/16"  01</v>
          </cell>
          <cell r="C5440" t="str">
            <v>UN</v>
          </cell>
          <cell r="D5440">
            <v>254</v>
          </cell>
        </row>
        <row r="5441">
          <cell r="A5441">
            <v>5442</v>
          </cell>
          <cell r="B5441" t="str">
            <v>TORNILLO TAPCON 1/4"</v>
          </cell>
          <cell r="C5441" t="str">
            <v>UN</v>
          </cell>
          <cell r="D5441">
            <v>226</v>
          </cell>
        </row>
        <row r="5442">
          <cell r="A5442">
            <v>5443</v>
          </cell>
          <cell r="B5442" t="str">
            <v>TORNILLO TAPCON 1/4"   01</v>
          </cell>
          <cell r="C5442" t="str">
            <v>UN</v>
          </cell>
          <cell r="D5442">
            <v>285</v>
          </cell>
        </row>
        <row r="5443">
          <cell r="A5443">
            <v>5444</v>
          </cell>
          <cell r="B5443" t="str">
            <v>TORNILLO TAPCON 1/4"   02</v>
          </cell>
          <cell r="C5443" t="str">
            <v>UN</v>
          </cell>
          <cell r="D5443">
            <v>423</v>
          </cell>
        </row>
        <row r="5444">
          <cell r="A5444">
            <v>5445</v>
          </cell>
          <cell r="B5444" t="str">
            <v>SALMON TAYRONA CUADREAD02</v>
          </cell>
          <cell r="C5444" t="str">
            <v>M2</v>
          </cell>
          <cell r="D5444">
            <v>111244</v>
          </cell>
        </row>
        <row r="5445">
          <cell r="A5445">
            <v>5446</v>
          </cell>
          <cell r="B5445" t="str">
            <v>BLANCO SARDO 305x305x20</v>
          </cell>
          <cell r="C5445" t="str">
            <v>M2</v>
          </cell>
          <cell r="D5445">
            <v>148596</v>
          </cell>
        </row>
        <row r="5446">
          <cell r="A5446">
            <v>5447</v>
          </cell>
          <cell r="B5446" t="str">
            <v>BLANCO SARDO 305x610x20</v>
          </cell>
          <cell r="C5446" t="str">
            <v>M2</v>
          </cell>
          <cell r="D5446">
            <v>155208</v>
          </cell>
        </row>
        <row r="5447">
          <cell r="A5447">
            <v>5448</v>
          </cell>
          <cell r="B5447" t="str">
            <v>BLANCO SARDO 610x610X20</v>
          </cell>
          <cell r="C5447" t="str">
            <v>M2</v>
          </cell>
          <cell r="D5447">
            <v>163676</v>
          </cell>
        </row>
        <row r="5448">
          <cell r="A5448">
            <v>5449</v>
          </cell>
          <cell r="B5448" t="str">
            <v>BROCA GALAXY      3/16x6"</v>
          </cell>
          <cell r="C5448" t="str">
            <v>UN</v>
          </cell>
          <cell r="D5448">
            <v>2065</v>
          </cell>
        </row>
        <row r="5449">
          <cell r="A5449">
            <v>5450</v>
          </cell>
          <cell r="B5449" t="str">
            <v>BROCA GALAXY       1/4x6"</v>
          </cell>
          <cell r="C5449" t="str">
            <v>UN</v>
          </cell>
          <cell r="D5449">
            <v>2088</v>
          </cell>
        </row>
        <row r="5450">
          <cell r="A5450">
            <v>5451</v>
          </cell>
          <cell r="B5450" t="str">
            <v>BROCA GALAXY      5/16x6"</v>
          </cell>
          <cell r="C5450" t="str">
            <v>UN</v>
          </cell>
          <cell r="D5450">
            <v>2610</v>
          </cell>
        </row>
        <row r="5451">
          <cell r="A5451">
            <v>5452</v>
          </cell>
          <cell r="B5451" t="str">
            <v>BROCA GALAXY       3/8x6"</v>
          </cell>
          <cell r="C5451" t="str">
            <v>UN</v>
          </cell>
          <cell r="D5451">
            <v>2784</v>
          </cell>
        </row>
        <row r="5452">
          <cell r="A5452">
            <v>5453</v>
          </cell>
          <cell r="B5452" t="str">
            <v>TALADRO PERCUTOR</v>
          </cell>
          <cell r="C5452" t="str">
            <v>UN</v>
          </cell>
          <cell r="D5452">
            <v>316680</v>
          </cell>
        </row>
        <row r="5453">
          <cell r="A5453">
            <v>5454</v>
          </cell>
          <cell r="B5453" t="str">
            <v>TALADRO ELECTRONEUMATICO</v>
          </cell>
          <cell r="C5453" t="str">
            <v>UN</v>
          </cell>
          <cell r="D5453">
            <v>522000</v>
          </cell>
        </row>
        <row r="5454">
          <cell r="A5454">
            <v>5455</v>
          </cell>
          <cell r="B5454" t="str">
            <v>BLANCO SARDO ASERRADO</v>
          </cell>
          <cell r="C5454" t="str">
            <v>M2</v>
          </cell>
          <cell r="D5454">
            <v>127948</v>
          </cell>
        </row>
        <row r="5455">
          <cell r="A5455">
            <v>5456</v>
          </cell>
          <cell r="B5455" t="str">
            <v>MARTILLO ELECTRONEUMATICO</v>
          </cell>
          <cell r="C5455" t="str">
            <v>UN</v>
          </cell>
          <cell r="D5455">
            <v>2078720</v>
          </cell>
        </row>
        <row r="5456">
          <cell r="A5456">
            <v>5457</v>
          </cell>
          <cell r="B5456" t="str">
            <v>BLANCO SARDO CUADREADO</v>
          </cell>
          <cell r="C5456" t="str">
            <v>M2</v>
          </cell>
          <cell r="D5456">
            <v>178524</v>
          </cell>
        </row>
        <row r="5457">
          <cell r="A5457">
            <v>5458</v>
          </cell>
          <cell r="B5457" t="str">
            <v>TALADRO ATORNILLADOR</v>
          </cell>
          <cell r="C5457" t="str">
            <v>UN</v>
          </cell>
          <cell r="D5457">
            <v>223300</v>
          </cell>
        </row>
        <row r="5458">
          <cell r="A5458">
            <v>5459</v>
          </cell>
          <cell r="B5458" t="str">
            <v>PISTOLA BAJA VELOCIDAD</v>
          </cell>
          <cell r="C5458" t="str">
            <v>UN</v>
          </cell>
          <cell r="D5458">
            <v>576520</v>
          </cell>
        </row>
        <row r="5459">
          <cell r="A5459">
            <v>5460</v>
          </cell>
          <cell r="B5459" t="str">
            <v>PLASTBLOCK PS</v>
          </cell>
          <cell r="C5459" t="str">
            <v>M2</v>
          </cell>
          <cell r="D5459">
            <v>3140</v>
          </cell>
        </row>
        <row r="5460">
          <cell r="A5460">
            <v>5461</v>
          </cell>
          <cell r="B5460" t="str">
            <v>PISTOLA AUTOMATICA B.VEL.</v>
          </cell>
          <cell r="C5460" t="str">
            <v>UN</v>
          </cell>
          <cell r="D5460">
            <v>841000</v>
          </cell>
        </row>
        <row r="5461">
          <cell r="A5461">
            <v>5462</v>
          </cell>
          <cell r="B5461" t="str">
            <v>CAFE BALTICO 305x305x20</v>
          </cell>
          <cell r="C5461" t="str">
            <v>M2</v>
          </cell>
          <cell r="D5461">
            <v>196156</v>
          </cell>
        </row>
        <row r="5462">
          <cell r="A5462">
            <v>5463</v>
          </cell>
          <cell r="B5462" t="str">
            <v>SOCKETS P/TUBO SLIM-LINE</v>
          </cell>
          <cell r="C5462" t="str">
            <v>UN</v>
          </cell>
          <cell r="D5462">
            <v>1653</v>
          </cell>
        </row>
        <row r="5463">
          <cell r="A5463">
            <v>5464</v>
          </cell>
          <cell r="B5463" t="str">
            <v>CAFE BALTICO 305x610x20</v>
          </cell>
          <cell r="C5463" t="str">
            <v>M2</v>
          </cell>
          <cell r="D5463">
            <v>205088</v>
          </cell>
        </row>
        <row r="5464">
          <cell r="A5464">
            <v>5465</v>
          </cell>
          <cell r="B5464" t="str">
            <v>TUBO PRESION RDE 21 11/2"</v>
          </cell>
          <cell r="C5464" t="str">
            <v>ML</v>
          </cell>
          <cell r="D5464">
            <v>3335</v>
          </cell>
        </row>
        <row r="5465">
          <cell r="A5465">
            <v>5466</v>
          </cell>
          <cell r="B5465" t="str">
            <v>CAFE BALTICO 610x610x20</v>
          </cell>
          <cell r="C5465" t="str">
            <v>M2</v>
          </cell>
          <cell r="D5465">
            <v>216108</v>
          </cell>
        </row>
        <row r="5466">
          <cell r="A5466">
            <v>5467</v>
          </cell>
          <cell r="B5466" t="str">
            <v>CAFE BALTICO ASERRADO</v>
          </cell>
          <cell r="C5466" t="str">
            <v>M2</v>
          </cell>
          <cell r="D5466">
            <v>168896</v>
          </cell>
        </row>
        <row r="5467">
          <cell r="A5467">
            <v>5468</v>
          </cell>
          <cell r="B5467" t="str">
            <v>GIALLO VENEZIAN CUADREADO</v>
          </cell>
          <cell r="C5467" t="str">
            <v>M2</v>
          </cell>
          <cell r="D5467">
            <v>236610</v>
          </cell>
        </row>
        <row r="5468">
          <cell r="A5468">
            <v>5469</v>
          </cell>
          <cell r="B5468" t="str">
            <v>SANITARIO EMBAJADOR PREM.</v>
          </cell>
          <cell r="C5468" t="str">
            <v>UN</v>
          </cell>
          <cell r="D5468">
            <v>411707</v>
          </cell>
        </row>
        <row r="5469">
          <cell r="A5469">
            <v>5470</v>
          </cell>
          <cell r="B5469" t="str">
            <v>GIALLO VENEZIA 305x305x20</v>
          </cell>
          <cell r="C5469" t="str">
            <v>M2</v>
          </cell>
          <cell r="D5469">
            <v>239192</v>
          </cell>
        </row>
        <row r="5470">
          <cell r="A5470">
            <v>5471</v>
          </cell>
          <cell r="B5470" t="str">
            <v>CABLE BLINDADO RG-59U  TV</v>
          </cell>
          <cell r="C5470" t="str">
            <v>ML</v>
          </cell>
          <cell r="D5470">
            <v>358</v>
          </cell>
        </row>
        <row r="5471">
          <cell r="A5471">
            <v>5472</v>
          </cell>
          <cell r="B5471" t="str">
            <v>GIALLO VENEZIA 305x610x20</v>
          </cell>
          <cell r="C5471" t="str">
            <v>M2</v>
          </cell>
          <cell r="D5471">
            <v>246964</v>
          </cell>
        </row>
        <row r="5472">
          <cell r="A5472">
            <v>5473</v>
          </cell>
          <cell r="B5472" t="str">
            <v>GIALLO VENEZIA 610x610x20</v>
          </cell>
          <cell r="C5472" t="str">
            <v>M2</v>
          </cell>
          <cell r="D5472">
            <v>263204</v>
          </cell>
        </row>
        <row r="5473">
          <cell r="A5473">
            <v>5474</v>
          </cell>
          <cell r="B5473" t="str">
            <v>AMPLIFICADOR           TV</v>
          </cell>
          <cell r="C5473" t="str">
            <v>UN</v>
          </cell>
          <cell r="D5473">
            <v>75000</v>
          </cell>
        </row>
        <row r="5474">
          <cell r="A5474">
            <v>5475</v>
          </cell>
          <cell r="B5474" t="str">
            <v>GIALLO VENEZIANO ASERRADO</v>
          </cell>
          <cell r="C5474" t="str">
            <v>M2</v>
          </cell>
          <cell r="D5474">
            <v>197084</v>
          </cell>
        </row>
        <row r="5475">
          <cell r="A5475">
            <v>5476</v>
          </cell>
          <cell r="B5475" t="str">
            <v>ANTENA EXTERNA         TV</v>
          </cell>
          <cell r="C5475" t="str">
            <v>UN</v>
          </cell>
          <cell r="D5475">
            <v>62000</v>
          </cell>
        </row>
        <row r="5476">
          <cell r="A5476">
            <v>5477</v>
          </cell>
          <cell r="B5476" t="str">
            <v>GIALLO VENEZIAN CUADREA01</v>
          </cell>
          <cell r="C5476" t="str">
            <v>M2</v>
          </cell>
          <cell r="D5476">
            <v>274572</v>
          </cell>
        </row>
        <row r="5477">
          <cell r="A5477">
            <v>5478</v>
          </cell>
          <cell r="B5477" t="str">
            <v>GHIANDONE 305x305x20</v>
          </cell>
          <cell r="C5477" t="str">
            <v>M2</v>
          </cell>
          <cell r="D5477">
            <v>141288</v>
          </cell>
        </row>
        <row r="5478">
          <cell r="A5478">
            <v>5479</v>
          </cell>
          <cell r="B5478" t="str">
            <v>GHIANDONE 305x610x20</v>
          </cell>
          <cell r="C5478" t="str">
            <v>M2</v>
          </cell>
          <cell r="D5478">
            <v>147436</v>
          </cell>
        </row>
        <row r="5479">
          <cell r="A5479">
            <v>5480</v>
          </cell>
          <cell r="B5479" t="str">
            <v>GHIANDONE 610x610x20</v>
          </cell>
          <cell r="C5479" t="str">
            <v>M2</v>
          </cell>
          <cell r="D5479">
            <v>155672</v>
          </cell>
        </row>
        <row r="5480">
          <cell r="A5480">
            <v>5481</v>
          </cell>
          <cell r="B5480" t="str">
            <v>BLOQUE PARA CAMARA TELEF.</v>
          </cell>
          <cell r="C5480" t="str">
            <v>UN</v>
          </cell>
          <cell r="D5480">
            <v>1752</v>
          </cell>
        </row>
        <row r="5481">
          <cell r="A5481">
            <v>5482</v>
          </cell>
          <cell r="B5481" t="str">
            <v>GHIANDONE ASERRADO</v>
          </cell>
          <cell r="C5481" t="str">
            <v>M2</v>
          </cell>
          <cell r="D5481">
            <v>114376</v>
          </cell>
        </row>
        <row r="5482">
          <cell r="A5482">
            <v>5483</v>
          </cell>
          <cell r="B5482" t="str">
            <v>GHIANDONE CUADREADO</v>
          </cell>
          <cell r="C5482" t="str">
            <v>M2</v>
          </cell>
          <cell r="D5482">
            <v>162748</v>
          </cell>
        </row>
        <row r="5483">
          <cell r="A5483">
            <v>5484</v>
          </cell>
          <cell r="B5483" t="str">
            <v>GRIS GUAYANA 153x305x10</v>
          </cell>
          <cell r="C5483" t="str">
            <v>M2</v>
          </cell>
          <cell r="D5483">
            <v>75516</v>
          </cell>
        </row>
        <row r="5484">
          <cell r="A5484">
            <v>5485</v>
          </cell>
          <cell r="B5484" t="str">
            <v>GRIS GUAYANA 153x305x1001</v>
          </cell>
          <cell r="C5484" t="str">
            <v>M2</v>
          </cell>
          <cell r="D5484">
            <v>84796</v>
          </cell>
        </row>
        <row r="5485">
          <cell r="A5485">
            <v>5486</v>
          </cell>
          <cell r="B5485" t="str">
            <v>GRIS GUAYANA 305x305X10</v>
          </cell>
          <cell r="C5485" t="str">
            <v>M2</v>
          </cell>
          <cell r="D5485">
            <v>75516</v>
          </cell>
        </row>
        <row r="5486">
          <cell r="A5486">
            <v>5487</v>
          </cell>
          <cell r="B5486" t="str">
            <v>GRIS GUAYANA 305x305x1001</v>
          </cell>
          <cell r="C5486" t="str">
            <v>M2</v>
          </cell>
          <cell r="D5486">
            <v>84796</v>
          </cell>
        </row>
        <row r="5487">
          <cell r="A5487">
            <v>5488</v>
          </cell>
          <cell r="B5487" t="str">
            <v>GRIS GUAYANA 153xJPx10</v>
          </cell>
          <cell r="C5487" t="str">
            <v>M2</v>
          </cell>
          <cell r="D5487">
            <v>60668</v>
          </cell>
        </row>
        <row r="5488">
          <cell r="A5488">
            <v>5489</v>
          </cell>
          <cell r="B5488" t="str">
            <v>GRIS GUAYANA 153xJPx10 01</v>
          </cell>
          <cell r="C5488" t="str">
            <v>M2</v>
          </cell>
          <cell r="D5488">
            <v>70064</v>
          </cell>
        </row>
        <row r="5489">
          <cell r="A5489">
            <v>5490</v>
          </cell>
          <cell r="B5489" t="str">
            <v>DECORALT DECOTURF II</v>
          </cell>
          <cell r="C5489" t="str">
            <v>M2</v>
          </cell>
          <cell r="D5489">
            <v>9950</v>
          </cell>
        </row>
        <row r="5490">
          <cell r="A5490">
            <v>5491</v>
          </cell>
          <cell r="B5490" t="str">
            <v>SANITARIO DIPLOMATICO B/C</v>
          </cell>
          <cell r="C5490" t="str">
            <v>UN</v>
          </cell>
          <cell r="D5490">
            <v>349160</v>
          </cell>
        </row>
        <row r="5491">
          <cell r="A5491">
            <v>5492</v>
          </cell>
          <cell r="B5491" t="str">
            <v>SANITARIO DIPLOMATICO PRE</v>
          </cell>
          <cell r="C5491" t="str">
            <v>UN</v>
          </cell>
          <cell r="D5491">
            <v>386605</v>
          </cell>
        </row>
        <row r="5492">
          <cell r="A5492">
            <v>5493</v>
          </cell>
          <cell r="B5492" t="str">
            <v>SANITARIO PORTOBELLO B/CO</v>
          </cell>
          <cell r="C5492" t="str">
            <v>UN</v>
          </cell>
          <cell r="D5492">
            <v>174000</v>
          </cell>
        </row>
        <row r="5493">
          <cell r="A5493">
            <v>5494</v>
          </cell>
          <cell r="B5493" t="str">
            <v>BOMBA AGUA 1 1/2"</v>
          </cell>
          <cell r="C5493" t="str">
            <v>UN</v>
          </cell>
          <cell r="D5493">
            <v>490711</v>
          </cell>
        </row>
        <row r="5494">
          <cell r="A5494">
            <v>5495</v>
          </cell>
          <cell r="B5494" t="str">
            <v>BOMBA AGUA 2"</v>
          </cell>
          <cell r="C5494" t="str">
            <v>UN</v>
          </cell>
          <cell r="D5494">
            <v>954871</v>
          </cell>
        </row>
        <row r="5495">
          <cell r="A5495">
            <v>5496</v>
          </cell>
          <cell r="B5495" t="str">
            <v>GRIS GUAYANA 305xJPX10</v>
          </cell>
          <cell r="C5495" t="str">
            <v>M2</v>
          </cell>
          <cell r="D5495">
            <v>60668</v>
          </cell>
        </row>
        <row r="5496">
          <cell r="A5496">
            <v>5497</v>
          </cell>
          <cell r="B5496" t="str">
            <v>GRIS GUAYANA 305xJPx10 01</v>
          </cell>
          <cell r="C5496" t="str">
            <v>M2</v>
          </cell>
          <cell r="D5496">
            <v>70064</v>
          </cell>
        </row>
        <row r="5497">
          <cell r="A5497">
            <v>5498</v>
          </cell>
          <cell r="B5497" t="str">
            <v>GRIS GUAYANA 305x305x20</v>
          </cell>
          <cell r="C5497" t="str">
            <v>M2</v>
          </cell>
          <cell r="D5497">
            <v>86072</v>
          </cell>
        </row>
        <row r="5498">
          <cell r="A5498">
            <v>5499</v>
          </cell>
          <cell r="B5498" t="str">
            <v>GRIS GUAYANA 305x305x2001</v>
          </cell>
          <cell r="C5498" t="str">
            <v>M2</v>
          </cell>
          <cell r="D5498">
            <v>104864</v>
          </cell>
        </row>
        <row r="5499">
          <cell r="A5499">
            <v>5500</v>
          </cell>
          <cell r="B5499" t="str">
            <v>TUBO PVC             1/2"</v>
          </cell>
          <cell r="C5499" t="str">
            <v>ML</v>
          </cell>
          <cell r="D5499">
            <v>556</v>
          </cell>
        </row>
        <row r="5500">
          <cell r="A5500">
            <v>5501</v>
          </cell>
          <cell r="B5500" t="str">
            <v>GRIS GUAYANA 305x305x2002</v>
          </cell>
          <cell r="C5500" t="str">
            <v>M2</v>
          </cell>
          <cell r="D5500">
            <v>104864</v>
          </cell>
        </row>
        <row r="5501">
          <cell r="A5501">
            <v>5502</v>
          </cell>
          <cell r="B5501" t="str">
            <v>GRIS GUAYANA 305x610x20</v>
          </cell>
          <cell r="C5501" t="str">
            <v>M2</v>
          </cell>
          <cell r="D5501">
            <v>90016</v>
          </cell>
        </row>
        <row r="5502">
          <cell r="A5502">
            <v>5503</v>
          </cell>
          <cell r="B5502" t="str">
            <v>GRIS GUAYANA 305x610x2001</v>
          </cell>
          <cell r="C5502" t="str">
            <v>M2</v>
          </cell>
          <cell r="D5502">
            <v>109272</v>
          </cell>
        </row>
        <row r="5503">
          <cell r="A5503">
            <v>5504</v>
          </cell>
          <cell r="B5503" t="str">
            <v>TUBO PVC               1"</v>
          </cell>
          <cell r="C5503" t="str">
            <v>ML</v>
          </cell>
          <cell r="D5503">
            <v>1671</v>
          </cell>
        </row>
        <row r="5504">
          <cell r="A5504">
            <v>5505</v>
          </cell>
          <cell r="B5504" t="str">
            <v>GRIS GUAYANA 305x610x2002</v>
          </cell>
          <cell r="C5504" t="str">
            <v>M2</v>
          </cell>
          <cell r="D5504">
            <v>109272</v>
          </cell>
        </row>
        <row r="5505">
          <cell r="A5505">
            <v>5506</v>
          </cell>
          <cell r="B5505" t="str">
            <v>GRIS GUAYANA 610x610x20</v>
          </cell>
          <cell r="C5505" t="str">
            <v>M2</v>
          </cell>
          <cell r="D5505">
            <v>94656</v>
          </cell>
        </row>
        <row r="5506">
          <cell r="A5506">
            <v>5507</v>
          </cell>
          <cell r="B5506" t="str">
            <v>SANITARIO PORTOFINO B/CO</v>
          </cell>
          <cell r="C5506" t="str">
            <v>UN</v>
          </cell>
          <cell r="D5506">
            <v>174000</v>
          </cell>
        </row>
        <row r="5507">
          <cell r="A5507">
            <v>5508</v>
          </cell>
          <cell r="B5507" t="str">
            <v>SANITARIO VICTORIA B/CO</v>
          </cell>
          <cell r="C5507" t="str">
            <v>UN</v>
          </cell>
          <cell r="D5507">
            <v>150800</v>
          </cell>
        </row>
        <row r="5508">
          <cell r="A5508">
            <v>5509</v>
          </cell>
          <cell r="B5508" t="str">
            <v>SANITARIO VICTORIA PREM.</v>
          </cell>
          <cell r="C5508" t="str">
            <v>UN</v>
          </cell>
          <cell r="D5508">
            <v>167504</v>
          </cell>
        </row>
        <row r="5509">
          <cell r="A5509">
            <v>5510</v>
          </cell>
          <cell r="B5509" t="str">
            <v>CALENTADOR HACEB   15 Gl.</v>
          </cell>
          <cell r="C5509" t="str">
            <v>UN</v>
          </cell>
          <cell r="D5509">
            <v>115200</v>
          </cell>
        </row>
        <row r="5510">
          <cell r="A5510">
            <v>5511</v>
          </cell>
          <cell r="B5510" t="str">
            <v>CALENTADOR HACEB   20 Gl.</v>
          </cell>
          <cell r="C5510" t="str">
            <v>UN</v>
          </cell>
          <cell r="D5510">
            <v>125300</v>
          </cell>
        </row>
        <row r="5511">
          <cell r="A5511">
            <v>5512</v>
          </cell>
          <cell r="B5511" t="str">
            <v>CALENTADOR HACEB   30 Gl.</v>
          </cell>
          <cell r="C5511" t="str">
            <v>UN</v>
          </cell>
          <cell r="D5511">
            <v>183000</v>
          </cell>
        </row>
        <row r="5512">
          <cell r="A5512">
            <v>5513</v>
          </cell>
          <cell r="B5512" t="str">
            <v>GRIS GUAYANA 610x610x2001</v>
          </cell>
          <cell r="C5512" t="str">
            <v>M2</v>
          </cell>
          <cell r="D5512">
            <v>115188</v>
          </cell>
        </row>
        <row r="5513">
          <cell r="A5513">
            <v>5514</v>
          </cell>
          <cell r="B5513" t="str">
            <v>PULIDA PISOS GRANITO</v>
          </cell>
          <cell r="C5513" t="str">
            <v>M2</v>
          </cell>
          <cell r="D5513">
            <v>5000</v>
          </cell>
        </row>
        <row r="5514">
          <cell r="A5514">
            <v>5515</v>
          </cell>
          <cell r="B5514" t="str">
            <v>PORC.ESTANCIA PLANO 11x11</v>
          </cell>
          <cell r="C5514" t="str">
            <v>M2</v>
          </cell>
          <cell r="D5514">
            <v>9500</v>
          </cell>
        </row>
        <row r="5515">
          <cell r="A5515">
            <v>5516</v>
          </cell>
          <cell r="B5515" t="str">
            <v>PORC.ESTANCIA GRABA.11x11</v>
          </cell>
          <cell r="C5515" t="str">
            <v>M2</v>
          </cell>
          <cell r="D5515">
            <v>9500</v>
          </cell>
        </row>
        <row r="5516">
          <cell r="A5516">
            <v>5517</v>
          </cell>
          <cell r="B5516" t="str">
            <v>SANITARIO CANAIMA COLORES</v>
          </cell>
          <cell r="C5516" t="str">
            <v>UN</v>
          </cell>
          <cell r="D5516">
            <v>133400</v>
          </cell>
        </row>
        <row r="5517">
          <cell r="A5517">
            <v>5518</v>
          </cell>
          <cell r="B5517" t="str">
            <v>PORC.ESTANCIA DUNAS 11x11</v>
          </cell>
          <cell r="C5517" t="str">
            <v>M2</v>
          </cell>
          <cell r="D5517">
            <v>9500</v>
          </cell>
        </row>
        <row r="5518">
          <cell r="A5518">
            <v>5519</v>
          </cell>
          <cell r="B5518" t="str">
            <v>GRIS GUAYANA 610x610x2002</v>
          </cell>
          <cell r="C5518" t="str">
            <v>M2</v>
          </cell>
          <cell r="D5518">
            <v>115188</v>
          </cell>
        </row>
        <row r="5519">
          <cell r="A5519">
            <v>5520</v>
          </cell>
          <cell r="B5519" t="str">
            <v>HORNO ESTATICO EMPOTRAR</v>
          </cell>
          <cell r="C5519" t="str">
            <v>UN</v>
          </cell>
          <cell r="D5519">
            <v>153990</v>
          </cell>
        </row>
        <row r="5520">
          <cell r="A5520">
            <v>5521</v>
          </cell>
          <cell r="B5520" t="str">
            <v>GRIS GUAYANA ASERRADO</v>
          </cell>
          <cell r="C5520" t="str">
            <v>M2</v>
          </cell>
          <cell r="D5520">
            <v>73776</v>
          </cell>
        </row>
        <row r="5521">
          <cell r="A5521">
            <v>5522</v>
          </cell>
          <cell r="B5521" t="str">
            <v>GRIS GUAYANA ASERRADO  01</v>
          </cell>
          <cell r="C5521" t="str">
            <v>M2</v>
          </cell>
          <cell r="D5521">
            <v>89668</v>
          </cell>
        </row>
        <row r="5522">
          <cell r="A5522">
            <v>5523</v>
          </cell>
          <cell r="B5522" t="str">
            <v>CAMPANA EXTRACT DE 60 C01</v>
          </cell>
          <cell r="C5522" t="str">
            <v>UN</v>
          </cell>
          <cell r="D5522">
            <v>93390</v>
          </cell>
        </row>
        <row r="5523">
          <cell r="A5523">
            <v>5524</v>
          </cell>
          <cell r="B5523" t="str">
            <v>GRIS GUAYANA ASERRADO  02</v>
          </cell>
          <cell r="C5523" t="str">
            <v>M2</v>
          </cell>
          <cell r="D5523">
            <v>89668</v>
          </cell>
        </row>
        <row r="5524">
          <cell r="A5524">
            <v>5525</v>
          </cell>
          <cell r="B5524" t="str">
            <v>GRIS GUAYANA CUADREADO</v>
          </cell>
          <cell r="C5524" t="str">
            <v>M2</v>
          </cell>
          <cell r="D5524">
            <v>103472</v>
          </cell>
        </row>
        <row r="5525">
          <cell r="A5525">
            <v>5526</v>
          </cell>
          <cell r="B5525" t="str">
            <v>GRIS GUAYANA CUADREADO 01</v>
          </cell>
          <cell r="C5525" t="str">
            <v>M2</v>
          </cell>
          <cell r="D5525">
            <v>125976</v>
          </cell>
        </row>
        <row r="5526">
          <cell r="A5526">
            <v>5527</v>
          </cell>
          <cell r="B5526" t="str">
            <v>GRIS GUAYANA CUADREADO 02</v>
          </cell>
          <cell r="C5526" t="str">
            <v>M2</v>
          </cell>
          <cell r="D5526">
            <v>125976</v>
          </cell>
        </row>
        <row r="5527">
          <cell r="A5527">
            <v>5528</v>
          </cell>
          <cell r="B5527" t="str">
            <v>FUENTE DE ALIMENTACION</v>
          </cell>
          <cell r="C5527" t="str">
            <v>UN</v>
          </cell>
          <cell r="D5527">
            <v>50000</v>
          </cell>
        </row>
        <row r="5528">
          <cell r="A5528">
            <v>5529</v>
          </cell>
          <cell r="B5528" t="str">
            <v>LABRADOR CLARO 305x305x20</v>
          </cell>
          <cell r="C5528" t="str">
            <v>M2</v>
          </cell>
          <cell r="D5528">
            <v>328628</v>
          </cell>
        </row>
        <row r="5529">
          <cell r="A5529">
            <v>5530</v>
          </cell>
          <cell r="B5529" t="str">
            <v>LABRADOR CLARO 305x610x20</v>
          </cell>
          <cell r="C5529" t="str">
            <v>M2</v>
          </cell>
          <cell r="D5529">
            <v>343708</v>
          </cell>
        </row>
        <row r="5530">
          <cell r="A5530">
            <v>5531</v>
          </cell>
          <cell r="B5530" t="str">
            <v>LABRADOR CLARO 610x610x20</v>
          </cell>
          <cell r="C5530" t="str">
            <v>M2</v>
          </cell>
          <cell r="D5530">
            <v>362500</v>
          </cell>
        </row>
        <row r="5531">
          <cell r="A5531">
            <v>5532</v>
          </cell>
          <cell r="B5531" t="str">
            <v>LABRADOR ASERRADO</v>
          </cell>
          <cell r="C5531" t="str">
            <v>M2</v>
          </cell>
          <cell r="D5531">
            <v>290580</v>
          </cell>
        </row>
        <row r="5532">
          <cell r="A5532">
            <v>5533</v>
          </cell>
          <cell r="B5532" t="str">
            <v>LABRADOR CUADREADO</v>
          </cell>
          <cell r="C5532" t="str">
            <v>M2</v>
          </cell>
          <cell r="D5532">
            <v>395908</v>
          </cell>
        </row>
        <row r="5533">
          <cell r="A5533">
            <v>5534</v>
          </cell>
          <cell r="B5533" t="str">
            <v>NEW IMPERIAL 305x305X20</v>
          </cell>
          <cell r="C5533" t="str">
            <v>M2</v>
          </cell>
          <cell r="D5533">
            <v>216340</v>
          </cell>
        </row>
        <row r="5534">
          <cell r="A5534">
            <v>5535</v>
          </cell>
          <cell r="B5534" t="str">
            <v>NEW IMPERIAL 305x610x20</v>
          </cell>
          <cell r="C5534" t="str">
            <v>M2</v>
          </cell>
          <cell r="D5534">
            <v>226316</v>
          </cell>
        </row>
        <row r="5535">
          <cell r="A5535">
            <v>5536</v>
          </cell>
          <cell r="B5535" t="str">
            <v>NEW IMPERIAL 610x610x20</v>
          </cell>
          <cell r="C5535" t="str">
            <v>M2</v>
          </cell>
          <cell r="D5535">
            <v>238264</v>
          </cell>
        </row>
        <row r="5536">
          <cell r="A5536">
            <v>5537</v>
          </cell>
          <cell r="B5536" t="str">
            <v>NEW IMPERIAL ASERRADO</v>
          </cell>
          <cell r="C5536" t="str">
            <v>M2</v>
          </cell>
          <cell r="D5536">
            <v>184440</v>
          </cell>
        </row>
        <row r="5537">
          <cell r="A5537">
            <v>5538</v>
          </cell>
          <cell r="B5537" t="str">
            <v>NEW IMPERIAL CUADREADO</v>
          </cell>
          <cell r="C5537" t="str">
            <v>M2</v>
          </cell>
          <cell r="D5537">
            <v>248704</v>
          </cell>
        </row>
        <row r="5538">
          <cell r="A5538">
            <v>5539</v>
          </cell>
          <cell r="B5538" t="str">
            <v>PLASTBLOCK PS          01</v>
          </cell>
          <cell r="C5538" t="str">
            <v>M2</v>
          </cell>
          <cell r="D5538">
            <v>2890</v>
          </cell>
        </row>
        <row r="5539">
          <cell r="A5539">
            <v>5540</v>
          </cell>
          <cell r="B5539" t="str">
            <v>TANQUE PLASTICO 1000 LT</v>
          </cell>
          <cell r="C5539" t="str">
            <v>UN</v>
          </cell>
          <cell r="D5539">
            <v>160000</v>
          </cell>
        </row>
        <row r="5540">
          <cell r="A5540">
            <v>5541</v>
          </cell>
          <cell r="B5540" t="str">
            <v>TANQUE PLASTICO 500 LT</v>
          </cell>
          <cell r="C5540" t="str">
            <v>UN</v>
          </cell>
          <cell r="D5540">
            <v>98000</v>
          </cell>
        </row>
        <row r="5541">
          <cell r="A5541">
            <v>5542</v>
          </cell>
          <cell r="B5541" t="str">
            <v>TANQUE PLASTICO 25 LT</v>
          </cell>
          <cell r="C5541" t="str">
            <v>UN</v>
          </cell>
          <cell r="D5541">
            <v>68000</v>
          </cell>
        </row>
        <row r="5542">
          <cell r="A5542">
            <v>5543</v>
          </cell>
          <cell r="B5542" t="str">
            <v>PIE DE CEDRO</v>
          </cell>
          <cell r="C5542" t="str">
            <v>UN</v>
          </cell>
          <cell r="D5542">
            <v>800</v>
          </cell>
        </row>
        <row r="5543">
          <cell r="A5543">
            <v>5544</v>
          </cell>
          <cell r="B5543" t="str">
            <v>LISTON CEIBA 2"X4"X10'</v>
          </cell>
          <cell r="C5543" t="str">
            <v>UN</v>
          </cell>
          <cell r="D5543">
            <v>12000</v>
          </cell>
        </row>
        <row r="5544">
          <cell r="A5544">
            <v>5545</v>
          </cell>
          <cell r="B5544" t="str">
            <v>PLASTBLOCK PMMA</v>
          </cell>
          <cell r="C5544" t="str">
            <v>M2</v>
          </cell>
          <cell r="D5544">
            <v>4780</v>
          </cell>
        </row>
        <row r="5545">
          <cell r="A5545">
            <v>5546</v>
          </cell>
          <cell r="B5545" t="str">
            <v>LISTON CEIBA 2"X3"X10'</v>
          </cell>
          <cell r="C5545" t="str">
            <v>UN</v>
          </cell>
          <cell r="D5545">
            <v>5400</v>
          </cell>
        </row>
        <row r="5546">
          <cell r="A5546">
            <v>5547</v>
          </cell>
          <cell r="B5546" t="str">
            <v>TABLON CEIBA 1"X12"X10'</v>
          </cell>
          <cell r="C5546" t="str">
            <v>UN</v>
          </cell>
          <cell r="D5546">
            <v>18000</v>
          </cell>
        </row>
        <row r="5547">
          <cell r="A5547">
            <v>5548</v>
          </cell>
          <cell r="B5547" t="str">
            <v>TABLON ABARCO 2"X8"X15'</v>
          </cell>
          <cell r="C5547" t="str">
            <v>UN</v>
          </cell>
          <cell r="D5547">
            <v>16000</v>
          </cell>
        </row>
        <row r="5548">
          <cell r="A5548">
            <v>5549</v>
          </cell>
          <cell r="B5548" t="str">
            <v>TABLON CATIVO 3/4"X12"X15</v>
          </cell>
          <cell r="C5548" t="str">
            <v>UN</v>
          </cell>
          <cell r="D5548">
            <v>6000</v>
          </cell>
        </row>
        <row r="5549">
          <cell r="A5549">
            <v>5550</v>
          </cell>
          <cell r="B5549" t="str">
            <v>TABLON CATIVO 1"X12"X1501</v>
          </cell>
          <cell r="C5549" t="str">
            <v>UN</v>
          </cell>
          <cell r="D5549">
            <v>7500</v>
          </cell>
        </row>
        <row r="5550">
          <cell r="A5550">
            <v>5551</v>
          </cell>
          <cell r="B5550" t="str">
            <v>PLASTBLOCK PMMA        01</v>
          </cell>
          <cell r="C5550" t="str">
            <v>M2</v>
          </cell>
          <cell r="D5550">
            <v>4460</v>
          </cell>
        </row>
        <row r="5551">
          <cell r="A5551">
            <v>5552</v>
          </cell>
          <cell r="B5551" t="str">
            <v>TABLON CATIVO 2"X12"X15'</v>
          </cell>
          <cell r="C5551" t="str">
            <v>UN</v>
          </cell>
          <cell r="D5551">
            <v>15000</v>
          </cell>
        </row>
        <row r="5552">
          <cell r="A5552">
            <v>5553</v>
          </cell>
          <cell r="B5552" t="str">
            <v>POCETA SENCILLA 480x435mm</v>
          </cell>
          <cell r="C5552" t="str">
            <v>UN</v>
          </cell>
          <cell r="D5552">
            <v>58990</v>
          </cell>
        </row>
        <row r="5553">
          <cell r="A5553">
            <v>5554</v>
          </cell>
          <cell r="B5553" t="str">
            <v>POCETA SENCILLA 600x530mm</v>
          </cell>
          <cell r="C5553" t="str">
            <v>UN</v>
          </cell>
          <cell r="D5553">
            <v>76300</v>
          </cell>
        </row>
        <row r="5554">
          <cell r="A5554">
            <v>5555</v>
          </cell>
          <cell r="B5554" t="str">
            <v>CHAZO MADERA 4"X4"X15'</v>
          </cell>
          <cell r="C5554" t="str">
            <v>UN</v>
          </cell>
          <cell r="D5554">
            <v>16000</v>
          </cell>
        </row>
        <row r="5555">
          <cell r="A5555">
            <v>5556</v>
          </cell>
          <cell r="B5555" t="str">
            <v>TUBO ALCANTARILLADO 27"</v>
          </cell>
          <cell r="C5555" t="str">
            <v>ML</v>
          </cell>
          <cell r="D5555">
            <v>92986</v>
          </cell>
        </row>
        <row r="5556">
          <cell r="A5556">
            <v>5557</v>
          </cell>
          <cell r="B5556" t="str">
            <v>TUBO ALCANTARILLADO 36"</v>
          </cell>
          <cell r="C5556" t="str">
            <v>ML</v>
          </cell>
          <cell r="D5556">
            <v>285000</v>
          </cell>
        </row>
        <row r="5557">
          <cell r="A5557">
            <v>5558</v>
          </cell>
          <cell r="B5557" t="str">
            <v>TUBO ALCANTARILLADO 48"</v>
          </cell>
          <cell r="C5557" t="str">
            <v>ML</v>
          </cell>
          <cell r="D5557">
            <v>241002</v>
          </cell>
        </row>
        <row r="5558">
          <cell r="A5558">
            <v>5559</v>
          </cell>
          <cell r="B5558" t="str">
            <v>TUBO ALCANTARILLADO 27"01</v>
          </cell>
          <cell r="C5558" t="str">
            <v>ML</v>
          </cell>
          <cell r="D5558">
            <v>98368</v>
          </cell>
        </row>
        <row r="5559">
          <cell r="A5559">
            <v>5560</v>
          </cell>
          <cell r="B5559" t="str">
            <v>TUBO PRESION RDE 21    4"</v>
          </cell>
          <cell r="C5559" t="str">
            <v>ML</v>
          </cell>
          <cell r="D5559">
            <v>16955</v>
          </cell>
        </row>
        <row r="5560">
          <cell r="A5560">
            <v>5561</v>
          </cell>
          <cell r="B5560" t="str">
            <v>PLASTBLOCK PC</v>
          </cell>
          <cell r="C5560" t="str">
            <v>M2</v>
          </cell>
          <cell r="D5560">
            <v>8100</v>
          </cell>
        </row>
        <row r="5561">
          <cell r="A5561">
            <v>5562</v>
          </cell>
          <cell r="B5561" t="str">
            <v>CONTACTOR AUXILIAR  CA 4A</v>
          </cell>
          <cell r="C5561" t="str">
            <v>UN</v>
          </cell>
          <cell r="D5561">
            <v>76980</v>
          </cell>
        </row>
        <row r="5562">
          <cell r="A5562">
            <v>5563</v>
          </cell>
          <cell r="B5562" t="str">
            <v>CONTACTOR AUXILIAR  CC 4A</v>
          </cell>
          <cell r="C5562" t="str">
            <v>UN</v>
          </cell>
          <cell r="D5562">
            <v>160776</v>
          </cell>
        </row>
        <row r="5563">
          <cell r="A5563">
            <v>5564</v>
          </cell>
          <cell r="B5563" t="str">
            <v>CONTACTOR TRIPOLAR  25  A</v>
          </cell>
          <cell r="C5563" t="str">
            <v>UN</v>
          </cell>
          <cell r="D5563">
            <v>74008</v>
          </cell>
        </row>
        <row r="5564">
          <cell r="A5564">
            <v>5565</v>
          </cell>
          <cell r="B5564" t="str">
            <v>CONTACTOR TRIPOLAR  25 01</v>
          </cell>
          <cell r="C5564" t="str">
            <v>UN</v>
          </cell>
          <cell r="D5564">
            <v>88856</v>
          </cell>
        </row>
        <row r="5565">
          <cell r="A5565">
            <v>5566</v>
          </cell>
          <cell r="B5565" t="str">
            <v>CONTACTOR TRIPOLAR  32  A</v>
          </cell>
          <cell r="C5565" t="str">
            <v>UN</v>
          </cell>
          <cell r="D5565">
            <v>116116</v>
          </cell>
        </row>
        <row r="5566">
          <cell r="A5566">
            <v>5567</v>
          </cell>
          <cell r="B5566" t="str">
            <v>CONTACTOR TRIPOLAR  40  A</v>
          </cell>
          <cell r="C5566" t="str">
            <v>UN</v>
          </cell>
          <cell r="D5566">
            <v>158340</v>
          </cell>
        </row>
        <row r="5567">
          <cell r="A5567">
            <v>5568</v>
          </cell>
          <cell r="B5567" t="str">
            <v>CONTACTOR TRIPOLAR  32 01</v>
          </cell>
          <cell r="C5567" t="str">
            <v>UN</v>
          </cell>
          <cell r="D5567">
            <v>236060</v>
          </cell>
        </row>
        <row r="5568">
          <cell r="A5568">
            <v>5569</v>
          </cell>
          <cell r="B5568" t="str">
            <v>CONTACTOR TRIPOLAR  60  A</v>
          </cell>
          <cell r="C5568" t="str">
            <v>UN</v>
          </cell>
          <cell r="D5568">
            <v>294060</v>
          </cell>
        </row>
        <row r="5569">
          <cell r="A5569">
            <v>5570</v>
          </cell>
          <cell r="B5569" t="str">
            <v>CONTACTOR TRIPOLAR  80  A</v>
          </cell>
          <cell r="C5569" t="str">
            <v>UN</v>
          </cell>
          <cell r="D5569">
            <v>344636</v>
          </cell>
        </row>
        <row r="5570">
          <cell r="A5570">
            <v>5571</v>
          </cell>
          <cell r="B5570" t="str">
            <v>CONTACTOR TRIPOLAR  80 01</v>
          </cell>
          <cell r="C5570" t="str">
            <v>UN</v>
          </cell>
          <cell r="D5570">
            <v>434420</v>
          </cell>
        </row>
        <row r="5571">
          <cell r="A5571">
            <v>5572</v>
          </cell>
          <cell r="B5571" t="str">
            <v>CONTACTOR TRIPOLAR 125  A</v>
          </cell>
          <cell r="C5571" t="str">
            <v>UN</v>
          </cell>
          <cell r="D5571">
            <v>552740</v>
          </cell>
        </row>
        <row r="5572">
          <cell r="A5572">
            <v>5573</v>
          </cell>
          <cell r="B5572" t="str">
            <v>CONTACTOR TRIPOLAR 200  A</v>
          </cell>
          <cell r="C5572" t="str">
            <v>UN</v>
          </cell>
          <cell r="D5572">
            <v>862692</v>
          </cell>
        </row>
        <row r="5573">
          <cell r="A5573">
            <v>5574</v>
          </cell>
          <cell r="B5573" t="str">
            <v>CONTACTOR TRIPOLAR 270  A</v>
          </cell>
          <cell r="C5573" t="str">
            <v>UN</v>
          </cell>
          <cell r="D5573">
            <v>1463572</v>
          </cell>
        </row>
        <row r="5574">
          <cell r="A5574">
            <v>5575</v>
          </cell>
          <cell r="B5574" t="str">
            <v>CONTACTOR TRIPOLAR 350  A</v>
          </cell>
          <cell r="C5574" t="str">
            <v>UN</v>
          </cell>
          <cell r="D5574">
            <v>1964808</v>
          </cell>
        </row>
        <row r="5575">
          <cell r="A5575">
            <v>5576</v>
          </cell>
          <cell r="B5575" t="str">
            <v>CONTACTOR TRIPOLAR 500  A</v>
          </cell>
          <cell r="C5575" t="str">
            <v>UN</v>
          </cell>
          <cell r="D5575">
            <v>2591904</v>
          </cell>
        </row>
        <row r="5576">
          <cell r="A5576">
            <v>5577</v>
          </cell>
          <cell r="B5576" t="str">
            <v>CONTACTOR TRIPOLAR 700  A</v>
          </cell>
          <cell r="C5576" t="str">
            <v>UN</v>
          </cell>
          <cell r="D5576">
            <v>3590548</v>
          </cell>
        </row>
        <row r="5577">
          <cell r="A5577">
            <v>5578</v>
          </cell>
          <cell r="B5577" t="str">
            <v>CONTACTOR TRIPOLAR 1000 A</v>
          </cell>
          <cell r="C5577" t="str">
            <v>UN</v>
          </cell>
          <cell r="D5577">
            <v>5067576</v>
          </cell>
        </row>
        <row r="5578">
          <cell r="A5578">
            <v>5579</v>
          </cell>
          <cell r="B5578" t="str">
            <v>CONTACTOR TRIPOLAR 1600 A</v>
          </cell>
          <cell r="C5578" t="str">
            <v>UN</v>
          </cell>
          <cell r="D5578">
            <v>8755680</v>
          </cell>
        </row>
        <row r="5579">
          <cell r="A5579">
            <v>5580</v>
          </cell>
          <cell r="B5579" t="str">
            <v>PLASTBLOCK PC          01</v>
          </cell>
          <cell r="C5579" t="str">
            <v>M2</v>
          </cell>
          <cell r="D5579">
            <v>7200</v>
          </cell>
        </row>
        <row r="5580">
          <cell r="A5580">
            <v>5581</v>
          </cell>
          <cell r="B5580" t="str">
            <v>TEMPORIZADOR ELECTRONICO</v>
          </cell>
          <cell r="C5580" t="str">
            <v>UN</v>
          </cell>
          <cell r="D5580">
            <v>139084</v>
          </cell>
        </row>
        <row r="5581">
          <cell r="A5581">
            <v>5582</v>
          </cell>
          <cell r="B5581" t="str">
            <v>CAJA STRIP 30x30x10 CL 22</v>
          </cell>
          <cell r="C5581" t="str">
            <v>UN</v>
          </cell>
          <cell r="D5581">
            <v>42000</v>
          </cell>
        </row>
        <row r="5582">
          <cell r="A5582">
            <v>5583</v>
          </cell>
          <cell r="B5582" t="str">
            <v>TUBO ALCANTARILLADO 36"01</v>
          </cell>
          <cell r="C5582" t="str">
            <v>ML</v>
          </cell>
          <cell r="D5582">
            <v>153909</v>
          </cell>
        </row>
        <row r="5583">
          <cell r="A5583">
            <v>5584</v>
          </cell>
          <cell r="B5583" t="str">
            <v>ARRANCADOR DIRECTO 1.5 HP</v>
          </cell>
          <cell r="C5583" t="str">
            <v>UN</v>
          </cell>
          <cell r="D5583">
            <v>177596</v>
          </cell>
        </row>
        <row r="5584">
          <cell r="A5584">
            <v>5585</v>
          </cell>
          <cell r="B5584" t="str">
            <v>SANITARIO CARABOBO COLOR.</v>
          </cell>
          <cell r="C5584" t="str">
            <v>UN</v>
          </cell>
          <cell r="D5584">
            <v>82360</v>
          </cell>
        </row>
        <row r="5585">
          <cell r="A5585">
            <v>5586</v>
          </cell>
          <cell r="B5585" t="str">
            <v>SANITARIO TORINO COLORES</v>
          </cell>
          <cell r="C5585" t="str">
            <v>UN</v>
          </cell>
          <cell r="D5585">
            <v>76560</v>
          </cell>
        </row>
        <row r="5586">
          <cell r="A5586">
            <v>5587</v>
          </cell>
          <cell r="B5586" t="str">
            <v>ARRANCADOR DIRECTO 7.4 HP</v>
          </cell>
          <cell r="C5586" t="str">
            <v>UN</v>
          </cell>
          <cell r="D5586">
            <v>186876</v>
          </cell>
        </row>
        <row r="5587">
          <cell r="A5587">
            <v>5588</v>
          </cell>
          <cell r="B5587" t="str">
            <v>ARRANCADOR DIRECTO  12 HP</v>
          </cell>
          <cell r="C5587" t="str">
            <v>UN</v>
          </cell>
          <cell r="D5587">
            <v>237220</v>
          </cell>
        </row>
        <row r="5588">
          <cell r="A5588">
            <v>5589</v>
          </cell>
          <cell r="B5588" t="str">
            <v>ARRANCADOR DIRECTO  15 HP</v>
          </cell>
          <cell r="C5588" t="str">
            <v>UN</v>
          </cell>
          <cell r="D5588">
            <v>277820</v>
          </cell>
        </row>
        <row r="5589">
          <cell r="A5589">
            <v>5590</v>
          </cell>
          <cell r="B5589" t="str">
            <v>ALFOMBRA MALAGA</v>
          </cell>
          <cell r="C5589" t="str">
            <v>M2</v>
          </cell>
          <cell r="D5589">
            <v>10210</v>
          </cell>
        </row>
        <row r="5590">
          <cell r="A5590">
            <v>5591</v>
          </cell>
          <cell r="B5590" t="str">
            <v>ARRANCADOR DIRECTO  25 HP</v>
          </cell>
          <cell r="C5590" t="str">
            <v>UN</v>
          </cell>
          <cell r="D5590">
            <v>486504</v>
          </cell>
        </row>
        <row r="5591">
          <cell r="A5591">
            <v>5592</v>
          </cell>
          <cell r="B5591" t="str">
            <v>SANITARIO MARA COLORES</v>
          </cell>
          <cell r="C5591" t="str">
            <v>UN</v>
          </cell>
          <cell r="D5591">
            <v>71920</v>
          </cell>
        </row>
        <row r="5592">
          <cell r="A5592">
            <v>5593</v>
          </cell>
          <cell r="B5592" t="str">
            <v>INVERSOR DE MARCHA   3 HP</v>
          </cell>
          <cell r="C5592" t="str">
            <v>UN</v>
          </cell>
          <cell r="D5592">
            <v>201956</v>
          </cell>
        </row>
        <row r="5593">
          <cell r="A5593">
            <v>5594</v>
          </cell>
          <cell r="B5593" t="str">
            <v>INVERSOR DE MARCHA   4 HP</v>
          </cell>
          <cell r="C5593" t="str">
            <v>UN</v>
          </cell>
          <cell r="D5593">
            <v>219124</v>
          </cell>
        </row>
        <row r="5594">
          <cell r="A5594">
            <v>5595</v>
          </cell>
          <cell r="B5594" t="str">
            <v>INVERSOR DE MARCHA 5.5 HP</v>
          </cell>
          <cell r="C5594" t="str">
            <v>UN</v>
          </cell>
          <cell r="D5594">
            <v>297328</v>
          </cell>
        </row>
        <row r="5595">
          <cell r="A5595">
            <v>5596</v>
          </cell>
          <cell r="B5595" t="str">
            <v>INVERSOR DE MARCHA 7.5 HP</v>
          </cell>
          <cell r="C5595" t="str">
            <v>UN</v>
          </cell>
          <cell r="D5595">
            <v>410408</v>
          </cell>
        </row>
        <row r="5596">
          <cell r="A5596">
            <v>5597</v>
          </cell>
          <cell r="B5596" t="str">
            <v>INVERSOR DE MARCHA  10 HP</v>
          </cell>
          <cell r="C5596" t="str">
            <v>UN</v>
          </cell>
          <cell r="D5596">
            <v>530120</v>
          </cell>
        </row>
        <row r="5597">
          <cell r="A5597">
            <v>5598</v>
          </cell>
          <cell r="B5597" t="str">
            <v>CONVERSOR DE MARCHA 15 HP</v>
          </cell>
          <cell r="C5597" t="str">
            <v>UN</v>
          </cell>
          <cell r="D5597">
            <v>665956</v>
          </cell>
        </row>
        <row r="5598">
          <cell r="A5598">
            <v>5599</v>
          </cell>
          <cell r="B5598" t="str">
            <v>INVERSOR DE MARCHA  20 HP</v>
          </cell>
          <cell r="C5598" t="str">
            <v>UN</v>
          </cell>
          <cell r="D5598">
            <v>880208</v>
          </cell>
        </row>
        <row r="5599">
          <cell r="A5599">
            <v>5600</v>
          </cell>
          <cell r="B5599" t="str">
            <v>INVERSOR DE MARCHA  25 HP</v>
          </cell>
          <cell r="C5599" t="str">
            <v>UN</v>
          </cell>
          <cell r="D5599">
            <v>912804</v>
          </cell>
        </row>
        <row r="5600">
          <cell r="A5600">
            <v>5601</v>
          </cell>
          <cell r="B5600" t="str">
            <v>INVERSOR DE MARCHA  30 HP</v>
          </cell>
          <cell r="C5600" t="str">
            <v>UN</v>
          </cell>
          <cell r="D5600">
            <v>1154548</v>
          </cell>
        </row>
        <row r="5601">
          <cell r="A5601">
            <v>5602</v>
          </cell>
          <cell r="B5601" t="str">
            <v>DISYUNTOR TRIPOLAR  T/ 32</v>
          </cell>
          <cell r="C5601" t="str">
            <v>UN</v>
          </cell>
          <cell r="D5601">
            <v>524668</v>
          </cell>
        </row>
        <row r="5602">
          <cell r="A5602">
            <v>5603</v>
          </cell>
          <cell r="B5602" t="str">
            <v>DISYUNTOR TRIPOLAR  T/ 63</v>
          </cell>
          <cell r="C5602" t="str">
            <v>UN</v>
          </cell>
          <cell r="D5602">
            <v>1120560</v>
          </cell>
        </row>
        <row r="5603">
          <cell r="A5603">
            <v>5604</v>
          </cell>
          <cell r="B5603" t="str">
            <v>ARRANCADOR ESTR.   7.5 HP</v>
          </cell>
          <cell r="C5603" t="str">
            <v>UN</v>
          </cell>
          <cell r="D5603">
            <v>758640</v>
          </cell>
        </row>
        <row r="5604">
          <cell r="A5604">
            <v>5605</v>
          </cell>
          <cell r="B5604" t="str">
            <v>ARRANCADOR ESTR.    10 HP</v>
          </cell>
          <cell r="C5604" t="str">
            <v>UN</v>
          </cell>
          <cell r="D5604">
            <v>832416</v>
          </cell>
        </row>
        <row r="5605">
          <cell r="A5605">
            <v>5606</v>
          </cell>
          <cell r="B5605" t="str">
            <v>ARRANCADOR ESTR.    15 HP</v>
          </cell>
          <cell r="C5605" t="str">
            <v>UN</v>
          </cell>
          <cell r="D5605">
            <v>891344</v>
          </cell>
        </row>
        <row r="5606">
          <cell r="A5606">
            <v>5607</v>
          </cell>
          <cell r="B5606" t="str">
            <v>ARRANCADOR ESTR.    20 HP</v>
          </cell>
          <cell r="C5606" t="str">
            <v>UN</v>
          </cell>
          <cell r="D5606">
            <v>1082280</v>
          </cell>
        </row>
        <row r="5607">
          <cell r="A5607">
            <v>5608</v>
          </cell>
          <cell r="B5607" t="str">
            <v>ARRANCADOR ESTR.    25 HP</v>
          </cell>
          <cell r="C5607" t="str">
            <v>UN</v>
          </cell>
          <cell r="D5607">
            <v>1332608</v>
          </cell>
        </row>
        <row r="5608">
          <cell r="A5608">
            <v>5609</v>
          </cell>
          <cell r="B5608" t="str">
            <v>ARRANCADOR ESTR.    37 HP</v>
          </cell>
          <cell r="C5608" t="str">
            <v>UN</v>
          </cell>
          <cell r="D5608">
            <v>1861452</v>
          </cell>
        </row>
        <row r="5609">
          <cell r="A5609">
            <v>5610</v>
          </cell>
          <cell r="B5609" t="str">
            <v>ARRANCADOR ESTR.    53 HP</v>
          </cell>
          <cell r="C5609" t="str">
            <v>UN</v>
          </cell>
          <cell r="D5609">
            <v>2303760</v>
          </cell>
        </row>
        <row r="5610">
          <cell r="A5610">
            <v>5611</v>
          </cell>
          <cell r="B5610" t="str">
            <v>ARRANCADOR ESTR.    82 HP</v>
          </cell>
          <cell r="C5610" t="str">
            <v>UN</v>
          </cell>
          <cell r="D5610">
            <v>4527480</v>
          </cell>
        </row>
        <row r="5611">
          <cell r="A5611">
            <v>5612</v>
          </cell>
          <cell r="B5611" t="str">
            <v>ARRANCADOR ESTR.   105 HP</v>
          </cell>
          <cell r="C5611" t="str">
            <v>UN</v>
          </cell>
          <cell r="D5611">
            <v>5050176</v>
          </cell>
        </row>
        <row r="5612">
          <cell r="A5612">
            <v>5613</v>
          </cell>
          <cell r="B5612" t="str">
            <v>ARRANCADOR ESTR.   165 HP</v>
          </cell>
          <cell r="C5612" t="str">
            <v>UN</v>
          </cell>
          <cell r="D5612">
            <v>7371568</v>
          </cell>
        </row>
        <row r="5613">
          <cell r="A5613">
            <v>5614</v>
          </cell>
          <cell r="B5613" t="str">
            <v>ARRANCADOR ESTR.   200 HP</v>
          </cell>
          <cell r="C5613" t="str">
            <v>UN</v>
          </cell>
          <cell r="D5613">
            <v>8901840</v>
          </cell>
        </row>
        <row r="5614">
          <cell r="A5614">
            <v>5615</v>
          </cell>
          <cell r="B5614" t="str">
            <v>ARRANCADOR ESTR.   400 HP</v>
          </cell>
          <cell r="C5614" t="str">
            <v>UN</v>
          </cell>
          <cell r="D5614">
            <v>14625280</v>
          </cell>
        </row>
        <row r="5615">
          <cell r="A5615">
            <v>5616</v>
          </cell>
          <cell r="B5615" t="str">
            <v>PULSADOR RASANTE    XB2-E</v>
          </cell>
          <cell r="C5615" t="str">
            <v>UN</v>
          </cell>
          <cell r="D5615">
            <v>8816</v>
          </cell>
        </row>
        <row r="5616">
          <cell r="A5616">
            <v>5617</v>
          </cell>
          <cell r="B5616" t="str">
            <v>PULSADOR RASANTE    XB2-B</v>
          </cell>
          <cell r="C5616" t="str">
            <v>UN</v>
          </cell>
          <cell r="D5616">
            <v>20880</v>
          </cell>
        </row>
        <row r="5617">
          <cell r="A5617">
            <v>5618</v>
          </cell>
          <cell r="B5617" t="str">
            <v>PULSADOR RASANTE   C/TAPA</v>
          </cell>
          <cell r="C5617" t="str">
            <v>UN</v>
          </cell>
          <cell r="D5617">
            <v>41876</v>
          </cell>
        </row>
        <row r="5618">
          <cell r="A5618">
            <v>5619</v>
          </cell>
          <cell r="B5618" t="str">
            <v>PULSADOR RASANTE    DOBLE</v>
          </cell>
          <cell r="C5618" t="str">
            <v>UN</v>
          </cell>
          <cell r="D5618">
            <v>48952</v>
          </cell>
        </row>
        <row r="5619">
          <cell r="A5619">
            <v>5620</v>
          </cell>
          <cell r="B5619" t="str">
            <v>PULS.RASANTE DOBLE/PILOTO</v>
          </cell>
          <cell r="C5619" t="str">
            <v>UN</v>
          </cell>
          <cell r="D5619">
            <v>72848</v>
          </cell>
        </row>
        <row r="5620">
          <cell r="A5620">
            <v>5621</v>
          </cell>
          <cell r="B5620" t="str">
            <v>PULS.LUMINOSO   S/LAMPARA</v>
          </cell>
          <cell r="C5620" t="str">
            <v>UN</v>
          </cell>
          <cell r="D5620">
            <v>65888</v>
          </cell>
        </row>
        <row r="5621">
          <cell r="A5621">
            <v>5622</v>
          </cell>
          <cell r="B5621" t="str">
            <v>PILOTO 250 V    S/LAMPARA</v>
          </cell>
          <cell r="C5621" t="str">
            <v>UN</v>
          </cell>
          <cell r="D5621">
            <v>7540</v>
          </cell>
        </row>
        <row r="5622">
          <cell r="A5622">
            <v>5623</v>
          </cell>
          <cell r="B5622" t="str">
            <v>TUBO ALCANTARILLADO 48"01</v>
          </cell>
          <cell r="C5622" t="str">
            <v>ML</v>
          </cell>
          <cell r="D5622">
            <v>254968</v>
          </cell>
        </row>
        <row r="5623">
          <cell r="A5623">
            <v>5624</v>
          </cell>
          <cell r="B5623" t="str">
            <v>CONM.XB2-B / 2 POSIC.</v>
          </cell>
          <cell r="C5623" t="str">
            <v>UN</v>
          </cell>
          <cell r="D5623">
            <v>23896</v>
          </cell>
        </row>
        <row r="5624">
          <cell r="A5624">
            <v>5625</v>
          </cell>
          <cell r="B5624" t="str">
            <v>CONM.XB2-B / 3 POSIC.</v>
          </cell>
          <cell r="C5624" t="str">
            <v>UN</v>
          </cell>
          <cell r="D5624">
            <v>31088</v>
          </cell>
        </row>
        <row r="5625">
          <cell r="A5625">
            <v>5626</v>
          </cell>
          <cell r="B5625" t="str">
            <v>CONM.LLAVE / 2 POSIC.</v>
          </cell>
          <cell r="C5625" t="str">
            <v>UN</v>
          </cell>
          <cell r="D5625">
            <v>52316</v>
          </cell>
        </row>
        <row r="5626">
          <cell r="A5626">
            <v>5627</v>
          </cell>
          <cell r="B5626" t="str">
            <v>CONM.XB2-M / 2 POSIC.</v>
          </cell>
          <cell r="C5626" t="str">
            <v>UN</v>
          </cell>
          <cell r="D5626">
            <v>47908</v>
          </cell>
        </row>
        <row r="5627">
          <cell r="A5627">
            <v>5628</v>
          </cell>
          <cell r="B5627" t="str">
            <v>CONM.XB2-M / 3 POSIC.</v>
          </cell>
          <cell r="C5627" t="str">
            <v>UN</v>
          </cell>
          <cell r="D5627">
            <v>51388</v>
          </cell>
        </row>
        <row r="5628">
          <cell r="A5628">
            <v>5629</v>
          </cell>
          <cell r="B5628" t="str">
            <v>CONM.LLAVE / 2 POSIC.  01</v>
          </cell>
          <cell r="C5628" t="str">
            <v>UN</v>
          </cell>
          <cell r="D5628">
            <v>106952</v>
          </cell>
        </row>
        <row r="5629">
          <cell r="A5629">
            <v>5630</v>
          </cell>
          <cell r="B5629" t="str">
            <v>CONM.LLAVE / 3 POSIC.</v>
          </cell>
          <cell r="C5629" t="str">
            <v>UN</v>
          </cell>
          <cell r="D5629">
            <v>144652</v>
          </cell>
        </row>
        <row r="5630">
          <cell r="A5630">
            <v>5631</v>
          </cell>
          <cell r="B5630" t="str">
            <v>DETECTOR FOTOELECT.  4  m</v>
          </cell>
          <cell r="C5630" t="str">
            <v>UN</v>
          </cell>
          <cell r="D5630">
            <v>174000</v>
          </cell>
        </row>
        <row r="5631">
          <cell r="A5631">
            <v>5632</v>
          </cell>
          <cell r="B5631" t="str">
            <v>DETECTOR FOTOELECT. 30 cm</v>
          </cell>
          <cell r="C5631" t="str">
            <v>UN</v>
          </cell>
          <cell r="D5631">
            <v>290000</v>
          </cell>
        </row>
        <row r="5632">
          <cell r="A5632">
            <v>5633</v>
          </cell>
          <cell r="B5632" t="str">
            <v>LUMIN.REFLELUX ATC</v>
          </cell>
          <cell r="C5632" t="str">
            <v>UN</v>
          </cell>
          <cell r="D5632">
            <v>89320</v>
          </cell>
        </row>
        <row r="5633">
          <cell r="A5633">
            <v>5634</v>
          </cell>
          <cell r="B5633" t="str">
            <v>L/MANOS VICTORIA B/CO</v>
          </cell>
          <cell r="C5633" t="str">
            <v>UN</v>
          </cell>
          <cell r="D5633">
            <v>150800</v>
          </cell>
        </row>
        <row r="5634">
          <cell r="A5634">
            <v>5635</v>
          </cell>
          <cell r="B5634" t="str">
            <v>LUMIN.REFLELUX HA DBS</v>
          </cell>
          <cell r="C5634" t="str">
            <v>UN</v>
          </cell>
          <cell r="D5634">
            <v>109736</v>
          </cell>
        </row>
        <row r="5635">
          <cell r="A5635">
            <v>5636</v>
          </cell>
          <cell r="B5635" t="str">
            <v>LAMINA POPULAR VF</v>
          </cell>
          <cell r="C5635" t="str">
            <v>UN</v>
          </cell>
          <cell r="D5635">
            <v>19604</v>
          </cell>
        </row>
        <row r="5636">
          <cell r="A5636">
            <v>5637</v>
          </cell>
          <cell r="B5636" t="str">
            <v>LAMINA POPULAR VF      01</v>
          </cell>
          <cell r="C5636" t="str">
            <v>UN</v>
          </cell>
          <cell r="D5636">
            <v>19568</v>
          </cell>
        </row>
        <row r="5637">
          <cell r="A5637">
            <v>5638</v>
          </cell>
          <cell r="B5637" t="str">
            <v>L/MANOS VICTORIA COLOR.</v>
          </cell>
          <cell r="C5637" t="str">
            <v>UN</v>
          </cell>
          <cell r="D5637">
            <v>168896</v>
          </cell>
        </row>
        <row r="5638">
          <cell r="A5638">
            <v>5639</v>
          </cell>
          <cell r="B5638" t="str">
            <v>POSTE PARA CERCA       1m</v>
          </cell>
          <cell r="C5638" t="str">
            <v>UN</v>
          </cell>
          <cell r="D5638">
            <v>4000</v>
          </cell>
        </row>
        <row r="5639">
          <cell r="A5639">
            <v>5640</v>
          </cell>
          <cell r="B5639" t="str">
            <v>POSTE PARA CERCA    1.50m</v>
          </cell>
          <cell r="C5639" t="str">
            <v>UN</v>
          </cell>
          <cell r="D5639">
            <v>5500</v>
          </cell>
        </row>
        <row r="5640">
          <cell r="A5640">
            <v>5641</v>
          </cell>
          <cell r="B5640" t="str">
            <v>L/MANOS SIENA B/CO</v>
          </cell>
          <cell r="C5640" t="str">
            <v>UN</v>
          </cell>
          <cell r="D5640">
            <v>71920</v>
          </cell>
        </row>
        <row r="5641">
          <cell r="A5641">
            <v>5642</v>
          </cell>
          <cell r="B5641" t="str">
            <v>MADECOR  T1          0.41</v>
          </cell>
          <cell r="C5641" t="str">
            <v>UN</v>
          </cell>
          <cell r="D5641">
            <v>56427</v>
          </cell>
        </row>
        <row r="5642">
          <cell r="A5642">
            <v>5643</v>
          </cell>
          <cell r="B5642" t="str">
            <v>MADECOR  T1          0.61</v>
          </cell>
          <cell r="C5642" t="str">
            <v>UN</v>
          </cell>
          <cell r="D5642">
            <v>70141</v>
          </cell>
        </row>
        <row r="5643">
          <cell r="A5643">
            <v>5644</v>
          </cell>
          <cell r="B5643" t="str">
            <v>L/MANOS SIENA COLORES</v>
          </cell>
          <cell r="C5643" t="str">
            <v>UN</v>
          </cell>
          <cell r="D5643">
            <v>80550</v>
          </cell>
        </row>
        <row r="5644">
          <cell r="A5644">
            <v>5645</v>
          </cell>
          <cell r="B5644" t="str">
            <v>POSTE PARA CERCA    2.30m</v>
          </cell>
          <cell r="C5644" t="str">
            <v>UN</v>
          </cell>
          <cell r="D5644">
            <v>11300</v>
          </cell>
        </row>
        <row r="5645">
          <cell r="A5645">
            <v>5646</v>
          </cell>
          <cell r="B5645" t="str">
            <v>ING.CONSULTOR CAT1-SUELDO</v>
          </cell>
          <cell r="C5645" t="str">
            <v>MS</v>
          </cell>
          <cell r="D5645">
            <v>2872880</v>
          </cell>
        </row>
        <row r="5646">
          <cell r="A5646">
            <v>5647</v>
          </cell>
          <cell r="B5646" t="str">
            <v>TRITURADO PUERTO COLOMBIA</v>
          </cell>
          <cell r="C5646" t="str">
            <v>M3</v>
          </cell>
          <cell r="D5646">
            <v>22500</v>
          </cell>
        </row>
        <row r="5647">
          <cell r="A5647">
            <v>5648</v>
          </cell>
          <cell r="B5647" t="str">
            <v>L/MANOS BAHAMA BLANCO</v>
          </cell>
          <cell r="C5647" t="str">
            <v>UN</v>
          </cell>
          <cell r="D5647">
            <v>76560</v>
          </cell>
        </row>
        <row r="5648">
          <cell r="A5648">
            <v>5649</v>
          </cell>
          <cell r="B5648" t="str">
            <v>POSTE PARA CERCA    3.00m</v>
          </cell>
          <cell r="C5648" t="str">
            <v>UN</v>
          </cell>
          <cell r="D5648">
            <v>13300</v>
          </cell>
        </row>
        <row r="5649">
          <cell r="A5649">
            <v>5650</v>
          </cell>
          <cell r="B5649" t="str">
            <v>GRUA AUTODESPLEGABLE</v>
          </cell>
          <cell r="C5649" t="str">
            <v>DD</v>
          </cell>
          <cell r="D5649">
            <v>104400</v>
          </cell>
        </row>
        <row r="5650">
          <cell r="A5650">
            <v>5651</v>
          </cell>
          <cell r="B5650" t="str">
            <v>GRANZON PUERTO COLOMBIA</v>
          </cell>
          <cell r="C5650" t="str">
            <v>M3</v>
          </cell>
          <cell r="D5650">
            <v>24000</v>
          </cell>
        </row>
        <row r="5651">
          <cell r="A5651">
            <v>5652</v>
          </cell>
          <cell r="B5651" t="str">
            <v>LAMINA POPULAR VF      02</v>
          </cell>
          <cell r="C5651" t="str">
            <v>UN</v>
          </cell>
          <cell r="D5651">
            <v>30393</v>
          </cell>
        </row>
        <row r="5652">
          <cell r="A5652">
            <v>5653</v>
          </cell>
          <cell r="B5652" t="str">
            <v>COMPRESOR DE 1 MARTILLO</v>
          </cell>
          <cell r="C5652" t="str">
            <v>HR</v>
          </cell>
          <cell r="D5652">
            <v>24650</v>
          </cell>
        </row>
        <row r="5653">
          <cell r="A5653">
            <v>5654</v>
          </cell>
          <cell r="B5653" t="str">
            <v>GRAVILLA PUERTO COLOMBIA</v>
          </cell>
          <cell r="C5653" t="str">
            <v>M3</v>
          </cell>
          <cell r="D5653">
            <v>23000</v>
          </cell>
        </row>
        <row r="5654">
          <cell r="A5654">
            <v>5655</v>
          </cell>
          <cell r="B5654" t="str">
            <v>LUMIN.A.P  SB NMVU</v>
          </cell>
          <cell r="C5654" t="str">
            <v>UN</v>
          </cell>
          <cell r="D5654">
            <v>79112</v>
          </cell>
        </row>
        <row r="5655">
          <cell r="A5655">
            <v>5656</v>
          </cell>
          <cell r="B5655" t="str">
            <v>LUMIN.A.P. SB NMVU</v>
          </cell>
          <cell r="C5655" t="str">
            <v>UN</v>
          </cell>
          <cell r="D5655">
            <v>109736</v>
          </cell>
        </row>
        <row r="5656">
          <cell r="A5656">
            <v>5657</v>
          </cell>
          <cell r="B5656" t="str">
            <v>LAMINA POPULAR VF      03</v>
          </cell>
          <cell r="C5656" t="str">
            <v>UN</v>
          </cell>
          <cell r="D5656">
            <v>12608</v>
          </cell>
        </row>
        <row r="5657">
          <cell r="A5657">
            <v>5658</v>
          </cell>
          <cell r="B5657" t="str">
            <v>L/MANOS BAHAMA COLORES</v>
          </cell>
          <cell r="C5657" t="str">
            <v>UN</v>
          </cell>
          <cell r="D5657">
            <v>85747</v>
          </cell>
        </row>
        <row r="5658">
          <cell r="A5658">
            <v>5659</v>
          </cell>
          <cell r="B5658" t="str">
            <v>MADEFLEX P/PUERTA     .32</v>
          </cell>
          <cell r="C5658" t="str">
            <v>UN</v>
          </cell>
          <cell r="D5658">
            <v>1755</v>
          </cell>
        </row>
        <row r="5659">
          <cell r="A5659">
            <v>5660</v>
          </cell>
          <cell r="B5659" t="str">
            <v>LAMINA POPULAR VF      04</v>
          </cell>
          <cell r="C5659" t="str">
            <v>UN</v>
          </cell>
          <cell r="D5659">
            <v>24504</v>
          </cell>
        </row>
        <row r="5660">
          <cell r="A5660">
            <v>5661</v>
          </cell>
          <cell r="B5660" t="str">
            <v>RANA CON OPERADOR</v>
          </cell>
          <cell r="C5660" t="str">
            <v>DD</v>
          </cell>
          <cell r="D5660">
            <v>30740</v>
          </cell>
        </row>
        <row r="5661">
          <cell r="A5661">
            <v>5662</v>
          </cell>
          <cell r="B5661" t="str">
            <v>MADEFLEX P/PUERTA     .50</v>
          </cell>
          <cell r="C5661" t="str">
            <v>UN</v>
          </cell>
          <cell r="D5661">
            <v>2940</v>
          </cell>
        </row>
        <row r="5662">
          <cell r="A5662">
            <v>5663</v>
          </cell>
          <cell r="B5662" t="str">
            <v>MADEFLEX P/PUERTA     .81</v>
          </cell>
          <cell r="C5662" t="str">
            <v>UN</v>
          </cell>
          <cell r="D5662">
            <v>5357</v>
          </cell>
        </row>
        <row r="5663">
          <cell r="A5663">
            <v>5664</v>
          </cell>
          <cell r="B5663" t="str">
            <v>LUMIN.MODULO 60 X 60</v>
          </cell>
          <cell r="C5663" t="str">
            <v>UN</v>
          </cell>
          <cell r="D5663">
            <v>238612</v>
          </cell>
        </row>
        <row r="5664">
          <cell r="A5664">
            <v>5665</v>
          </cell>
          <cell r="B5664" t="str">
            <v>LAMINA TABLEX</v>
          </cell>
          <cell r="C5664" t="str">
            <v>UN</v>
          </cell>
          <cell r="D5664">
            <v>47792</v>
          </cell>
        </row>
        <row r="5665">
          <cell r="A5665">
            <v>5666</v>
          </cell>
          <cell r="B5665" t="str">
            <v>MADEFLEX P/PUERTA    1.01</v>
          </cell>
          <cell r="C5665" t="str">
            <v>UN</v>
          </cell>
          <cell r="D5665">
            <v>8281</v>
          </cell>
        </row>
        <row r="5666">
          <cell r="A5666">
            <v>5667</v>
          </cell>
          <cell r="B5666" t="str">
            <v>L/MANOS CAPRI BLANCO</v>
          </cell>
          <cell r="C5666" t="str">
            <v>UN</v>
          </cell>
          <cell r="D5666">
            <v>34160</v>
          </cell>
        </row>
        <row r="5667">
          <cell r="A5667">
            <v>5668</v>
          </cell>
          <cell r="B5667" t="str">
            <v>LAMINA TABLEX          01</v>
          </cell>
          <cell r="C5667" t="str">
            <v>UN</v>
          </cell>
          <cell r="D5667">
            <v>31134</v>
          </cell>
        </row>
        <row r="5668">
          <cell r="A5668">
            <v>5669</v>
          </cell>
          <cell r="B5668" t="str">
            <v>REFLECTOR DECKAFLOOD</v>
          </cell>
          <cell r="C5668" t="str">
            <v>UN</v>
          </cell>
          <cell r="D5668">
            <v>168432</v>
          </cell>
        </row>
        <row r="5669">
          <cell r="A5669">
            <v>5670</v>
          </cell>
          <cell r="B5669" t="str">
            <v>MADEFLEX TRENZA 1.22X2.44</v>
          </cell>
          <cell r="C5669" t="str">
            <v>UN</v>
          </cell>
          <cell r="D5669">
            <v>10330</v>
          </cell>
        </row>
        <row r="5670">
          <cell r="A5670">
            <v>5671</v>
          </cell>
          <cell r="B5670" t="str">
            <v>MADEFLEX MARMOL 1.22X2.44</v>
          </cell>
          <cell r="C5670" t="str">
            <v>UN</v>
          </cell>
          <cell r="D5670">
            <v>10330</v>
          </cell>
        </row>
        <row r="5671">
          <cell r="A5671">
            <v>5672</v>
          </cell>
          <cell r="B5671" t="str">
            <v>REFLECTOR FH 1000</v>
          </cell>
          <cell r="C5671" t="str">
            <v>UN</v>
          </cell>
          <cell r="D5671">
            <v>229680</v>
          </cell>
        </row>
        <row r="5672">
          <cell r="A5672">
            <v>5673</v>
          </cell>
          <cell r="B5672" t="str">
            <v>REFLECTOR FH 2000</v>
          </cell>
          <cell r="C5672" t="str">
            <v>UN</v>
          </cell>
          <cell r="D5672">
            <v>201608</v>
          </cell>
        </row>
        <row r="5673">
          <cell r="A5673">
            <v>5674</v>
          </cell>
          <cell r="B5673" t="str">
            <v>MADEFLEX BALD.  0.61x1.22</v>
          </cell>
          <cell r="C5673" t="str">
            <v>UN</v>
          </cell>
          <cell r="D5673">
            <v>1206</v>
          </cell>
        </row>
        <row r="5674">
          <cell r="A5674">
            <v>5675</v>
          </cell>
          <cell r="B5674" t="str">
            <v>L/MANOS ARAGUA BLANCO</v>
          </cell>
          <cell r="C5674" t="str">
            <v>UN</v>
          </cell>
          <cell r="D5674">
            <v>34800</v>
          </cell>
        </row>
        <row r="5675">
          <cell r="A5675">
            <v>5676</v>
          </cell>
          <cell r="B5675" t="str">
            <v>L/MANOS VICTORIA BLANCO</v>
          </cell>
          <cell r="C5675" t="str">
            <v>UN</v>
          </cell>
          <cell r="D5675">
            <v>150800</v>
          </cell>
        </row>
        <row r="5676">
          <cell r="A5676">
            <v>5677</v>
          </cell>
          <cell r="B5676" t="str">
            <v>LUMIN.A.P.LGC 250/400</v>
          </cell>
          <cell r="C5676" t="str">
            <v>UN</v>
          </cell>
          <cell r="D5676">
            <v>229680</v>
          </cell>
        </row>
        <row r="5677">
          <cell r="A5677">
            <v>5678</v>
          </cell>
          <cell r="B5677" t="str">
            <v>LUMIN.MODULO  45x45</v>
          </cell>
          <cell r="C5677" t="str">
            <v>UN</v>
          </cell>
          <cell r="D5677">
            <v>168432</v>
          </cell>
        </row>
        <row r="5678">
          <cell r="A5678">
            <v>5679</v>
          </cell>
          <cell r="B5678" t="str">
            <v>CALICHE PUERTO COLOMBIA01</v>
          </cell>
          <cell r="C5678" t="str">
            <v>M3</v>
          </cell>
          <cell r="D5678">
            <v>7500</v>
          </cell>
        </row>
        <row r="5679">
          <cell r="A5679">
            <v>5680</v>
          </cell>
          <cell r="B5679" t="str">
            <v>PIEDRA PARA CIMIENTO</v>
          </cell>
          <cell r="C5679" t="str">
            <v>M3</v>
          </cell>
          <cell r="D5679">
            <v>16000</v>
          </cell>
        </row>
        <row r="5680">
          <cell r="A5680">
            <v>5681</v>
          </cell>
          <cell r="B5680" t="str">
            <v>BRAZO LUMINARIA    1 1/2"</v>
          </cell>
          <cell r="C5680" t="str">
            <v>UN</v>
          </cell>
          <cell r="D5680">
            <v>38280</v>
          </cell>
        </row>
        <row r="5681">
          <cell r="A5681">
            <v>5682</v>
          </cell>
          <cell r="B5681" t="str">
            <v>BRAZO LUMINARIA  3/4</v>
          </cell>
          <cell r="C5681" t="str">
            <v>UN</v>
          </cell>
          <cell r="D5681">
            <v>12760</v>
          </cell>
        </row>
        <row r="5682">
          <cell r="A5682">
            <v>5683</v>
          </cell>
          <cell r="B5682" t="str">
            <v>LAMINA TABLEX          02</v>
          </cell>
          <cell r="C5682" t="str">
            <v>UN</v>
          </cell>
          <cell r="D5682">
            <v>39324</v>
          </cell>
        </row>
        <row r="5683">
          <cell r="A5683">
            <v>5684</v>
          </cell>
          <cell r="B5683" t="str">
            <v>ARENA LAVADA</v>
          </cell>
          <cell r="C5683" t="str">
            <v>M3</v>
          </cell>
          <cell r="D5683">
            <v>14000</v>
          </cell>
        </row>
        <row r="5684">
          <cell r="A5684">
            <v>5685</v>
          </cell>
          <cell r="B5684" t="str">
            <v>LUMIN.MERCURIO       400W</v>
          </cell>
          <cell r="C5684" t="str">
            <v>UN</v>
          </cell>
          <cell r="D5684">
            <v>201608</v>
          </cell>
        </row>
        <row r="5685">
          <cell r="A5685">
            <v>5686</v>
          </cell>
          <cell r="B5685" t="str">
            <v>ARENA AMARILLA PTO COLOMB</v>
          </cell>
          <cell r="C5685" t="str">
            <v>M3</v>
          </cell>
          <cell r="D5685">
            <v>6600</v>
          </cell>
        </row>
        <row r="5686">
          <cell r="A5686">
            <v>5687</v>
          </cell>
          <cell r="B5686" t="str">
            <v>ARENA NEGRA STO TOMAS</v>
          </cell>
          <cell r="C5686" t="str">
            <v>M3</v>
          </cell>
          <cell r="D5686">
            <v>6600</v>
          </cell>
        </row>
        <row r="5687">
          <cell r="A5687">
            <v>5688</v>
          </cell>
          <cell r="B5687" t="str">
            <v>LAMPARA FLCTE OVAL    32W</v>
          </cell>
          <cell r="C5687" t="str">
            <v>UN</v>
          </cell>
          <cell r="D5687">
            <v>80250</v>
          </cell>
        </row>
        <row r="5688">
          <cell r="A5688">
            <v>5689</v>
          </cell>
          <cell r="B5688" t="str">
            <v>LAMPARA FLCTE CIRC.   40W</v>
          </cell>
          <cell r="C5688" t="str">
            <v>UN</v>
          </cell>
          <cell r="D5688">
            <v>60600</v>
          </cell>
        </row>
        <row r="5689">
          <cell r="A5689">
            <v>5691</v>
          </cell>
          <cell r="B5689" t="str">
            <v>ALFOMBRA OASIS IMPORT.</v>
          </cell>
          <cell r="C5689" t="str">
            <v>M2</v>
          </cell>
          <cell r="D5689">
            <v>23735</v>
          </cell>
        </row>
        <row r="5690">
          <cell r="A5690">
            <v>5692</v>
          </cell>
          <cell r="B5690" t="str">
            <v>RIEL ELECTRICO     30 AMP</v>
          </cell>
          <cell r="C5690" t="str">
            <v>UN</v>
          </cell>
          <cell r="D5690">
            <v>15080</v>
          </cell>
        </row>
        <row r="5691">
          <cell r="A5691">
            <v>5693</v>
          </cell>
          <cell r="B5691" t="str">
            <v>RIEL ELECTRICO     30 A01</v>
          </cell>
          <cell r="C5691" t="str">
            <v>UN</v>
          </cell>
          <cell r="D5691">
            <v>28565</v>
          </cell>
        </row>
        <row r="5692">
          <cell r="A5692">
            <v>5694</v>
          </cell>
          <cell r="B5692" t="str">
            <v>LAMINA TABLEX          03</v>
          </cell>
          <cell r="C5692" t="str">
            <v>UN</v>
          </cell>
          <cell r="D5692">
            <v>66584</v>
          </cell>
        </row>
        <row r="5693">
          <cell r="A5693">
            <v>5695</v>
          </cell>
          <cell r="B5693" t="str">
            <v>CONECTOR EN L P/RIEL ELEC</v>
          </cell>
          <cell r="C5693" t="str">
            <v>UN</v>
          </cell>
          <cell r="D5693">
            <v>9100</v>
          </cell>
        </row>
        <row r="5694">
          <cell r="A5694">
            <v>5697</v>
          </cell>
          <cell r="B5694" t="str">
            <v>PARAL LARGO    3 a 5.00mt</v>
          </cell>
          <cell r="C5694" t="str">
            <v>DD</v>
          </cell>
          <cell r="D5694">
            <v>88</v>
          </cell>
        </row>
        <row r="5695">
          <cell r="A5695">
            <v>5698</v>
          </cell>
          <cell r="B5695" t="str">
            <v>GATO CORRIENTE 2 A 3.50mt</v>
          </cell>
          <cell r="C5695" t="str">
            <v>DD</v>
          </cell>
          <cell r="D5695">
            <v>112</v>
          </cell>
        </row>
        <row r="5696">
          <cell r="A5696">
            <v>5699</v>
          </cell>
          <cell r="B5696" t="str">
            <v>CONECTOR FLEXIBLE P/RIEL</v>
          </cell>
          <cell r="C5696" t="str">
            <v>UN</v>
          </cell>
          <cell r="D5696">
            <v>11965</v>
          </cell>
        </row>
        <row r="5697">
          <cell r="A5697">
            <v>5700</v>
          </cell>
          <cell r="B5697" t="str">
            <v>REFLEC.SPOT INCANDESC.60W</v>
          </cell>
          <cell r="C5697" t="str">
            <v>UN</v>
          </cell>
          <cell r="D5697">
            <v>9250</v>
          </cell>
        </row>
        <row r="5698">
          <cell r="A5698">
            <v>5701</v>
          </cell>
          <cell r="B5698" t="str">
            <v>CAJA STRIP 45x40x10 CL 22</v>
          </cell>
          <cell r="C5698" t="str">
            <v>UN</v>
          </cell>
          <cell r="D5698">
            <v>42000</v>
          </cell>
        </row>
        <row r="5699">
          <cell r="A5699">
            <v>5702</v>
          </cell>
          <cell r="B5699" t="str">
            <v>REFLEC.SPOT HALOGENO  50W</v>
          </cell>
          <cell r="C5699" t="str">
            <v>UN</v>
          </cell>
          <cell r="D5699">
            <v>33150</v>
          </cell>
        </row>
        <row r="5700">
          <cell r="A5700">
            <v>5703</v>
          </cell>
          <cell r="B5700" t="str">
            <v>CAJA STRIP 60x40x10 CL 22</v>
          </cell>
          <cell r="C5700" t="str">
            <v>UN</v>
          </cell>
          <cell r="D5700">
            <v>42000</v>
          </cell>
        </row>
        <row r="5701">
          <cell r="A5701">
            <v>5704</v>
          </cell>
          <cell r="B5701" t="str">
            <v>CAJA STRIP 60x50x10 CL 22</v>
          </cell>
          <cell r="C5701" t="str">
            <v>UN</v>
          </cell>
          <cell r="D5701">
            <v>42000</v>
          </cell>
        </row>
        <row r="5702">
          <cell r="A5702">
            <v>5705</v>
          </cell>
          <cell r="B5702" t="str">
            <v>REFLEC.TUNGSTEN.HALOG 30W</v>
          </cell>
          <cell r="C5702" t="str">
            <v>UN</v>
          </cell>
          <cell r="D5702">
            <v>25800</v>
          </cell>
        </row>
        <row r="5703">
          <cell r="A5703">
            <v>5706</v>
          </cell>
          <cell r="B5703" t="str">
            <v>CAJA STRIP 60x60X10 CL 22</v>
          </cell>
          <cell r="C5703" t="str">
            <v>UN</v>
          </cell>
          <cell r="D5703">
            <v>42000</v>
          </cell>
        </row>
        <row r="5704">
          <cell r="A5704">
            <v>5707</v>
          </cell>
          <cell r="B5704" t="str">
            <v>OJO DE BUEY CIRCULAR</v>
          </cell>
          <cell r="C5704" t="str">
            <v>UN</v>
          </cell>
          <cell r="D5704">
            <v>8775</v>
          </cell>
        </row>
        <row r="5705">
          <cell r="A5705">
            <v>5708</v>
          </cell>
          <cell r="B5705" t="str">
            <v>OJO DE BUEY HALOG.ESFERIC</v>
          </cell>
          <cell r="C5705" t="str">
            <v>UN</v>
          </cell>
          <cell r="D5705">
            <v>10370</v>
          </cell>
        </row>
        <row r="5706">
          <cell r="A5706">
            <v>5709</v>
          </cell>
          <cell r="B5706" t="str">
            <v>BALA FLCTE D= 13 CM</v>
          </cell>
          <cell r="C5706" t="str">
            <v>UN</v>
          </cell>
          <cell r="D5706">
            <v>18185</v>
          </cell>
        </row>
        <row r="5707">
          <cell r="A5707">
            <v>5710</v>
          </cell>
          <cell r="B5707" t="str">
            <v>BALA FLCTE D= 17.5 CM</v>
          </cell>
          <cell r="C5707" t="str">
            <v>UN</v>
          </cell>
          <cell r="D5707">
            <v>19995</v>
          </cell>
        </row>
        <row r="5708">
          <cell r="A5708">
            <v>5711</v>
          </cell>
          <cell r="B5708" t="str">
            <v>CAJA STRIP 75x60x10 CL 22</v>
          </cell>
          <cell r="C5708" t="str">
            <v>UN</v>
          </cell>
          <cell r="D5708">
            <v>42000</v>
          </cell>
        </row>
        <row r="5709">
          <cell r="A5709">
            <v>5712</v>
          </cell>
          <cell r="B5709" t="str">
            <v>BALA INCANDESCENTE  100 W</v>
          </cell>
          <cell r="C5709" t="str">
            <v>UN</v>
          </cell>
          <cell r="D5709">
            <v>9485</v>
          </cell>
        </row>
        <row r="5710">
          <cell r="A5710">
            <v>5713</v>
          </cell>
          <cell r="B5710" t="str">
            <v>CAJA STRIP 90x60x15 CL 22</v>
          </cell>
          <cell r="C5710" t="str">
            <v>UN</v>
          </cell>
          <cell r="D5710">
            <v>60000</v>
          </cell>
        </row>
        <row r="5711">
          <cell r="A5711">
            <v>5714</v>
          </cell>
          <cell r="B5711" t="str">
            <v>BALA INCANDESCENTE   60 W</v>
          </cell>
          <cell r="C5711" t="str">
            <v>UN</v>
          </cell>
          <cell r="D5711">
            <v>5610</v>
          </cell>
        </row>
        <row r="5712">
          <cell r="A5712">
            <v>5715</v>
          </cell>
          <cell r="B5712" t="str">
            <v>BALA INCANDESCENTE  150 W</v>
          </cell>
          <cell r="C5712" t="str">
            <v>UN</v>
          </cell>
          <cell r="D5712">
            <v>7500</v>
          </cell>
        </row>
        <row r="5713">
          <cell r="A5713">
            <v>5716</v>
          </cell>
          <cell r="B5713" t="str">
            <v>CAJA STRIP 120x60x15 C 22</v>
          </cell>
          <cell r="C5713" t="str">
            <v>UN</v>
          </cell>
          <cell r="D5713">
            <v>85000</v>
          </cell>
        </row>
        <row r="5714">
          <cell r="A5714">
            <v>5717</v>
          </cell>
          <cell r="B5714" t="str">
            <v>CAJA PASO  15 x 15 x 10</v>
          </cell>
          <cell r="C5714" t="str">
            <v>UN</v>
          </cell>
          <cell r="D5714">
            <v>9500</v>
          </cell>
        </row>
        <row r="5715">
          <cell r="A5715">
            <v>5718</v>
          </cell>
          <cell r="B5715" t="str">
            <v>LAMINA MOHO</v>
          </cell>
          <cell r="C5715" t="str">
            <v>UN</v>
          </cell>
          <cell r="D5715">
            <v>28926</v>
          </cell>
        </row>
        <row r="5716">
          <cell r="A5716">
            <v>5719</v>
          </cell>
          <cell r="B5716" t="str">
            <v>APLIQUE INCANDESCENTE 60W</v>
          </cell>
          <cell r="C5716" t="str">
            <v>UN</v>
          </cell>
          <cell r="D5716">
            <v>10845</v>
          </cell>
        </row>
        <row r="5717">
          <cell r="A5717">
            <v>5720</v>
          </cell>
          <cell r="B5717" t="str">
            <v>RIEL P/ 2 SPOT INCAND.60W</v>
          </cell>
          <cell r="C5717" t="str">
            <v>UN</v>
          </cell>
          <cell r="D5717">
            <v>14755</v>
          </cell>
        </row>
        <row r="5718">
          <cell r="A5718">
            <v>5721</v>
          </cell>
          <cell r="B5718" t="str">
            <v>LAMINA FORMAPLAC</v>
          </cell>
          <cell r="C5718" t="str">
            <v>UN</v>
          </cell>
          <cell r="D5718">
            <v>34271</v>
          </cell>
        </row>
        <row r="5719">
          <cell r="A5719">
            <v>5722</v>
          </cell>
          <cell r="B5719" t="str">
            <v>LAMINA ABARCO P</v>
          </cell>
          <cell r="C5719" t="str">
            <v>UN</v>
          </cell>
          <cell r="D5719">
            <v>25124</v>
          </cell>
        </row>
        <row r="5720">
          <cell r="A5720">
            <v>5723</v>
          </cell>
          <cell r="B5720" t="str">
            <v>CAJA PASO  25x25x10</v>
          </cell>
          <cell r="C5720" t="str">
            <v>UN</v>
          </cell>
          <cell r="D5720">
            <v>16400</v>
          </cell>
        </row>
        <row r="5721">
          <cell r="A5721">
            <v>5724</v>
          </cell>
          <cell r="B5721" t="str">
            <v>MADECOR DOBLE</v>
          </cell>
          <cell r="C5721" t="str">
            <v>UN</v>
          </cell>
          <cell r="D5721">
            <v>51272</v>
          </cell>
        </row>
        <row r="5722">
          <cell r="A5722">
            <v>5725</v>
          </cell>
          <cell r="B5722" t="str">
            <v>MADECOR DOBLE          01</v>
          </cell>
          <cell r="C5722" t="str">
            <v>UN</v>
          </cell>
          <cell r="D5722">
            <v>56376</v>
          </cell>
        </row>
        <row r="5723">
          <cell r="A5723">
            <v>5726</v>
          </cell>
          <cell r="B5723" t="str">
            <v>MADECOR DOBLE          02</v>
          </cell>
          <cell r="C5723" t="str">
            <v>UN</v>
          </cell>
          <cell r="D5723">
            <v>61886</v>
          </cell>
        </row>
        <row r="5724">
          <cell r="A5724">
            <v>5727</v>
          </cell>
          <cell r="B5724" t="str">
            <v>LUMIN.MERCURIO   LBA 125W</v>
          </cell>
          <cell r="C5724" t="str">
            <v>UN</v>
          </cell>
          <cell r="D5724">
            <v>102080</v>
          </cell>
        </row>
        <row r="5725">
          <cell r="A5725">
            <v>5728</v>
          </cell>
          <cell r="B5725" t="str">
            <v>LUMIN.MERCURIO   LBA 250W</v>
          </cell>
          <cell r="C5725" t="str">
            <v>UN</v>
          </cell>
          <cell r="D5725">
            <v>116116</v>
          </cell>
        </row>
        <row r="5726">
          <cell r="A5726">
            <v>5729</v>
          </cell>
          <cell r="B5726" t="str">
            <v>LUMIN.MERCURIO   CJK 125W</v>
          </cell>
          <cell r="C5726" t="str">
            <v>UN</v>
          </cell>
          <cell r="D5726">
            <v>75400</v>
          </cell>
        </row>
        <row r="5727">
          <cell r="A5727">
            <v>5730</v>
          </cell>
          <cell r="B5727" t="str">
            <v>LUMIN.MERCURIO   CJK 250W</v>
          </cell>
          <cell r="C5727" t="str">
            <v>UN</v>
          </cell>
          <cell r="D5727">
            <v>93960</v>
          </cell>
        </row>
        <row r="5728">
          <cell r="A5728">
            <v>5731</v>
          </cell>
          <cell r="B5728" t="str">
            <v>LUMIN.MERCURIO  IJKA 125W</v>
          </cell>
          <cell r="C5728" t="str">
            <v>UN</v>
          </cell>
          <cell r="D5728">
            <v>100804</v>
          </cell>
        </row>
        <row r="5729">
          <cell r="A5729">
            <v>5732</v>
          </cell>
          <cell r="B5729" t="str">
            <v>LUMIN.MERCURIO   IJK 250W</v>
          </cell>
          <cell r="C5729" t="str">
            <v>UN</v>
          </cell>
          <cell r="D5729">
            <v>116116</v>
          </cell>
        </row>
        <row r="5730">
          <cell r="A5730">
            <v>5733</v>
          </cell>
          <cell r="B5730" t="str">
            <v>LUMIN.SODIO      LBA 150W</v>
          </cell>
          <cell r="C5730" t="str">
            <v>UN</v>
          </cell>
          <cell r="D5730">
            <v>135720</v>
          </cell>
        </row>
        <row r="5731">
          <cell r="A5731">
            <v>5734</v>
          </cell>
          <cell r="B5731" t="str">
            <v>LUMIN.SODIO      LBA 250W</v>
          </cell>
          <cell r="C5731" t="str">
            <v>UN</v>
          </cell>
          <cell r="D5731">
            <v>156600</v>
          </cell>
        </row>
        <row r="5732">
          <cell r="A5732">
            <v>5735</v>
          </cell>
          <cell r="B5732" t="str">
            <v>LUMIN.SODIO      CJK 150W</v>
          </cell>
          <cell r="C5732" t="str">
            <v>UN</v>
          </cell>
          <cell r="D5732">
            <v>110200</v>
          </cell>
        </row>
        <row r="5733">
          <cell r="A5733">
            <v>5736</v>
          </cell>
          <cell r="B5733" t="str">
            <v>LUMIN.SODIO      CJK 250W</v>
          </cell>
          <cell r="C5733" t="str">
            <v>UN</v>
          </cell>
          <cell r="D5733">
            <v>135720</v>
          </cell>
        </row>
        <row r="5734">
          <cell r="A5734">
            <v>5737</v>
          </cell>
          <cell r="B5734" t="str">
            <v>LUMIN.SODIO IJK-G-VP 250W</v>
          </cell>
          <cell r="C5734" t="str">
            <v>UN</v>
          </cell>
          <cell r="D5734">
            <v>206480</v>
          </cell>
        </row>
        <row r="5735">
          <cell r="A5735">
            <v>5738</v>
          </cell>
          <cell r="B5735" t="str">
            <v>LUMIN.SODIO IJK-G-VP 400W</v>
          </cell>
          <cell r="C5735" t="str">
            <v>UN</v>
          </cell>
          <cell r="D5735">
            <v>226200</v>
          </cell>
        </row>
        <row r="5736">
          <cell r="A5736">
            <v>5739</v>
          </cell>
          <cell r="B5736" t="str">
            <v>ADOQUIN CORBATIN      8cm</v>
          </cell>
          <cell r="C5736" t="str">
            <v>M2</v>
          </cell>
          <cell r="D5736">
            <v>10092</v>
          </cell>
        </row>
        <row r="5737">
          <cell r="A5737">
            <v>5740</v>
          </cell>
          <cell r="B5737" t="str">
            <v>ADOQUIN CORBATIN     10cm</v>
          </cell>
          <cell r="C5737" t="str">
            <v>M2</v>
          </cell>
          <cell r="D5737">
            <v>11948</v>
          </cell>
        </row>
        <row r="5738">
          <cell r="A5738">
            <v>5741</v>
          </cell>
          <cell r="B5738" t="str">
            <v>LAMPARA FLCTE.2x40 X-20KM</v>
          </cell>
          <cell r="C5738" t="str">
            <v>UN</v>
          </cell>
          <cell r="D5738">
            <v>90480</v>
          </cell>
        </row>
        <row r="5739">
          <cell r="A5739">
            <v>5742</v>
          </cell>
          <cell r="B5739" t="str">
            <v>MADECOR PRELUDIO</v>
          </cell>
          <cell r="C5739" t="str">
            <v>UN</v>
          </cell>
          <cell r="D5739">
            <v>51272</v>
          </cell>
        </row>
        <row r="5740">
          <cell r="A5740">
            <v>5743</v>
          </cell>
          <cell r="B5740" t="str">
            <v>MADECOR PRELUDIO       01</v>
          </cell>
          <cell r="C5740" t="str">
            <v>UN</v>
          </cell>
          <cell r="D5740">
            <v>61886</v>
          </cell>
        </row>
        <row r="5741">
          <cell r="A5741">
            <v>5744</v>
          </cell>
          <cell r="B5741" t="str">
            <v>LAMPARA FLCTE.2x40 X-70P</v>
          </cell>
          <cell r="C5741" t="str">
            <v>UN</v>
          </cell>
          <cell r="D5741">
            <v>111940</v>
          </cell>
        </row>
        <row r="5742">
          <cell r="A5742">
            <v>5745</v>
          </cell>
          <cell r="B5742" t="str">
            <v>LAMPARA FLCTE.2x20 X-13K</v>
          </cell>
          <cell r="C5742" t="str">
            <v>UN</v>
          </cell>
          <cell r="D5742">
            <v>76560</v>
          </cell>
        </row>
        <row r="5743">
          <cell r="A5743">
            <v>5746</v>
          </cell>
          <cell r="B5743" t="str">
            <v>MADECOR PRELUDIO       02</v>
          </cell>
          <cell r="C5743" t="str">
            <v>UN</v>
          </cell>
          <cell r="D5743">
            <v>87696</v>
          </cell>
        </row>
        <row r="5744">
          <cell r="A5744">
            <v>5747</v>
          </cell>
          <cell r="B5744" t="str">
            <v>LAMPARA FLCTE.2x20 X-20KM</v>
          </cell>
          <cell r="C5744" t="str">
            <v>UN</v>
          </cell>
          <cell r="D5744">
            <v>52200</v>
          </cell>
        </row>
        <row r="5745">
          <cell r="A5745">
            <v>5748</v>
          </cell>
          <cell r="B5745" t="str">
            <v>LAMPARA FLCTE.2x20 I-91K</v>
          </cell>
          <cell r="C5745" t="str">
            <v>UN</v>
          </cell>
          <cell r="D5745">
            <v>44080</v>
          </cell>
        </row>
        <row r="5746">
          <cell r="A5746">
            <v>5749</v>
          </cell>
          <cell r="B5746" t="str">
            <v>MADECOR ARMONIA</v>
          </cell>
          <cell r="C5746" t="str">
            <v>UN</v>
          </cell>
          <cell r="D5746">
            <v>53376</v>
          </cell>
        </row>
        <row r="5747">
          <cell r="A5747">
            <v>5750</v>
          </cell>
          <cell r="B5747" t="str">
            <v>LAMPARA FLCTE.2x20 X-70P</v>
          </cell>
          <cell r="C5747" t="str">
            <v>UN</v>
          </cell>
          <cell r="D5747">
            <v>59160</v>
          </cell>
        </row>
        <row r="5748">
          <cell r="A5748">
            <v>5751</v>
          </cell>
          <cell r="B5748" t="str">
            <v>LAMPARA FLCTE.4x20 X-13K</v>
          </cell>
          <cell r="C5748" t="str">
            <v>UN</v>
          </cell>
          <cell r="D5748">
            <v>70760</v>
          </cell>
        </row>
        <row r="5749">
          <cell r="A5749">
            <v>5752</v>
          </cell>
          <cell r="B5749" t="str">
            <v>LAMPARA FLCTE.4x20 X-20K</v>
          </cell>
          <cell r="C5749" t="str">
            <v>UN</v>
          </cell>
          <cell r="D5749">
            <v>75980</v>
          </cell>
        </row>
        <row r="5750">
          <cell r="A5750">
            <v>5753</v>
          </cell>
          <cell r="B5750" t="str">
            <v>MADECOR NORDICO</v>
          </cell>
          <cell r="C5750" t="str">
            <v>UN</v>
          </cell>
          <cell r="D5750">
            <v>53376</v>
          </cell>
        </row>
        <row r="5751">
          <cell r="A5751">
            <v>5754</v>
          </cell>
          <cell r="B5751" t="str">
            <v>MADECOR SAPELY</v>
          </cell>
          <cell r="C5751" t="str">
            <v>UN</v>
          </cell>
          <cell r="D5751">
            <v>69832</v>
          </cell>
        </row>
        <row r="5752">
          <cell r="A5752">
            <v>5755</v>
          </cell>
          <cell r="B5752" t="str">
            <v>MADECOR SAPELY         01</v>
          </cell>
          <cell r="C5752" t="str">
            <v>UN</v>
          </cell>
          <cell r="D5752">
            <v>87696</v>
          </cell>
        </row>
        <row r="5753">
          <cell r="A5753">
            <v>5756</v>
          </cell>
          <cell r="B5753" t="str">
            <v>LAMPARA FLCTE.4x20 X-70P</v>
          </cell>
          <cell r="C5753" t="str">
            <v>UN</v>
          </cell>
          <cell r="D5753">
            <v>96280</v>
          </cell>
        </row>
        <row r="5754">
          <cell r="A5754">
            <v>5757</v>
          </cell>
          <cell r="B5754" t="str">
            <v>MADECOR FLOR MORADO</v>
          </cell>
          <cell r="C5754" t="str">
            <v>UN</v>
          </cell>
          <cell r="D5754">
            <v>56376</v>
          </cell>
        </row>
        <row r="5755">
          <cell r="A5755">
            <v>5758</v>
          </cell>
          <cell r="B5755" t="str">
            <v>MADECOR FLOR MORADO    01</v>
          </cell>
          <cell r="C5755" t="str">
            <v>UN</v>
          </cell>
          <cell r="D5755">
            <v>69832</v>
          </cell>
        </row>
        <row r="5756">
          <cell r="A5756">
            <v>5759</v>
          </cell>
          <cell r="B5756" t="str">
            <v>MADECOR KIOTO</v>
          </cell>
          <cell r="C5756" t="str">
            <v>UN</v>
          </cell>
          <cell r="D5756">
            <v>61886</v>
          </cell>
        </row>
        <row r="5757">
          <cell r="A5757">
            <v>5760</v>
          </cell>
          <cell r="B5757" t="str">
            <v>MADECANTO KIOTO</v>
          </cell>
          <cell r="C5757" t="str">
            <v>UN</v>
          </cell>
          <cell r="D5757">
            <v>297</v>
          </cell>
        </row>
        <row r="5758">
          <cell r="A5758">
            <v>5761</v>
          </cell>
          <cell r="B5758" t="str">
            <v>PROYECTOR MERCURIO  250 W</v>
          </cell>
          <cell r="C5758" t="str">
            <v>UN</v>
          </cell>
          <cell r="D5758">
            <v>234129</v>
          </cell>
        </row>
        <row r="5759">
          <cell r="A5759">
            <v>5762</v>
          </cell>
          <cell r="B5759" t="str">
            <v>PROYECTOR SODIO     250 W</v>
          </cell>
          <cell r="C5759" t="str">
            <v>UN</v>
          </cell>
          <cell r="D5759">
            <v>265343</v>
          </cell>
        </row>
        <row r="5760">
          <cell r="A5760">
            <v>5763</v>
          </cell>
          <cell r="B5760" t="str">
            <v>LAMPARA SLIM  2x48 X-13K</v>
          </cell>
          <cell r="C5760" t="str">
            <v>UN</v>
          </cell>
          <cell r="D5760">
            <v>89320</v>
          </cell>
        </row>
        <row r="5761">
          <cell r="A5761">
            <v>5764</v>
          </cell>
          <cell r="B5761" t="str">
            <v>MADECANTO MACORE</v>
          </cell>
          <cell r="C5761" t="str">
            <v>UN</v>
          </cell>
          <cell r="D5761">
            <v>267</v>
          </cell>
        </row>
        <row r="5762">
          <cell r="A5762">
            <v>5765</v>
          </cell>
          <cell r="B5762" t="str">
            <v>LAMPARA SLIM  2x48 X-20KM</v>
          </cell>
          <cell r="C5762" t="str">
            <v>UN</v>
          </cell>
          <cell r="D5762">
            <v>103820</v>
          </cell>
        </row>
        <row r="5763">
          <cell r="A5763">
            <v>5766</v>
          </cell>
          <cell r="B5763" t="str">
            <v>MADECANTO ROBLE BAVARO</v>
          </cell>
          <cell r="C5763" t="str">
            <v>UN</v>
          </cell>
          <cell r="D5763">
            <v>267</v>
          </cell>
        </row>
        <row r="5764">
          <cell r="A5764">
            <v>5767</v>
          </cell>
          <cell r="B5764" t="str">
            <v>GASOLINA EXTRA  BOGOTA</v>
          </cell>
          <cell r="C5764" t="str">
            <v>GL</v>
          </cell>
          <cell r="D5764">
            <v>1850</v>
          </cell>
        </row>
        <row r="5765">
          <cell r="A5765">
            <v>5768</v>
          </cell>
          <cell r="B5765" t="str">
            <v>LAMPARA SLIM  2x48 X-60P</v>
          </cell>
          <cell r="C5765" t="str">
            <v>UN</v>
          </cell>
          <cell r="D5765">
            <v>92220</v>
          </cell>
        </row>
        <row r="5766">
          <cell r="A5766">
            <v>5769</v>
          </cell>
          <cell r="B5766" t="str">
            <v>LAMPARA SLIM  4x48 X-13K</v>
          </cell>
          <cell r="C5766" t="str">
            <v>UN</v>
          </cell>
          <cell r="D5766">
            <v>153700</v>
          </cell>
        </row>
        <row r="5767">
          <cell r="A5767">
            <v>5770</v>
          </cell>
          <cell r="B5767" t="str">
            <v>MADECANTO SAPELY</v>
          </cell>
          <cell r="C5767" t="str">
            <v>UN</v>
          </cell>
          <cell r="D5767">
            <v>297</v>
          </cell>
        </row>
        <row r="5768">
          <cell r="A5768">
            <v>5771</v>
          </cell>
          <cell r="B5768" t="str">
            <v>PUERTA PIZANO</v>
          </cell>
          <cell r="C5768" t="str">
            <v>UN</v>
          </cell>
          <cell r="D5768">
            <v>30577</v>
          </cell>
        </row>
        <row r="5769">
          <cell r="A5769">
            <v>5772</v>
          </cell>
          <cell r="B5769" t="str">
            <v>LAMPARA SLIM  4x48 I-91K</v>
          </cell>
          <cell r="C5769" t="str">
            <v>UN</v>
          </cell>
          <cell r="D5769">
            <v>150220</v>
          </cell>
        </row>
        <row r="5770">
          <cell r="A5770">
            <v>5773</v>
          </cell>
          <cell r="B5770" t="str">
            <v>FORMALITE F6 NORMAL</v>
          </cell>
          <cell r="C5770" t="str">
            <v>UN</v>
          </cell>
          <cell r="D5770">
            <v>16677</v>
          </cell>
        </row>
        <row r="5771">
          <cell r="A5771">
            <v>5774</v>
          </cell>
          <cell r="B5771" t="str">
            <v>LAMPARA SLIM  4x48 X-70P</v>
          </cell>
          <cell r="C5771" t="str">
            <v>UN</v>
          </cell>
          <cell r="D5771">
            <v>205900</v>
          </cell>
        </row>
        <row r="5772">
          <cell r="A5772">
            <v>5775</v>
          </cell>
          <cell r="B5772" t="str">
            <v>PUERTA PIZANO          01</v>
          </cell>
          <cell r="C5772" t="str">
            <v>UN</v>
          </cell>
          <cell r="D5772">
            <v>38928</v>
          </cell>
        </row>
        <row r="5773">
          <cell r="A5773">
            <v>5776</v>
          </cell>
          <cell r="B5773" t="str">
            <v>PUERTA PIZANO          02</v>
          </cell>
          <cell r="C5773" t="str">
            <v>UN</v>
          </cell>
          <cell r="D5773">
            <v>41386</v>
          </cell>
        </row>
        <row r="5774">
          <cell r="A5774">
            <v>5777</v>
          </cell>
          <cell r="B5774" t="str">
            <v>LAMPARA SLIM  2x96 X-20KM</v>
          </cell>
          <cell r="C5774" t="str">
            <v>UN</v>
          </cell>
          <cell r="D5774">
            <v>143260</v>
          </cell>
        </row>
        <row r="5775">
          <cell r="A5775">
            <v>5778</v>
          </cell>
          <cell r="B5775" t="str">
            <v>LAMPARA SLIM  2x96 I-91K</v>
          </cell>
          <cell r="C5775" t="str">
            <v>UN</v>
          </cell>
          <cell r="D5775">
            <v>118320</v>
          </cell>
        </row>
        <row r="5776">
          <cell r="A5776">
            <v>5779</v>
          </cell>
          <cell r="B5776" t="str">
            <v>FAROL COLONIAL</v>
          </cell>
          <cell r="C5776" t="str">
            <v>UN</v>
          </cell>
          <cell r="D5776">
            <v>180960</v>
          </cell>
        </row>
        <row r="5777">
          <cell r="A5777">
            <v>5780</v>
          </cell>
          <cell r="B5777" t="str">
            <v>FAROL POSTE         125 W</v>
          </cell>
          <cell r="C5777" t="str">
            <v>UN</v>
          </cell>
          <cell r="D5777">
            <v>118848</v>
          </cell>
        </row>
        <row r="5778">
          <cell r="A5778">
            <v>5781</v>
          </cell>
          <cell r="B5778" t="str">
            <v>FAROL       DJK     125 W</v>
          </cell>
          <cell r="C5778" t="str">
            <v>UN</v>
          </cell>
          <cell r="D5778">
            <v>114840</v>
          </cell>
        </row>
        <row r="5779">
          <cell r="A5779">
            <v>5782</v>
          </cell>
          <cell r="B5779" t="str">
            <v>PUERTA PIZANO          03</v>
          </cell>
          <cell r="C5779" t="str">
            <v>UN</v>
          </cell>
          <cell r="D5779">
            <v>44365</v>
          </cell>
        </row>
        <row r="5780">
          <cell r="A5780">
            <v>5783</v>
          </cell>
          <cell r="B5780" t="str">
            <v>FORMALITE F6 POSTFORM</v>
          </cell>
          <cell r="C5780" t="str">
            <v>UN</v>
          </cell>
          <cell r="D5780">
            <v>26369</v>
          </cell>
        </row>
        <row r="5781">
          <cell r="A5781">
            <v>5784</v>
          </cell>
          <cell r="B5781" t="str">
            <v>REFLECTOR   RA-P    125 W</v>
          </cell>
          <cell r="C5781" t="str">
            <v>UN</v>
          </cell>
          <cell r="D5781">
            <v>191400</v>
          </cell>
        </row>
        <row r="5782">
          <cell r="A5782">
            <v>5785</v>
          </cell>
          <cell r="B5782" t="str">
            <v>REFLECTOR   RA-P    250 W</v>
          </cell>
          <cell r="C5782" t="str">
            <v>UN</v>
          </cell>
          <cell r="D5782">
            <v>211816</v>
          </cell>
        </row>
        <row r="5783">
          <cell r="A5783">
            <v>5786</v>
          </cell>
          <cell r="B5783" t="str">
            <v>PUERTA PIZANO ECONOMICA</v>
          </cell>
          <cell r="C5783" t="str">
            <v>UN</v>
          </cell>
          <cell r="D5783">
            <v>34628</v>
          </cell>
        </row>
        <row r="5784">
          <cell r="A5784">
            <v>5787</v>
          </cell>
          <cell r="B5784" t="str">
            <v>REFLECTOR PISO  RRA 250 W</v>
          </cell>
          <cell r="C5784" t="str">
            <v>UN</v>
          </cell>
          <cell r="D5784">
            <v>242440</v>
          </cell>
        </row>
        <row r="5785">
          <cell r="A5785">
            <v>5788</v>
          </cell>
          <cell r="B5785" t="str">
            <v>REFLECTOR PISO  RRA 400 W</v>
          </cell>
          <cell r="C5785" t="str">
            <v>UN</v>
          </cell>
          <cell r="D5785">
            <v>265640</v>
          </cell>
        </row>
        <row r="5786">
          <cell r="A5786">
            <v>5789</v>
          </cell>
          <cell r="B5786" t="str">
            <v>CONSERJE S/MESA 10  PULS.</v>
          </cell>
          <cell r="C5786" t="str">
            <v>UN</v>
          </cell>
          <cell r="D5786">
            <v>209000</v>
          </cell>
        </row>
        <row r="5787">
          <cell r="A5787">
            <v>5790</v>
          </cell>
          <cell r="B5787" t="str">
            <v>CONSERJE S/MESA 13  PULS.</v>
          </cell>
          <cell r="C5787" t="str">
            <v>UN</v>
          </cell>
          <cell r="D5787">
            <v>230000</v>
          </cell>
        </row>
        <row r="5788">
          <cell r="A5788">
            <v>5791</v>
          </cell>
          <cell r="B5788" t="str">
            <v>CONSERJE S/MESA 20  PULS.</v>
          </cell>
          <cell r="C5788" t="str">
            <v>UN</v>
          </cell>
          <cell r="D5788">
            <v>310000</v>
          </cell>
        </row>
        <row r="5789">
          <cell r="A5789">
            <v>5792</v>
          </cell>
          <cell r="B5789" t="str">
            <v>CONSERJE S/MESA 30  PULS.</v>
          </cell>
          <cell r="C5789" t="str">
            <v>UN</v>
          </cell>
          <cell r="D5789">
            <v>405000</v>
          </cell>
        </row>
        <row r="5790">
          <cell r="A5790">
            <v>5793</v>
          </cell>
          <cell r="B5790" t="str">
            <v>CONSERJE S/MESA 40  PULS.</v>
          </cell>
          <cell r="C5790" t="str">
            <v>UN</v>
          </cell>
          <cell r="D5790">
            <v>480000</v>
          </cell>
        </row>
        <row r="5791">
          <cell r="A5791">
            <v>5794</v>
          </cell>
          <cell r="B5791" t="str">
            <v>CONSERJE S/MESA 50  PULS.</v>
          </cell>
          <cell r="C5791" t="str">
            <v>UN</v>
          </cell>
          <cell r="D5791">
            <v>560000</v>
          </cell>
        </row>
        <row r="5792">
          <cell r="A5792">
            <v>5795</v>
          </cell>
          <cell r="B5792" t="str">
            <v>CONSERJE S/MESA 100 PULS.</v>
          </cell>
          <cell r="C5792" t="str">
            <v>UN</v>
          </cell>
          <cell r="D5792">
            <v>895000</v>
          </cell>
        </row>
        <row r="5793">
          <cell r="A5793">
            <v>5796</v>
          </cell>
          <cell r="B5793" t="str">
            <v>PORTERO ELECT.   1  PULS.</v>
          </cell>
          <cell r="C5793" t="str">
            <v>UN</v>
          </cell>
          <cell r="D5793">
            <v>80000</v>
          </cell>
        </row>
        <row r="5794">
          <cell r="A5794">
            <v>5797</v>
          </cell>
          <cell r="B5794" t="str">
            <v>PORTERO ELECT.  10  PULS.</v>
          </cell>
          <cell r="C5794" t="str">
            <v>UN</v>
          </cell>
          <cell r="D5794">
            <v>150000</v>
          </cell>
        </row>
        <row r="5795">
          <cell r="A5795">
            <v>5798</v>
          </cell>
          <cell r="B5795" t="str">
            <v>PORTERO ELECT.  14  PULS.</v>
          </cell>
          <cell r="C5795" t="str">
            <v>UN</v>
          </cell>
          <cell r="D5795">
            <v>215000</v>
          </cell>
        </row>
        <row r="5796">
          <cell r="A5796">
            <v>5799</v>
          </cell>
          <cell r="B5796" t="str">
            <v>PORTERO ELECT.  20  PULS.</v>
          </cell>
          <cell r="C5796" t="str">
            <v>UN</v>
          </cell>
          <cell r="D5796">
            <v>235000</v>
          </cell>
        </row>
        <row r="5797">
          <cell r="A5797">
            <v>5800</v>
          </cell>
          <cell r="B5797" t="str">
            <v>FORMALITE F6 POSTFORM  01</v>
          </cell>
          <cell r="C5797" t="str">
            <v>UN</v>
          </cell>
          <cell r="D5797">
            <v>38921</v>
          </cell>
        </row>
        <row r="5798">
          <cell r="A5798">
            <v>5801</v>
          </cell>
          <cell r="B5798" t="str">
            <v>BOMBILLA CLARA       60 W</v>
          </cell>
          <cell r="C5798" t="str">
            <v>UN</v>
          </cell>
          <cell r="D5798">
            <v>481</v>
          </cell>
        </row>
        <row r="5799">
          <cell r="A5799">
            <v>5802</v>
          </cell>
          <cell r="B5799" t="str">
            <v>BOMBILLA CLARA      100 W</v>
          </cell>
          <cell r="C5799" t="str">
            <v>UN</v>
          </cell>
          <cell r="D5799">
            <v>2675</v>
          </cell>
        </row>
        <row r="5800">
          <cell r="A5800">
            <v>5803</v>
          </cell>
          <cell r="B5800" t="str">
            <v>BOMBILLA CLARA      150 W</v>
          </cell>
          <cell r="C5800" t="str">
            <v>UN</v>
          </cell>
          <cell r="D5800">
            <v>941</v>
          </cell>
        </row>
        <row r="5801">
          <cell r="A5801">
            <v>5804</v>
          </cell>
          <cell r="B5801" t="str">
            <v>BOMBILLA CLARA      200 W</v>
          </cell>
          <cell r="C5801" t="str">
            <v>UN</v>
          </cell>
          <cell r="D5801">
            <v>1249</v>
          </cell>
        </row>
        <row r="5802">
          <cell r="A5802">
            <v>5805</v>
          </cell>
          <cell r="B5802" t="str">
            <v>BOMBILLA FANTASIA    25 W</v>
          </cell>
          <cell r="C5802" t="str">
            <v>UN</v>
          </cell>
          <cell r="D5802">
            <v>524</v>
          </cell>
        </row>
        <row r="5803">
          <cell r="A5803">
            <v>5806</v>
          </cell>
          <cell r="B5803" t="str">
            <v>BOMBILLA FANTASIA    60 W</v>
          </cell>
          <cell r="C5803" t="str">
            <v>UN</v>
          </cell>
          <cell r="D5803">
            <v>524</v>
          </cell>
        </row>
        <row r="5804">
          <cell r="A5804">
            <v>5807</v>
          </cell>
          <cell r="B5804" t="str">
            <v>BOMBILLA FANTASIA   100 W</v>
          </cell>
          <cell r="C5804" t="str">
            <v>UN</v>
          </cell>
          <cell r="D5804">
            <v>545</v>
          </cell>
        </row>
        <row r="5805">
          <cell r="A5805">
            <v>5808</v>
          </cell>
          <cell r="B5805" t="str">
            <v>FORMALITE F8 POSTFORM</v>
          </cell>
          <cell r="C5805" t="str">
            <v>UN</v>
          </cell>
          <cell r="D5805">
            <v>28971</v>
          </cell>
        </row>
        <row r="5806">
          <cell r="A5806">
            <v>5809</v>
          </cell>
          <cell r="B5806" t="str">
            <v>BALASTO MERCURIO     125W</v>
          </cell>
          <cell r="C5806" t="str">
            <v>UN</v>
          </cell>
          <cell r="D5806">
            <v>12992</v>
          </cell>
        </row>
        <row r="5807">
          <cell r="A5807">
            <v>5810</v>
          </cell>
          <cell r="B5807" t="str">
            <v>BALASTO MERCURIO     250W</v>
          </cell>
          <cell r="C5807" t="str">
            <v>UN</v>
          </cell>
          <cell r="D5807">
            <v>21228</v>
          </cell>
        </row>
        <row r="5808">
          <cell r="A5808">
            <v>5811</v>
          </cell>
          <cell r="B5808" t="str">
            <v>BALASTO MERCURIO     400W</v>
          </cell>
          <cell r="C5808" t="str">
            <v>UN</v>
          </cell>
          <cell r="D5808">
            <v>31436</v>
          </cell>
        </row>
        <row r="5809">
          <cell r="A5809">
            <v>5812</v>
          </cell>
          <cell r="B5809" t="str">
            <v>BALASTO SODIO        150W</v>
          </cell>
          <cell r="C5809" t="str">
            <v>UN</v>
          </cell>
          <cell r="D5809">
            <v>22850</v>
          </cell>
        </row>
        <row r="5810">
          <cell r="A5810">
            <v>5813</v>
          </cell>
          <cell r="B5810" t="str">
            <v>BALASTO SODIO        250W</v>
          </cell>
          <cell r="C5810" t="str">
            <v>UN</v>
          </cell>
          <cell r="D5810">
            <v>27376</v>
          </cell>
        </row>
        <row r="5811">
          <cell r="A5811">
            <v>5814</v>
          </cell>
          <cell r="B5811" t="str">
            <v>BALASTO SODIO        400W</v>
          </cell>
          <cell r="C5811" t="str">
            <v>UN</v>
          </cell>
          <cell r="D5811">
            <v>44080</v>
          </cell>
        </row>
        <row r="5812">
          <cell r="A5812">
            <v>5815</v>
          </cell>
          <cell r="B5812" t="str">
            <v>BALASTO E.C.SLIM L. 2x48"</v>
          </cell>
          <cell r="C5812" t="str">
            <v>UN</v>
          </cell>
          <cell r="D5812">
            <v>18328</v>
          </cell>
        </row>
        <row r="5813">
          <cell r="A5813">
            <v>5816</v>
          </cell>
          <cell r="B5813" t="str">
            <v>BALASTO E.C.SLIM L. 2x96"</v>
          </cell>
          <cell r="C5813" t="str">
            <v>UN</v>
          </cell>
          <cell r="D5813">
            <v>21228</v>
          </cell>
        </row>
        <row r="5814">
          <cell r="A5814">
            <v>5817</v>
          </cell>
          <cell r="B5814" t="str">
            <v>PUERTA PIZANO ECONOMICA01</v>
          </cell>
          <cell r="C5814" t="str">
            <v>UN</v>
          </cell>
          <cell r="D5814">
            <v>34628</v>
          </cell>
        </row>
        <row r="5815">
          <cell r="A5815">
            <v>5818</v>
          </cell>
          <cell r="B5815" t="str">
            <v>PUERTA PIZANO ECONOMICA02</v>
          </cell>
          <cell r="C5815" t="str">
            <v>UN</v>
          </cell>
          <cell r="D5815">
            <v>41783</v>
          </cell>
        </row>
        <row r="5816">
          <cell r="A5816">
            <v>5819</v>
          </cell>
          <cell r="B5816" t="str">
            <v>TEJA REYNALUM 81 No.6</v>
          </cell>
          <cell r="C5816" t="str">
            <v>UN</v>
          </cell>
          <cell r="D5816">
            <v>14042</v>
          </cell>
        </row>
        <row r="5817">
          <cell r="A5817">
            <v>5820</v>
          </cell>
          <cell r="B5817" t="str">
            <v>FORMALITE F8 POSTFORM  01</v>
          </cell>
          <cell r="C5817" t="str">
            <v>UN</v>
          </cell>
          <cell r="D5817">
            <v>38921</v>
          </cell>
        </row>
        <row r="5818">
          <cell r="A5818">
            <v>5821</v>
          </cell>
          <cell r="B5818" t="str">
            <v>FORMALITE KORAPLAC UF</v>
          </cell>
          <cell r="C5818" t="str">
            <v>UN</v>
          </cell>
          <cell r="D5818">
            <v>35715</v>
          </cell>
        </row>
        <row r="5819">
          <cell r="A5819">
            <v>5822</v>
          </cell>
          <cell r="B5819" t="str">
            <v>FORMALITE KORAPLAC DF</v>
          </cell>
          <cell r="C5819" t="str">
            <v>UN</v>
          </cell>
          <cell r="D5819">
            <v>40235</v>
          </cell>
        </row>
        <row r="5820">
          <cell r="A5820">
            <v>5823</v>
          </cell>
          <cell r="B5820" t="str">
            <v>TUBO FLUORESC.STANDARD 20</v>
          </cell>
          <cell r="C5820" t="str">
            <v>UN</v>
          </cell>
          <cell r="D5820">
            <v>1124</v>
          </cell>
        </row>
        <row r="5821">
          <cell r="A5821">
            <v>5824</v>
          </cell>
          <cell r="B5821" t="str">
            <v>PROYECTOR METAL HALIDE</v>
          </cell>
          <cell r="C5821" t="str">
            <v>UN</v>
          </cell>
          <cell r="D5821">
            <v>386714</v>
          </cell>
        </row>
        <row r="5822">
          <cell r="A5822">
            <v>5825</v>
          </cell>
          <cell r="B5822" t="str">
            <v>TUBO FLUORESC.SLIM L. 40"</v>
          </cell>
          <cell r="C5822" t="str">
            <v>UN</v>
          </cell>
          <cell r="D5822">
            <v>1124</v>
          </cell>
        </row>
        <row r="5823">
          <cell r="A5823">
            <v>5826</v>
          </cell>
          <cell r="B5823" t="str">
            <v>TUBO FLUORESC.SLIM L. 96"</v>
          </cell>
          <cell r="C5823" t="str">
            <v>UN</v>
          </cell>
          <cell r="D5823">
            <v>2407</v>
          </cell>
        </row>
        <row r="5824">
          <cell r="A5824">
            <v>5827</v>
          </cell>
          <cell r="B5824" t="str">
            <v>TEJA REYNALUM 81 No.8</v>
          </cell>
          <cell r="C5824" t="str">
            <v>UN</v>
          </cell>
          <cell r="D5824">
            <v>18723</v>
          </cell>
        </row>
        <row r="5825">
          <cell r="A5825">
            <v>5828</v>
          </cell>
          <cell r="B5825" t="str">
            <v>TEJA REYNALUM 81 No.10</v>
          </cell>
          <cell r="C5825" t="str">
            <v>UN</v>
          </cell>
          <cell r="D5825">
            <v>23403</v>
          </cell>
        </row>
        <row r="5826">
          <cell r="A5826">
            <v>5829</v>
          </cell>
          <cell r="B5826" t="str">
            <v>CAJA GALVANIZADA 5800</v>
          </cell>
          <cell r="C5826" t="str">
            <v>UN</v>
          </cell>
          <cell r="D5826">
            <v>392</v>
          </cell>
        </row>
        <row r="5827">
          <cell r="A5827">
            <v>5830</v>
          </cell>
          <cell r="B5827" t="str">
            <v>BOQUILLAS JUEGO PVC 1/2"</v>
          </cell>
          <cell r="C5827" t="str">
            <v>UN</v>
          </cell>
          <cell r="D5827">
            <v>1484</v>
          </cell>
        </row>
        <row r="5828">
          <cell r="A5828">
            <v>5831</v>
          </cell>
          <cell r="B5828" t="str">
            <v>CAJA GALVANIZADA 4x4</v>
          </cell>
          <cell r="C5828" t="str">
            <v>UN</v>
          </cell>
          <cell r="D5828">
            <v>838</v>
          </cell>
        </row>
        <row r="5829">
          <cell r="A5829">
            <v>5832</v>
          </cell>
          <cell r="B5829" t="str">
            <v>GATO CORTO   1.5 A 2.65mt</v>
          </cell>
          <cell r="C5829" t="str">
            <v>DD</v>
          </cell>
          <cell r="D5829">
            <v>56</v>
          </cell>
        </row>
        <row r="5830">
          <cell r="A5830">
            <v>5833</v>
          </cell>
          <cell r="B5830" t="str">
            <v>TRANS.TRIF.SECO   75  KvA</v>
          </cell>
          <cell r="C5830" t="str">
            <v>UN</v>
          </cell>
          <cell r="D5830">
            <v>3505752</v>
          </cell>
        </row>
        <row r="5831">
          <cell r="A5831">
            <v>5834</v>
          </cell>
          <cell r="B5831" t="str">
            <v>TEJA REYNALUM 81 No.12</v>
          </cell>
          <cell r="C5831" t="str">
            <v>UN</v>
          </cell>
          <cell r="D5831">
            <v>28085</v>
          </cell>
        </row>
        <row r="5832">
          <cell r="A5832">
            <v>5835</v>
          </cell>
          <cell r="B5832" t="str">
            <v>TRANS.TRIF.SECO  150  KvA</v>
          </cell>
          <cell r="C5832" t="str">
            <v>UN</v>
          </cell>
          <cell r="D5832">
            <v>5602360</v>
          </cell>
        </row>
        <row r="5833">
          <cell r="A5833">
            <v>5836</v>
          </cell>
          <cell r="B5833" t="str">
            <v>ING.CONSULTOR CAT2-SUELDO</v>
          </cell>
          <cell r="C5833" t="str">
            <v>MS</v>
          </cell>
          <cell r="D5833">
            <v>2188860</v>
          </cell>
        </row>
        <row r="5834">
          <cell r="A5834">
            <v>5837</v>
          </cell>
          <cell r="B5834" t="str">
            <v>ING.CONSULTOR CAT3-SUELDO</v>
          </cell>
          <cell r="C5834" t="str">
            <v>MS</v>
          </cell>
          <cell r="D5834">
            <v>1846850</v>
          </cell>
        </row>
        <row r="5835">
          <cell r="A5835">
            <v>5838</v>
          </cell>
          <cell r="B5835" t="str">
            <v>TRANS.TRIF.SECO  300  KvA</v>
          </cell>
          <cell r="C5835" t="str">
            <v>UN</v>
          </cell>
          <cell r="D5835">
            <v>8260128</v>
          </cell>
        </row>
        <row r="5836">
          <cell r="A5836">
            <v>5839</v>
          </cell>
          <cell r="B5836" t="str">
            <v>ING.CONSULTOR CAT4-SUELDO</v>
          </cell>
          <cell r="C5836" t="str">
            <v>MS</v>
          </cell>
          <cell r="D5836">
            <v>1573240</v>
          </cell>
        </row>
        <row r="5837">
          <cell r="A5837">
            <v>5840</v>
          </cell>
          <cell r="B5837" t="str">
            <v>TRANS.TRIF.SECO  500  KvA</v>
          </cell>
          <cell r="C5837" t="str">
            <v>UN</v>
          </cell>
          <cell r="D5837">
            <v>11772376</v>
          </cell>
        </row>
        <row r="5838">
          <cell r="A5838">
            <v>5841</v>
          </cell>
          <cell r="B5838" t="str">
            <v>SUB-ESTACION      45  KvA</v>
          </cell>
          <cell r="C5838" t="str">
            <v>UN</v>
          </cell>
          <cell r="D5838">
            <v>4937340</v>
          </cell>
        </row>
        <row r="5839">
          <cell r="A5839">
            <v>5842</v>
          </cell>
          <cell r="B5839" t="str">
            <v>SUB-ESTACION      75  KvA</v>
          </cell>
          <cell r="C5839" t="str">
            <v>UN</v>
          </cell>
          <cell r="D5839">
            <v>5386500</v>
          </cell>
        </row>
        <row r="5840">
          <cell r="A5840">
            <v>5843</v>
          </cell>
          <cell r="B5840" t="str">
            <v>TRANS. TRIF.SECO 1000 KvA</v>
          </cell>
          <cell r="C5840" t="str">
            <v>UN</v>
          </cell>
          <cell r="D5840">
            <v>18696000</v>
          </cell>
        </row>
        <row r="5841">
          <cell r="A5841">
            <v>5844</v>
          </cell>
          <cell r="B5841" t="str">
            <v>SUB-ESTACION    112.5 KvA</v>
          </cell>
          <cell r="C5841" t="str">
            <v>UN</v>
          </cell>
          <cell r="D5841">
            <v>6060240</v>
          </cell>
        </row>
        <row r="5842">
          <cell r="A5842">
            <v>5845</v>
          </cell>
          <cell r="B5842" t="str">
            <v>SUB-ESTACION     150  KvA</v>
          </cell>
          <cell r="C5842" t="str">
            <v>UN</v>
          </cell>
          <cell r="D5842">
            <v>6508260</v>
          </cell>
        </row>
        <row r="5843">
          <cell r="A5843">
            <v>5846</v>
          </cell>
          <cell r="B5843" t="str">
            <v>SUB-ESTACION     300  KvA</v>
          </cell>
          <cell r="C5843" t="str">
            <v>UN</v>
          </cell>
          <cell r="D5843">
            <v>8379000</v>
          </cell>
        </row>
        <row r="5844">
          <cell r="A5844">
            <v>5847</v>
          </cell>
          <cell r="B5844" t="str">
            <v>SUB-ESTACION     400  KvA</v>
          </cell>
          <cell r="C5844" t="str">
            <v>UN</v>
          </cell>
          <cell r="D5844">
            <v>8902260</v>
          </cell>
        </row>
        <row r="5845">
          <cell r="A5845">
            <v>5848</v>
          </cell>
          <cell r="B5845" t="str">
            <v>SUB-ESTACION     500  KvA</v>
          </cell>
          <cell r="C5845" t="str">
            <v>UN</v>
          </cell>
          <cell r="D5845">
            <v>11344140</v>
          </cell>
        </row>
        <row r="5846">
          <cell r="A5846">
            <v>5849</v>
          </cell>
          <cell r="B5846" t="str">
            <v>ING.CONSULTOR CAT5-SUELDO</v>
          </cell>
          <cell r="C5846" t="str">
            <v>MS</v>
          </cell>
          <cell r="D5846">
            <v>1419340</v>
          </cell>
        </row>
        <row r="5847">
          <cell r="A5847">
            <v>5850</v>
          </cell>
          <cell r="B5847" t="str">
            <v>PARARRAYOS VALVULA 12 KV</v>
          </cell>
          <cell r="C5847" t="str">
            <v>UN</v>
          </cell>
          <cell r="D5847">
            <v>55000</v>
          </cell>
        </row>
        <row r="5848">
          <cell r="A5848">
            <v>5851</v>
          </cell>
          <cell r="B5848" t="str">
            <v>CORTACIRC.100 A</v>
          </cell>
          <cell r="C5848" t="str">
            <v>UN</v>
          </cell>
          <cell r="D5848">
            <v>58000</v>
          </cell>
        </row>
        <row r="5849">
          <cell r="A5849">
            <v>5852</v>
          </cell>
          <cell r="B5849" t="str">
            <v>PLANTA ELECTRICA     TJ40</v>
          </cell>
          <cell r="C5849" t="str">
            <v>UN</v>
          </cell>
          <cell r="D5849">
            <v>15689016</v>
          </cell>
        </row>
        <row r="5850">
          <cell r="A5850">
            <v>5853</v>
          </cell>
          <cell r="B5850" t="str">
            <v>TRANSFER. AUTOM.  125 AMP</v>
          </cell>
          <cell r="C5850" t="str">
            <v>UN</v>
          </cell>
          <cell r="D5850">
            <v>2429852</v>
          </cell>
        </row>
        <row r="5851">
          <cell r="A5851">
            <v>5854</v>
          </cell>
          <cell r="B5851" t="str">
            <v>PLANTA ELECT.LISTER  TJ60</v>
          </cell>
          <cell r="C5851" t="str">
            <v>UN</v>
          </cell>
          <cell r="D5851">
            <v>17828430</v>
          </cell>
        </row>
        <row r="5852">
          <cell r="A5852">
            <v>5855</v>
          </cell>
          <cell r="B5852" t="str">
            <v>TRANSFER. AUTOM.  200 AMP</v>
          </cell>
          <cell r="C5852" t="str">
            <v>UN</v>
          </cell>
          <cell r="D5852">
            <v>3471300</v>
          </cell>
        </row>
        <row r="5853">
          <cell r="A5853">
            <v>5856</v>
          </cell>
          <cell r="B5853" t="str">
            <v>PLANTA ELECT.LISTER  TJ80</v>
          </cell>
          <cell r="C5853" t="str">
            <v>UN</v>
          </cell>
          <cell r="D5853">
            <v>21822000</v>
          </cell>
        </row>
        <row r="5854">
          <cell r="A5854">
            <v>5857</v>
          </cell>
          <cell r="B5854" t="str">
            <v>TRANSFER. AUTOM.  250 AMP</v>
          </cell>
          <cell r="C5854" t="str">
            <v>UN</v>
          </cell>
          <cell r="D5854">
            <v>3540668</v>
          </cell>
        </row>
        <row r="5855">
          <cell r="A5855">
            <v>5858</v>
          </cell>
          <cell r="B5855" t="str">
            <v>ADOQUIN MEDIO MOÑO BISEL.</v>
          </cell>
          <cell r="C5855" t="str">
            <v>UN</v>
          </cell>
          <cell r="D5855">
            <v>373</v>
          </cell>
        </row>
        <row r="5856">
          <cell r="A5856">
            <v>5859</v>
          </cell>
          <cell r="B5856" t="str">
            <v>CAJA P/TACO 20 A   2 CKTS</v>
          </cell>
          <cell r="C5856" t="str">
            <v>UN</v>
          </cell>
          <cell r="D5856">
            <v>3652</v>
          </cell>
        </row>
        <row r="5857">
          <cell r="A5857">
            <v>5860</v>
          </cell>
          <cell r="B5857" t="str">
            <v>CAJA P/TACO 20 A   4 CKTS</v>
          </cell>
          <cell r="C5857" t="str">
            <v>UN</v>
          </cell>
          <cell r="D5857">
            <v>5508</v>
          </cell>
        </row>
        <row r="5858">
          <cell r="A5858">
            <v>5861</v>
          </cell>
          <cell r="B5858" t="str">
            <v>CAJA P/TACO 20 A   6 CKTS</v>
          </cell>
          <cell r="C5858" t="str">
            <v>UN</v>
          </cell>
          <cell r="D5858">
            <v>10941</v>
          </cell>
        </row>
        <row r="5859">
          <cell r="A5859">
            <v>5862</v>
          </cell>
          <cell r="B5859" t="str">
            <v>CAJA P/TACO 20 A   9 CKTS</v>
          </cell>
          <cell r="C5859" t="str">
            <v>UN</v>
          </cell>
          <cell r="D5859">
            <v>14962</v>
          </cell>
        </row>
        <row r="5860">
          <cell r="A5860">
            <v>5863</v>
          </cell>
          <cell r="B5860" t="str">
            <v>CAJA P/TACO 20 A  12 CKTS</v>
          </cell>
          <cell r="C5860" t="str">
            <v>UN</v>
          </cell>
          <cell r="D5860">
            <v>20175</v>
          </cell>
        </row>
        <row r="5861">
          <cell r="A5861">
            <v>5864</v>
          </cell>
          <cell r="B5861" t="str">
            <v>CAJA P/TACO 100 A  2 CKTS</v>
          </cell>
          <cell r="C5861" t="str">
            <v>UN</v>
          </cell>
          <cell r="D5861">
            <v>4151</v>
          </cell>
        </row>
        <row r="5862">
          <cell r="A5862">
            <v>5865</v>
          </cell>
          <cell r="B5862" t="str">
            <v>CAJA P/TACO 100 A  4 CKTS</v>
          </cell>
          <cell r="C5862" t="str">
            <v>UN</v>
          </cell>
          <cell r="D5862">
            <v>6801</v>
          </cell>
        </row>
        <row r="5863">
          <cell r="A5863">
            <v>5866</v>
          </cell>
          <cell r="B5863" t="str">
            <v>CAJA P/TACO 100 A  6 CKTS</v>
          </cell>
          <cell r="C5863" t="str">
            <v>UN</v>
          </cell>
          <cell r="D5863">
            <v>13561</v>
          </cell>
        </row>
        <row r="5864">
          <cell r="A5864">
            <v>5867</v>
          </cell>
          <cell r="B5864" t="str">
            <v>CAJA P/TACO 100 A  9 CKTS</v>
          </cell>
          <cell r="C5864" t="str">
            <v>UN</v>
          </cell>
          <cell r="D5864">
            <v>18240</v>
          </cell>
        </row>
        <row r="5865">
          <cell r="A5865">
            <v>5868</v>
          </cell>
          <cell r="B5865" t="str">
            <v>CAJA P/TACO 100 A 12 CKTS</v>
          </cell>
          <cell r="C5865" t="str">
            <v>UN</v>
          </cell>
          <cell r="D5865">
            <v>25997</v>
          </cell>
        </row>
        <row r="5866">
          <cell r="A5866">
            <v>5869</v>
          </cell>
          <cell r="B5866" t="str">
            <v>TABLERO TAPA LISA  6 CIRC</v>
          </cell>
          <cell r="C5866" t="str">
            <v>UN</v>
          </cell>
          <cell r="D5866">
            <v>40128</v>
          </cell>
        </row>
        <row r="5867">
          <cell r="A5867">
            <v>5870</v>
          </cell>
          <cell r="B5867" t="str">
            <v>TABLERO TAPA LISA 12 CIRC</v>
          </cell>
          <cell r="C5867" t="str">
            <v>UN</v>
          </cell>
          <cell r="D5867">
            <v>55454</v>
          </cell>
        </row>
        <row r="5868">
          <cell r="A5868">
            <v>5871</v>
          </cell>
          <cell r="B5868" t="str">
            <v>TABLERO C/PUERTA  12 CIRC</v>
          </cell>
          <cell r="C5868" t="str">
            <v>UN</v>
          </cell>
          <cell r="D5868">
            <v>71230</v>
          </cell>
        </row>
        <row r="5869">
          <cell r="A5869">
            <v>5872</v>
          </cell>
          <cell r="B5869" t="str">
            <v>TABLERO C/PUERTA  18 CIRC</v>
          </cell>
          <cell r="C5869" t="str">
            <v>UN</v>
          </cell>
          <cell r="D5869">
            <v>122729</v>
          </cell>
        </row>
        <row r="5870">
          <cell r="A5870">
            <v>5873</v>
          </cell>
          <cell r="B5870" t="str">
            <v>TABLERO C/PUERTA  24 CIRC</v>
          </cell>
          <cell r="C5870" t="str">
            <v>UN</v>
          </cell>
          <cell r="D5870">
            <v>99827</v>
          </cell>
        </row>
        <row r="5871">
          <cell r="A5871">
            <v>5874</v>
          </cell>
          <cell r="B5871" t="str">
            <v>TABLERO C/PUERTA  30 CIRC</v>
          </cell>
          <cell r="C5871" t="str">
            <v>UN</v>
          </cell>
          <cell r="D5871">
            <v>133128</v>
          </cell>
        </row>
        <row r="5872">
          <cell r="A5872">
            <v>5875</v>
          </cell>
          <cell r="B5872" t="str">
            <v>TABLERO C/PUERTA  36 CIRC</v>
          </cell>
          <cell r="C5872" t="str">
            <v>UN</v>
          </cell>
          <cell r="D5872">
            <v>140449</v>
          </cell>
        </row>
        <row r="5873">
          <cell r="A5873">
            <v>5876</v>
          </cell>
          <cell r="B5873" t="str">
            <v>TABLERO C/LLAVE   12 CIRC</v>
          </cell>
          <cell r="C5873" t="str">
            <v>UN</v>
          </cell>
          <cell r="D5873">
            <v>61000</v>
          </cell>
        </row>
        <row r="5874">
          <cell r="A5874">
            <v>5877</v>
          </cell>
          <cell r="B5874" t="str">
            <v>TABLERO C/LLAVE   18 CIRC</v>
          </cell>
          <cell r="C5874" t="str">
            <v>UN</v>
          </cell>
          <cell r="D5874">
            <v>70580</v>
          </cell>
        </row>
        <row r="5875">
          <cell r="A5875">
            <v>5878</v>
          </cell>
          <cell r="B5875" t="str">
            <v>TABLERO C/LLAVE   24 CIRC</v>
          </cell>
          <cell r="C5875" t="str">
            <v>UN</v>
          </cell>
          <cell r="D5875">
            <v>113268</v>
          </cell>
        </row>
        <row r="5876">
          <cell r="A5876">
            <v>5879</v>
          </cell>
          <cell r="B5876" t="str">
            <v>TABLERO C/LLAVE   30 CIRC</v>
          </cell>
          <cell r="C5876" t="str">
            <v>UN</v>
          </cell>
          <cell r="D5876">
            <v>146833</v>
          </cell>
        </row>
        <row r="5877">
          <cell r="A5877">
            <v>5880</v>
          </cell>
          <cell r="B5877" t="str">
            <v>TABLERO C/LLAVE   36 CIRC</v>
          </cell>
          <cell r="C5877" t="str">
            <v>UN</v>
          </cell>
          <cell r="D5877">
            <v>155683</v>
          </cell>
        </row>
        <row r="5878">
          <cell r="A5878">
            <v>5881</v>
          </cell>
          <cell r="B5878" t="str">
            <v>TEJA REYNALUM 81 No.14</v>
          </cell>
          <cell r="C5878" t="str">
            <v>UN</v>
          </cell>
          <cell r="D5878">
            <v>32765</v>
          </cell>
        </row>
        <row r="5879">
          <cell r="A5879">
            <v>5882</v>
          </cell>
          <cell r="B5879" t="str">
            <v>TEJA REYNALUM 81 No.17</v>
          </cell>
          <cell r="C5879" t="str">
            <v>UN</v>
          </cell>
          <cell r="D5879">
            <v>39748</v>
          </cell>
        </row>
        <row r="5880">
          <cell r="A5880">
            <v>5883</v>
          </cell>
          <cell r="B5880" t="str">
            <v>ARMARIO P/  9 MEDIDORES</v>
          </cell>
          <cell r="C5880" t="str">
            <v>UN</v>
          </cell>
          <cell r="D5880">
            <v>738000</v>
          </cell>
        </row>
        <row r="5881">
          <cell r="A5881">
            <v>5884</v>
          </cell>
          <cell r="B5881" t="str">
            <v>ARMARIO P/ 12 MEDIDORES</v>
          </cell>
          <cell r="C5881" t="str">
            <v>UN</v>
          </cell>
          <cell r="D5881">
            <v>1374034</v>
          </cell>
        </row>
        <row r="5882">
          <cell r="A5882">
            <v>5885</v>
          </cell>
          <cell r="B5882" t="str">
            <v>ARMARIO P/ 15 MEDIDORES</v>
          </cell>
          <cell r="C5882" t="str">
            <v>UN</v>
          </cell>
          <cell r="D5882">
            <v>1861800</v>
          </cell>
        </row>
        <row r="5883">
          <cell r="A5883">
            <v>5886</v>
          </cell>
          <cell r="B5883" t="str">
            <v>ARMARIO P/ 18 MEDIDORES</v>
          </cell>
          <cell r="C5883" t="str">
            <v>UN</v>
          </cell>
          <cell r="D5883">
            <v>2159588</v>
          </cell>
        </row>
        <row r="5884">
          <cell r="A5884">
            <v>5887</v>
          </cell>
          <cell r="B5884" t="str">
            <v>ARMARIO P/ 21 MEDIDORES</v>
          </cell>
          <cell r="C5884" t="str">
            <v>UN</v>
          </cell>
          <cell r="D5884">
            <v>2940599</v>
          </cell>
        </row>
        <row r="5885">
          <cell r="A5885">
            <v>5888</v>
          </cell>
          <cell r="B5885" t="str">
            <v>ADOQUIN RECTANG. BISELADO</v>
          </cell>
          <cell r="C5885" t="str">
            <v>UN</v>
          </cell>
          <cell r="D5885">
            <v>183</v>
          </cell>
        </row>
        <row r="5886">
          <cell r="A5886">
            <v>5889</v>
          </cell>
          <cell r="B5886" t="str">
            <v>TRANS. TRIFASICO 1000 KvA</v>
          </cell>
          <cell r="C5886" t="str">
            <v>UN</v>
          </cell>
          <cell r="D5886">
            <v>29620135</v>
          </cell>
        </row>
        <row r="5887">
          <cell r="A5887">
            <v>5890</v>
          </cell>
          <cell r="B5887" t="str">
            <v>GRUA EXTENSION  P/POSTES</v>
          </cell>
          <cell r="C5887" t="str">
            <v>HR</v>
          </cell>
          <cell r="D5887">
            <v>27800</v>
          </cell>
        </row>
        <row r="5888">
          <cell r="A5888">
            <v>5891</v>
          </cell>
          <cell r="B5888" t="str">
            <v>ESPACIADOR           C-90</v>
          </cell>
          <cell r="C5888" t="str">
            <v>UN</v>
          </cell>
          <cell r="D5888">
            <v>150</v>
          </cell>
        </row>
        <row r="5889">
          <cell r="A5889">
            <v>5892</v>
          </cell>
          <cell r="B5889" t="str">
            <v>POSTE CONC.   10m-1050 Kg</v>
          </cell>
          <cell r="C5889" t="str">
            <v>UN</v>
          </cell>
          <cell r="D5889">
            <v>305000</v>
          </cell>
        </row>
        <row r="5890">
          <cell r="A5890">
            <v>5893</v>
          </cell>
          <cell r="B5890" t="str">
            <v>POSTE MADERA INMUNIZ.  8M</v>
          </cell>
          <cell r="C5890" t="str">
            <v>UN</v>
          </cell>
          <cell r="D5890">
            <v>82800</v>
          </cell>
        </row>
        <row r="5891">
          <cell r="A5891">
            <v>5894</v>
          </cell>
          <cell r="B5891" t="str">
            <v>POSTE MADERA INMUNIZ. 12M</v>
          </cell>
          <cell r="C5891" t="str">
            <v>UN</v>
          </cell>
          <cell r="D5891">
            <v>178300</v>
          </cell>
        </row>
        <row r="5892">
          <cell r="A5892">
            <v>5895</v>
          </cell>
          <cell r="B5892" t="str">
            <v>TEJA REYNALUM 81 No.20</v>
          </cell>
          <cell r="C5892" t="str">
            <v>UN</v>
          </cell>
          <cell r="D5892">
            <v>46040</v>
          </cell>
        </row>
        <row r="5893">
          <cell r="A5893">
            <v>5896</v>
          </cell>
          <cell r="B5893" t="str">
            <v>ABRAZADERA EN U TIPO-1</v>
          </cell>
          <cell r="C5893" t="str">
            <v>UN</v>
          </cell>
          <cell r="D5893">
            <v>4350</v>
          </cell>
        </row>
        <row r="5894">
          <cell r="A5894">
            <v>5897</v>
          </cell>
          <cell r="B5894" t="str">
            <v>PLATINA DIAGONALES</v>
          </cell>
          <cell r="C5894" t="str">
            <v>UN</v>
          </cell>
          <cell r="D5894">
            <v>1972</v>
          </cell>
        </row>
        <row r="5895">
          <cell r="A5895">
            <v>5898</v>
          </cell>
          <cell r="B5895" t="str">
            <v>ING.CONSULTOR CAT6-SUELDO</v>
          </cell>
          <cell r="C5895" t="str">
            <v>MS</v>
          </cell>
          <cell r="D5895">
            <v>1265430</v>
          </cell>
        </row>
        <row r="5896">
          <cell r="A5896">
            <v>5899</v>
          </cell>
          <cell r="B5896" t="str">
            <v>BOTONERA-FUENTE CITOFONOS</v>
          </cell>
          <cell r="C5896" t="str">
            <v>UN</v>
          </cell>
          <cell r="D5896">
            <v>180000</v>
          </cell>
        </row>
        <row r="5897">
          <cell r="A5897">
            <v>5900</v>
          </cell>
          <cell r="B5897" t="str">
            <v>CABALLETE REYNALUM</v>
          </cell>
          <cell r="C5897" t="str">
            <v>UN</v>
          </cell>
          <cell r="D5897">
            <v>15496</v>
          </cell>
        </row>
        <row r="5898">
          <cell r="A5898">
            <v>5901</v>
          </cell>
          <cell r="B5898" t="str">
            <v>CANTONERA ELECTRICA NAL.</v>
          </cell>
          <cell r="C5898" t="str">
            <v>UN</v>
          </cell>
          <cell r="D5898">
            <v>38600</v>
          </cell>
        </row>
        <row r="5899">
          <cell r="A5899">
            <v>5902</v>
          </cell>
          <cell r="B5899" t="str">
            <v>INDUSTRIAL MERCURIO 250 W</v>
          </cell>
          <cell r="C5899" t="str">
            <v>UN</v>
          </cell>
          <cell r="D5899">
            <v>167614</v>
          </cell>
        </row>
        <row r="5900">
          <cell r="A5900">
            <v>5903</v>
          </cell>
          <cell r="B5900" t="str">
            <v>T.V CABLE INSTALACION</v>
          </cell>
          <cell r="C5900" t="str">
            <v>UN</v>
          </cell>
          <cell r="D5900">
            <v>120000</v>
          </cell>
        </row>
        <row r="5901">
          <cell r="A5901">
            <v>5904</v>
          </cell>
          <cell r="B5901" t="str">
            <v>T.V CABLE CUOTA MENSUAL</v>
          </cell>
          <cell r="C5901" t="str">
            <v>MS</v>
          </cell>
          <cell r="D5901">
            <v>50000</v>
          </cell>
        </row>
        <row r="5902">
          <cell r="A5902">
            <v>5905</v>
          </cell>
          <cell r="B5902" t="str">
            <v>INDUSTRIAL SODIO    150 W</v>
          </cell>
          <cell r="C5902" t="str">
            <v>UN</v>
          </cell>
          <cell r="D5902">
            <v>194696</v>
          </cell>
        </row>
        <row r="5903">
          <cell r="A5903">
            <v>5906</v>
          </cell>
          <cell r="B5903" t="str">
            <v>CIERRA PUERTAS KING</v>
          </cell>
          <cell r="C5903" t="str">
            <v>UN</v>
          </cell>
          <cell r="D5903">
            <v>55000</v>
          </cell>
        </row>
        <row r="5904">
          <cell r="A5904">
            <v>5907</v>
          </cell>
          <cell r="B5904" t="str">
            <v>ESTRUCTURA TIPO A-1   SCI</v>
          </cell>
          <cell r="C5904" t="str">
            <v>M2</v>
          </cell>
          <cell r="D5904">
            <v>67819</v>
          </cell>
        </row>
        <row r="5905">
          <cell r="A5905">
            <v>5908</v>
          </cell>
          <cell r="B5905" t="str">
            <v>ESTRUCTURA TIPO A-2   SCI</v>
          </cell>
          <cell r="C5905" t="str">
            <v>M2</v>
          </cell>
          <cell r="D5905">
            <v>81000</v>
          </cell>
        </row>
        <row r="5906">
          <cell r="A5906">
            <v>5909</v>
          </cell>
          <cell r="B5906" t="str">
            <v>ESTRUCTURA TIPO A-3   SCI</v>
          </cell>
          <cell r="C5906" t="str">
            <v>M2</v>
          </cell>
          <cell r="D5906">
            <v>103000</v>
          </cell>
        </row>
        <row r="5907">
          <cell r="A5907">
            <v>5910</v>
          </cell>
          <cell r="B5907" t="str">
            <v>ESTRUCTURA TIPO B     SCI</v>
          </cell>
          <cell r="C5907" t="str">
            <v>M2</v>
          </cell>
          <cell r="D5907">
            <v>103000</v>
          </cell>
        </row>
        <row r="5908">
          <cell r="A5908">
            <v>5911</v>
          </cell>
          <cell r="B5908" t="str">
            <v>DIV BAÑO ESTANDAR CORRED</v>
          </cell>
          <cell r="C5908" t="str">
            <v>M2</v>
          </cell>
          <cell r="D5908">
            <v>100000</v>
          </cell>
        </row>
        <row r="5909">
          <cell r="A5909">
            <v>5912</v>
          </cell>
          <cell r="B5909" t="str">
            <v>INDUSTRIAL METAL HALIDE</v>
          </cell>
          <cell r="C5909" t="str">
            <v>UN</v>
          </cell>
          <cell r="D5909">
            <v>243000</v>
          </cell>
        </row>
        <row r="5910">
          <cell r="A5910">
            <v>5913</v>
          </cell>
          <cell r="B5910" t="str">
            <v>CEMENTO BLANCO NARE    02</v>
          </cell>
          <cell r="C5910" t="str">
            <v>KG</v>
          </cell>
          <cell r="D5910">
            <v>802</v>
          </cell>
        </row>
        <row r="5911">
          <cell r="A5911">
            <v>5914</v>
          </cell>
          <cell r="B5911" t="str">
            <v>AISLADOR SUSPENSION No.10</v>
          </cell>
          <cell r="C5911" t="str">
            <v>UN</v>
          </cell>
          <cell r="D5911">
            <v>17790</v>
          </cell>
        </row>
        <row r="5912">
          <cell r="A5912">
            <v>5915</v>
          </cell>
          <cell r="B5912" t="str">
            <v>GRAVILLA CALDERON</v>
          </cell>
          <cell r="C5912" t="str">
            <v>M3</v>
          </cell>
          <cell r="D5912">
            <v>32000</v>
          </cell>
        </row>
        <row r="5913">
          <cell r="A5913">
            <v>5916</v>
          </cell>
          <cell r="B5913" t="str">
            <v>ARENA LAVADA JUAN ACOSTA</v>
          </cell>
          <cell r="C5913" t="str">
            <v>M3</v>
          </cell>
          <cell r="D5913">
            <v>14000</v>
          </cell>
        </row>
        <row r="5914">
          <cell r="A5914">
            <v>5917</v>
          </cell>
          <cell r="B5914" t="str">
            <v>ARENA VERACRUZ</v>
          </cell>
          <cell r="C5914" t="str">
            <v>M3</v>
          </cell>
          <cell r="D5914">
            <v>11700</v>
          </cell>
        </row>
        <row r="5915">
          <cell r="A5915">
            <v>5918</v>
          </cell>
          <cell r="B5915" t="str">
            <v>ARENA LAVADA RIO</v>
          </cell>
          <cell r="C5915" t="str">
            <v>M3</v>
          </cell>
          <cell r="D5915">
            <v>18000</v>
          </cell>
        </row>
        <row r="5916">
          <cell r="A5916">
            <v>5919</v>
          </cell>
          <cell r="B5916" t="str">
            <v>ARENA AMAR.PTO.COLOMBIA</v>
          </cell>
          <cell r="C5916" t="str">
            <v>M3</v>
          </cell>
          <cell r="D5916">
            <v>30000</v>
          </cell>
        </row>
        <row r="5917">
          <cell r="A5917">
            <v>5920</v>
          </cell>
          <cell r="B5917" t="str">
            <v>ZAHORRA</v>
          </cell>
          <cell r="C5917" t="str">
            <v>M3</v>
          </cell>
          <cell r="D5917">
            <v>9664</v>
          </cell>
        </row>
        <row r="5918">
          <cell r="A5918">
            <v>5921</v>
          </cell>
          <cell r="B5918" t="str">
            <v>DIV BAÑO ESTANDAR CORRE01</v>
          </cell>
          <cell r="C5918" t="str">
            <v>M2</v>
          </cell>
          <cell r="D5918">
            <v>110000</v>
          </cell>
        </row>
        <row r="5919">
          <cell r="A5919">
            <v>5922</v>
          </cell>
          <cell r="B5919" t="str">
            <v>PIEDRA CIMIENTO        01</v>
          </cell>
          <cell r="C5919" t="str">
            <v>M3</v>
          </cell>
          <cell r="D5919">
            <v>17400</v>
          </cell>
        </row>
        <row r="5920">
          <cell r="A5920">
            <v>5923</v>
          </cell>
          <cell r="B5920" t="str">
            <v>DIV BAÑO ESTANDAR CORRE02</v>
          </cell>
          <cell r="C5920" t="str">
            <v>UN</v>
          </cell>
          <cell r="D5920">
            <v>130000</v>
          </cell>
        </row>
        <row r="5921">
          <cell r="A5921">
            <v>5924</v>
          </cell>
          <cell r="B5921" t="str">
            <v>DIV BAÑO ESTANDAR CORRE03</v>
          </cell>
          <cell r="C5921" t="str">
            <v>UN</v>
          </cell>
          <cell r="D5921">
            <v>180000</v>
          </cell>
        </row>
        <row r="5922">
          <cell r="A5922">
            <v>5925</v>
          </cell>
          <cell r="B5922" t="str">
            <v>DIV BAÑO ESTANDAR CORRE04</v>
          </cell>
          <cell r="C5922" t="str">
            <v>UN</v>
          </cell>
          <cell r="D5922">
            <v>140000</v>
          </cell>
        </row>
        <row r="5923">
          <cell r="A5923">
            <v>5926</v>
          </cell>
          <cell r="B5923" t="str">
            <v>DIV BAÑO ESTANDAR CORRE05</v>
          </cell>
          <cell r="C5923" t="str">
            <v>UN</v>
          </cell>
          <cell r="D5923">
            <v>190000</v>
          </cell>
        </row>
        <row r="5924">
          <cell r="A5924">
            <v>5927</v>
          </cell>
          <cell r="B5924" t="str">
            <v>DIV BAÑO ESTANDAR CORRE06</v>
          </cell>
          <cell r="C5924" t="str">
            <v>UN</v>
          </cell>
          <cell r="D5924">
            <v>150000</v>
          </cell>
        </row>
        <row r="5925">
          <cell r="A5925">
            <v>5928</v>
          </cell>
          <cell r="B5925" t="str">
            <v>DIV BAÑO ESTANDAR CORRE07</v>
          </cell>
          <cell r="C5925" t="str">
            <v>UN</v>
          </cell>
          <cell r="D5925">
            <v>200000</v>
          </cell>
        </row>
        <row r="5926">
          <cell r="A5926">
            <v>5929</v>
          </cell>
          <cell r="B5926" t="str">
            <v>DIV BAÑO ESTANDAR CORRE08</v>
          </cell>
          <cell r="C5926" t="str">
            <v>UN</v>
          </cell>
          <cell r="D5926">
            <v>160000</v>
          </cell>
        </row>
        <row r="5927">
          <cell r="A5927">
            <v>5930</v>
          </cell>
          <cell r="B5927" t="str">
            <v>DIV BAÑO ESTANDAR CORRE09</v>
          </cell>
          <cell r="C5927" t="str">
            <v>UN</v>
          </cell>
          <cell r="D5927">
            <v>210000</v>
          </cell>
        </row>
        <row r="5928">
          <cell r="A5928">
            <v>5931</v>
          </cell>
          <cell r="B5928" t="str">
            <v>DIV BAÑO ESTANDAR CORRE10</v>
          </cell>
          <cell r="C5928" t="str">
            <v>UN</v>
          </cell>
          <cell r="D5928">
            <v>170000</v>
          </cell>
        </row>
        <row r="5929">
          <cell r="A5929">
            <v>5932</v>
          </cell>
          <cell r="B5929" t="str">
            <v>DIV BAÑO ESTANDAR CORRE11</v>
          </cell>
          <cell r="C5929" t="str">
            <v>UN</v>
          </cell>
          <cell r="D5929">
            <v>220000</v>
          </cell>
        </row>
        <row r="5930">
          <cell r="A5930">
            <v>5933</v>
          </cell>
          <cell r="B5930" t="str">
            <v>DIV BAÑO ESTANDAR CORRE12</v>
          </cell>
          <cell r="C5930" t="str">
            <v>UN</v>
          </cell>
          <cell r="D5930">
            <v>180000</v>
          </cell>
        </row>
        <row r="5931">
          <cell r="A5931">
            <v>5934</v>
          </cell>
          <cell r="B5931" t="str">
            <v>DIV BAÑO ESTANDAR CORRE13</v>
          </cell>
          <cell r="C5931" t="str">
            <v>UN</v>
          </cell>
          <cell r="D5931">
            <v>230000</v>
          </cell>
        </row>
        <row r="5932">
          <cell r="A5932">
            <v>5935</v>
          </cell>
          <cell r="B5932" t="str">
            <v>DIV BAÑO ESTANDAR CORRE14</v>
          </cell>
          <cell r="C5932" t="str">
            <v>UN</v>
          </cell>
          <cell r="D5932">
            <v>190000</v>
          </cell>
        </row>
        <row r="5933">
          <cell r="A5933">
            <v>5936</v>
          </cell>
          <cell r="B5933" t="str">
            <v>DIV BAÑO ESTANDAR CORRE15</v>
          </cell>
          <cell r="C5933" t="str">
            <v>UN</v>
          </cell>
          <cell r="D5933">
            <v>240000</v>
          </cell>
        </row>
        <row r="5934">
          <cell r="A5934">
            <v>5937</v>
          </cell>
          <cell r="B5934" t="str">
            <v>DIV BAÑO ESTANDAR CORRE16</v>
          </cell>
          <cell r="C5934" t="str">
            <v>UN</v>
          </cell>
          <cell r="D5934">
            <v>200000</v>
          </cell>
        </row>
        <row r="5935">
          <cell r="A5935">
            <v>5941</v>
          </cell>
          <cell r="B5935" t="str">
            <v>MEDIDOR DE 1/2"</v>
          </cell>
          <cell r="C5935" t="str">
            <v>UN</v>
          </cell>
          <cell r="D5935">
            <v>50909</v>
          </cell>
        </row>
        <row r="5936">
          <cell r="A5936">
            <v>5942</v>
          </cell>
          <cell r="B5936" t="str">
            <v>ACUEDUCTO RESIDENCIAL E11</v>
          </cell>
          <cell r="C5936" t="str">
            <v>UN</v>
          </cell>
          <cell r="D5936">
            <v>1</v>
          </cell>
        </row>
        <row r="5937">
          <cell r="A5937">
            <v>5943</v>
          </cell>
          <cell r="B5937" t="str">
            <v>ACUEDUCTO RESIDENCIAL E12</v>
          </cell>
          <cell r="C5937" t="str">
            <v>UN</v>
          </cell>
          <cell r="D5937">
            <v>71628</v>
          </cell>
        </row>
        <row r="5938">
          <cell r="A5938">
            <v>5944</v>
          </cell>
          <cell r="B5938" t="str">
            <v>ACUEDUCTO RESIDENCIAL E13</v>
          </cell>
          <cell r="C5938" t="str">
            <v>UN</v>
          </cell>
          <cell r="D5938">
            <v>143265</v>
          </cell>
        </row>
        <row r="5939">
          <cell r="A5939">
            <v>5945</v>
          </cell>
          <cell r="B5939" t="str">
            <v>ACUEDUCTO RESIDENCIAL E14</v>
          </cell>
          <cell r="C5939" t="str">
            <v>UN</v>
          </cell>
          <cell r="D5939">
            <v>286531</v>
          </cell>
        </row>
        <row r="5940">
          <cell r="A5940">
            <v>5946</v>
          </cell>
          <cell r="B5940" t="str">
            <v>ACUEDUCTO RESIDENCIAL E15</v>
          </cell>
          <cell r="C5940" t="str">
            <v>UN</v>
          </cell>
          <cell r="D5940">
            <v>644697</v>
          </cell>
        </row>
        <row r="5941">
          <cell r="A5941">
            <v>5947</v>
          </cell>
          <cell r="B5941" t="str">
            <v>ACUEDUCTO RESIDENCIAL E16</v>
          </cell>
          <cell r="C5941" t="str">
            <v>UN</v>
          </cell>
          <cell r="D5941">
            <v>1146132</v>
          </cell>
        </row>
        <row r="5942">
          <cell r="A5942">
            <v>5948</v>
          </cell>
          <cell r="B5942" t="str">
            <v>ACUEDUCTO COMERCIAL   E-1</v>
          </cell>
          <cell r="C5942" t="str">
            <v>UN</v>
          </cell>
          <cell r="D5942">
            <v>1</v>
          </cell>
        </row>
        <row r="5943">
          <cell r="A5943">
            <v>5949</v>
          </cell>
          <cell r="B5943" t="str">
            <v>ACUEDUCTO COMERCIAL   E-2</v>
          </cell>
          <cell r="C5943" t="str">
            <v>UN</v>
          </cell>
          <cell r="D5943">
            <v>35816</v>
          </cell>
        </row>
        <row r="5944">
          <cell r="A5944">
            <v>5950</v>
          </cell>
          <cell r="B5944" t="str">
            <v>ACUEDUCTO COMERCIAL   E-3</v>
          </cell>
          <cell r="C5944" t="str">
            <v>UN</v>
          </cell>
          <cell r="D5944">
            <v>71628</v>
          </cell>
        </row>
        <row r="5945">
          <cell r="A5945">
            <v>5951</v>
          </cell>
          <cell r="B5945" t="str">
            <v>ACUEDUCTO COMERCIAL   E-4</v>
          </cell>
          <cell r="C5945" t="str">
            <v>UN</v>
          </cell>
          <cell r="D5945">
            <v>143264</v>
          </cell>
        </row>
        <row r="5946">
          <cell r="A5946">
            <v>5952</v>
          </cell>
          <cell r="B5946" t="str">
            <v>ACUEDUCTO COMERCIAL   E-5</v>
          </cell>
          <cell r="C5946" t="str">
            <v>UN</v>
          </cell>
          <cell r="D5946">
            <v>322352</v>
          </cell>
        </row>
        <row r="5947">
          <cell r="A5947">
            <v>5953</v>
          </cell>
          <cell r="B5947" t="str">
            <v>ACUEDUCTO COMERCIAL   E01</v>
          </cell>
          <cell r="C5947" t="str">
            <v>UN</v>
          </cell>
          <cell r="D5947">
            <v>572063</v>
          </cell>
        </row>
        <row r="5948">
          <cell r="A5948">
            <v>5962</v>
          </cell>
          <cell r="B5948" t="str">
            <v>DIV BAÑO EN VIDRIO DE SEG</v>
          </cell>
          <cell r="C5948" t="str">
            <v>M2</v>
          </cell>
          <cell r="D5948">
            <v>140000</v>
          </cell>
        </row>
        <row r="5949">
          <cell r="A5949">
            <v>5963</v>
          </cell>
          <cell r="B5949" t="str">
            <v>DIV BAÑO EN VIDRIO DE S01</v>
          </cell>
          <cell r="C5949" t="str">
            <v>M2</v>
          </cell>
          <cell r="D5949">
            <v>180000</v>
          </cell>
        </row>
        <row r="5950">
          <cell r="A5950">
            <v>5964</v>
          </cell>
          <cell r="B5950" t="str">
            <v>DIV BAÑO EN VIDRIO DE S02</v>
          </cell>
          <cell r="C5950" t="str">
            <v>M2</v>
          </cell>
          <cell r="D5950">
            <v>210000</v>
          </cell>
        </row>
        <row r="5951">
          <cell r="A5951">
            <v>5965</v>
          </cell>
          <cell r="B5951" t="str">
            <v>CUERPO FIJO PARA DIV BAÑO</v>
          </cell>
          <cell r="C5951" t="str">
            <v>M2</v>
          </cell>
          <cell r="D5951">
            <v>80000</v>
          </cell>
        </row>
        <row r="5952">
          <cell r="A5952">
            <v>5966</v>
          </cell>
          <cell r="B5952" t="str">
            <v>CUERPO FIJO PARA DIV BA01</v>
          </cell>
          <cell r="C5952" t="str">
            <v>M2</v>
          </cell>
          <cell r="D5952">
            <v>100000</v>
          </cell>
        </row>
        <row r="5953">
          <cell r="A5953">
            <v>5967</v>
          </cell>
          <cell r="B5953" t="str">
            <v>MONTANTE PARA DIV BAÑO</v>
          </cell>
          <cell r="C5953" t="str">
            <v>M2</v>
          </cell>
          <cell r="D5953">
            <v>80000</v>
          </cell>
        </row>
        <row r="5954">
          <cell r="A5954">
            <v>5968</v>
          </cell>
          <cell r="B5954" t="str">
            <v>TORTUGA INCANDESCENTE</v>
          </cell>
          <cell r="C5954" t="str">
            <v>UN</v>
          </cell>
          <cell r="D5954">
            <v>44096</v>
          </cell>
        </row>
        <row r="5955">
          <cell r="A5955">
            <v>5969</v>
          </cell>
          <cell r="B5955" t="str">
            <v>ING.CONSULTOR CAT7-SUELDO</v>
          </cell>
          <cell r="C5955" t="str">
            <v>MS</v>
          </cell>
          <cell r="D5955">
            <v>957630</v>
          </cell>
        </row>
        <row r="5956">
          <cell r="A5956">
            <v>5970</v>
          </cell>
          <cell r="B5956" t="str">
            <v>AYUDANTE ALB.2-JORNAL</v>
          </cell>
          <cell r="C5956" t="str">
            <v>DD</v>
          </cell>
          <cell r="D5956">
            <v>8482</v>
          </cell>
        </row>
        <row r="5957">
          <cell r="A5957">
            <v>5971</v>
          </cell>
          <cell r="B5957" t="str">
            <v>OFICIAL ALB. -JORNAL</v>
          </cell>
          <cell r="C5957" t="str">
            <v>DD</v>
          </cell>
          <cell r="D5957">
            <v>12441</v>
          </cell>
        </row>
        <row r="5958">
          <cell r="A5958">
            <v>5972</v>
          </cell>
          <cell r="B5958" t="str">
            <v>CONEXION  DE GAS  E-1 CTG</v>
          </cell>
          <cell r="C5958" t="str">
            <v>UN</v>
          </cell>
          <cell r="D5958">
            <v>299320</v>
          </cell>
        </row>
        <row r="5959">
          <cell r="A5959">
            <v>5973</v>
          </cell>
          <cell r="B5959" t="str">
            <v>CONEXION  DE GAS  E-2 CTG</v>
          </cell>
          <cell r="C5959" t="str">
            <v>UN</v>
          </cell>
          <cell r="D5959">
            <v>299320</v>
          </cell>
        </row>
        <row r="5960">
          <cell r="A5960">
            <v>5974</v>
          </cell>
          <cell r="B5960" t="str">
            <v>CONEXION  DE GAS  E-3 CTG</v>
          </cell>
          <cell r="C5960" t="str">
            <v>UN</v>
          </cell>
          <cell r="D5960">
            <v>299320</v>
          </cell>
        </row>
        <row r="5961">
          <cell r="A5961">
            <v>5975</v>
          </cell>
          <cell r="B5961" t="str">
            <v>CONEXION  DE GAS  E-4 CTG</v>
          </cell>
          <cell r="C5961" t="str">
            <v>UN</v>
          </cell>
          <cell r="D5961">
            <v>299320</v>
          </cell>
        </row>
        <row r="5962">
          <cell r="A5962">
            <v>5976</v>
          </cell>
          <cell r="B5962" t="str">
            <v>CONEXION  DE GAS  E-5 CTG</v>
          </cell>
          <cell r="C5962" t="str">
            <v>UN</v>
          </cell>
          <cell r="D5962">
            <v>299320</v>
          </cell>
        </row>
        <row r="5963">
          <cell r="A5963">
            <v>5977</v>
          </cell>
          <cell r="B5963" t="str">
            <v>CONEXION  DE GAS  E-6 CTG</v>
          </cell>
          <cell r="C5963" t="str">
            <v>UN</v>
          </cell>
          <cell r="D5963">
            <v>299320</v>
          </cell>
        </row>
        <row r="5964">
          <cell r="A5964">
            <v>5978</v>
          </cell>
          <cell r="B5964" t="str">
            <v>MONTANTE PARA DIV BAÑO 01</v>
          </cell>
          <cell r="C5964" t="str">
            <v>M2</v>
          </cell>
          <cell r="D5964">
            <v>100000</v>
          </cell>
        </row>
        <row r="5965">
          <cell r="A5965">
            <v>5979</v>
          </cell>
          <cell r="B5965" t="str">
            <v>LATERAL PARA DIV DE BAÑO</v>
          </cell>
          <cell r="C5965" t="str">
            <v>M2</v>
          </cell>
          <cell r="D5965">
            <v>80000</v>
          </cell>
        </row>
        <row r="5966">
          <cell r="A5966">
            <v>5980</v>
          </cell>
          <cell r="B5966" t="str">
            <v>LATERAL PARA DIV DE BAÑ01</v>
          </cell>
          <cell r="C5966" t="str">
            <v>M2</v>
          </cell>
          <cell r="D5966">
            <v>100000</v>
          </cell>
        </row>
        <row r="5967">
          <cell r="A5967">
            <v>5981</v>
          </cell>
          <cell r="B5967" t="str">
            <v>COMPLEMENTO PARA DIV BAÑO</v>
          </cell>
          <cell r="C5967" t="str">
            <v>M2</v>
          </cell>
          <cell r="D5967">
            <v>80000</v>
          </cell>
        </row>
        <row r="5968">
          <cell r="A5968">
            <v>5982</v>
          </cell>
          <cell r="B5968" t="str">
            <v>COMPLEMENTO PARA DIV BA01</v>
          </cell>
          <cell r="C5968" t="str">
            <v>M2</v>
          </cell>
          <cell r="D5968">
            <v>100000</v>
          </cell>
        </row>
        <row r="5969">
          <cell r="A5969">
            <v>5983</v>
          </cell>
          <cell r="B5969" t="str">
            <v>VIDRIO DE SEGUR. LAMINADO</v>
          </cell>
          <cell r="C5969" t="str">
            <v>M2</v>
          </cell>
          <cell r="D5969">
            <v>40000</v>
          </cell>
        </row>
        <row r="5970">
          <cell r="A5970">
            <v>5984</v>
          </cell>
          <cell r="B5970" t="str">
            <v>VIDRIO DE SEGUR. LAMINA01</v>
          </cell>
          <cell r="C5970" t="str">
            <v>M2</v>
          </cell>
          <cell r="D5970">
            <v>42000</v>
          </cell>
        </row>
        <row r="5971">
          <cell r="A5971">
            <v>5985</v>
          </cell>
          <cell r="B5971" t="str">
            <v>VIDRIO DE SEGUR. LAMINA02</v>
          </cell>
          <cell r="C5971" t="str">
            <v>M2</v>
          </cell>
          <cell r="D5971">
            <v>42000</v>
          </cell>
        </row>
        <row r="5972">
          <cell r="A5972">
            <v>5986</v>
          </cell>
          <cell r="B5972" t="str">
            <v>AYUDANTE ELECTRICO -HORA</v>
          </cell>
          <cell r="C5972" t="str">
            <v>HH</v>
          </cell>
          <cell r="D5972">
            <v>2441</v>
          </cell>
        </row>
        <row r="5973">
          <cell r="A5973">
            <v>5987</v>
          </cell>
          <cell r="B5973" t="str">
            <v>OFICIAL ELECTRICO-HORA</v>
          </cell>
          <cell r="C5973" t="str">
            <v>HH</v>
          </cell>
          <cell r="D5973">
            <v>3520</v>
          </cell>
        </row>
        <row r="5974">
          <cell r="A5974">
            <v>5988</v>
          </cell>
          <cell r="B5974" t="str">
            <v>HR.CUADRILLA Of+Ay  ELECT</v>
          </cell>
          <cell r="C5974" t="str">
            <v>HC</v>
          </cell>
          <cell r="D5974">
            <v>5961</v>
          </cell>
        </row>
        <row r="5975">
          <cell r="A5975">
            <v>5989</v>
          </cell>
          <cell r="B5975" t="str">
            <v>HR.CUADRILLA Of+2Ay ELECT</v>
          </cell>
          <cell r="C5975" t="str">
            <v>HC</v>
          </cell>
          <cell r="D5975">
            <v>9481</v>
          </cell>
        </row>
        <row r="5976">
          <cell r="A5976">
            <v>5990</v>
          </cell>
          <cell r="B5976" t="str">
            <v>ING.CONSULTOR CAT8-SUELDO</v>
          </cell>
          <cell r="C5976" t="str">
            <v>MS</v>
          </cell>
          <cell r="D5976">
            <v>902900</v>
          </cell>
        </row>
        <row r="5977">
          <cell r="A5977">
            <v>5991</v>
          </cell>
          <cell r="B5977" t="str">
            <v>CAPATAZ-SUELDO</v>
          </cell>
          <cell r="C5977" t="str">
            <v>MS</v>
          </cell>
          <cell r="D5977">
            <v>550416</v>
          </cell>
        </row>
        <row r="5978">
          <cell r="A5978">
            <v>5992</v>
          </cell>
          <cell r="B5978" t="str">
            <v>MANO OBRA SALIDA ELECTR.</v>
          </cell>
          <cell r="C5978" t="str">
            <v>UN</v>
          </cell>
          <cell r="D5978">
            <v>8709</v>
          </cell>
        </row>
        <row r="5979">
          <cell r="A5979">
            <v>5993</v>
          </cell>
          <cell r="B5979" t="str">
            <v>VIDRIO DE SEGUR. LAMINA03</v>
          </cell>
          <cell r="C5979" t="str">
            <v>M2</v>
          </cell>
          <cell r="D5979">
            <v>45000</v>
          </cell>
        </row>
        <row r="5980">
          <cell r="A5980">
            <v>5994</v>
          </cell>
          <cell r="B5980" t="str">
            <v>VIDRIO DE SEGUR. LAMINA04</v>
          </cell>
          <cell r="C5980" t="str">
            <v>M2</v>
          </cell>
          <cell r="D5980">
            <v>45000</v>
          </cell>
        </row>
        <row r="5981">
          <cell r="A5981">
            <v>5995</v>
          </cell>
          <cell r="B5981" t="str">
            <v>MANO DE OBRA AA</v>
          </cell>
          <cell r="C5981" t="str">
            <v>HH</v>
          </cell>
          <cell r="D5981">
            <v>10208</v>
          </cell>
        </row>
        <row r="5982">
          <cell r="A5982">
            <v>5996</v>
          </cell>
          <cell r="B5982" t="str">
            <v>MANO DE OBRA BB</v>
          </cell>
          <cell r="C5982" t="str">
            <v>HC</v>
          </cell>
          <cell r="D5982">
            <v>11230</v>
          </cell>
        </row>
        <row r="5983">
          <cell r="A5983">
            <v>5997</v>
          </cell>
          <cell r="B5983" t="str">
            <v>MANO DE OBRA CC</v>
          </cell>
          <cell r="C5983" t="str">
            <v>HC</v>
          </cell>
          <cell r="D5983">
            <v>11740</v>
          </cell>
        </row>
        <row r="5984">
          <cell r="A5984">
            <v>5998</v>
          </cell>
          <cell r="B5984" t="str">
            <v>MANO DE OBRA DD</v>
          </cell>
          <cell r="C5984" t="str">
            <v>HC</v>
          </cell>
          <cell r="D5984">
            <v>11740</v>
          </cell>
        </row>
        <row r="5985">
          <cell r="A5985">
            <v>5999</v>
          </cell>
          <cell r="B5985" t="str">
            <v>VIDRIO DE SEGUR. LAMINA05</v>
          </cell>
          <cell r="C5985" t="str">
            <v>M2</v>
          </cell>
          <cell r="D5985">
            <v>50000</v>
          </cell>
        </row>
        <row r="5986">
          <cell r="A5986">
            <v>6000</v>
          </cell>
          <cell r="B5986" t="str">
            <v>VIDRIO DE SEGUR. LAMINA06</v>
          </cell>
          <cell r="C5986" t="str">
            <v>M2</v>
          </cell>
          <cell r="D5986">
            <v>48000</v>
          </cell>
        </row>
        <row r="5987">
          <cell r="A5987">
            <v>6001</v>
          </cell>
          <cell r="B5987" t="str">
            <v>PUNTILLA DE 2" 21/2" 3"</v>
          </cell>
          <cell r="C5987" t="str">
            <v>Lbs</v>
          </cell>
          <cell r="D5987">
            <v>1200</v>
          </cell>
        </row>
        <row r="5988">
          <cell r="A5988">
            <v>6002</v>
          </cell>
          <cell r="B5988" t="str">
            <v>LISTON ABARCO 3"x2"x15'</v>
          </cell>
          <cell r="C5988" t="str">
            <v>ML</v>
          </cell>
          <cell r="D5988">
            <v>8025</v>
          </cell>
        </row>
        <row r="5989">
          <cell r="A5989">
            <v>6003</v>
          </cell>
        </row>
        <row r="5990">
          <cell r="A5990">
            <v>6004</v>
          </cell>
        </row>
        <row r="5991">
          <cell r="A5991">
            <v>6005</v>
          </cell>
        </row>
        <row r="5992">
          <cell r="A5992">
            <v>6006</v>
          </cell>
        </row>
        <row r="5993">
          <cell r="A5993">
            <v>6007</v>
          </cell>
          <cell r="B5993" t="str">
            <v>POSTES DE CONCRETO  8 MTS X 510 KGS</v>
          </cell>
          <cell r="C5993" t="str">
            <v>Und</v>
          </cell>
          <cell r="D5993">
            <v>142000</v>
          </cell>
        </row>
        <row r="5994">
          <cell r="A5994">
            <v>6008</v>
          </cell>
          <cell r="B5994" t="str">
            <v>POSTES DE CONCRETO  8 MTS X 750 KGS</v>
          </cell>
          <cell r="C5994" t="str">
            <v>Und</v>
          </cell>
          <cell r="D5994">
            <v>182000</v>
          </cell>
        </row>
        <row r="5995">
          <cell r="A5995">
            <v>6009</v>
          </cell>
          <cell r="B5995" t="str">
            <v>POSTES DE CONCRETO  8 MTS X 1050 KGS</v>
          </cell>
          <cell r="C5995" t="str">
            <v>Und</v>
          </cell>
          <cell r="D5995">
            <v>228000</v>
          </cell>
        </row>
        <row r="5996">
          <cell r="A5996">
            <v>6010</v>
          </cell>
          <cell r="B5996" t="str">
            <v>POSTES DE CONCRETO  9 MTS X 510 KGS</v>
          </cell>
          <cell r="C5996" t="str">
            <v>Und</v>
          </cell>
          <cell r="D5996">
            <v>208000</v>
          </cell>
        </row>
        <row r="5997">
          <cell r="A5997">
            <v>6011</v>
          </cell>
          <cell r="B5997" t="str">
            <v>POSTES DE CONCRETO  10 MTS X 510 KGS</v>
          </cell>
          <cell r="C5997" t="str">
            <v>Und</v>
          </cell>
          <cell r="D5997">
            <v>223000</v>
          </cell>
        </row>
        <row r="5998">
          <cell r="A5998">
            <v>6012</v>
          </cell>
          <cell r="B5998" t="str">
            <v>POSTES DE CONCRETO  10 MTS X 750 KGS</v>
          </cell>
          <cell r="C5998" t="str">
            <v>Und</v>
          </cell>
          <cell r="D5998">
            <v>251000</v>
          </cell>
        </row>
        <row r="5999">
          <cell r="A5999">
            <v>6013</v>
          </cell>
          <cell r="B5999" t="str">
            <v>POSTES DE CONCRETO  11 MTS X 510 KGS</v>
          </cell>
          <cell r="C5999" t="str">
            <v>Und</v>
          </cell>
          <cell r="D5999">
            <v>238000</v>
          </cell>
        </row>
        <row r="6000">
          <cell r="A6000">
            <v>6014</v>
          </cell>
          <cell r="B6000" t="str">
            <v>POSTES DE CONCRETO  11 MTS X 750 KGS</v>
          </cell>
          <cell r="C6000" t="str">
            <v>Und</v>
          </cell>
          <cell r="D6000">
            <v>288000</v>
          </cell>
        </row>
        <row r="6001">
          <cell r="A6001">
            <v>6015</v>
          </cell>
          <cell r="B6001" t="str">
            <v>POSTES DE CONCRETO  12 MTS X 510 KGS</v>
          </cell>
          <cell r="C6001" t="str">
            <v>Und</v>
          </cell>
          <cell r="D6001">
            <v>269000</v>
          </cell>
        </row>
        <row r="6002">
          <cell r="A6002">
            <v>6016</v>
          </cell>
          <cell r="B6002" t="str">
            <v>POSTES DE CONCRETO  12 MTS X 750 KGS</v>
          </cell>
          <cell r="C6002" t="str">
            <v>Und</v>
          </cell>
          <cell r="D6002">
            <v>321000</v>
          </cell>
        </row>
        <row r="6003">
          <cell r="A6003">
            <v>6017</v>
          </cell>
          <cell r="B6003" t="str">
            <v>POSTES DE CONCRETO  12 MTS X 1050 KGS</v>
          </cell>
          <cell r="C6003" t="str">
            <v>Und</v>
          </cell>
          <cell r="D6003">
            <v>452000</v>
          </cell>
        </row>
        <row r="6004">
          <cell r="A6004">
            <v>6018</v>
          </cell>
          <cell r="B6004" t="str">
            <v>POSTES DE CONCRETO  14 MTS X 750 KGS</v>
          </cell>
          <cell r="C6004" t="str">
            <v>Und</v>
          </cell>
          <cell r="D6004">
            <v>498000</v>
          </cell>
        </row>
        <row r="6005">
          <cell r="A6005">
            <v>6019</v>
          </cell>
          <cell r="B6005" t="str">
            <v>POSTES DE CONCRETO  14 MTS X 1050 KGS</v>
          </cell>
          <cell r="C6005" t="str">
            <v>Und</v>
          </cell>
          <cell r="D6005">
            <v>570000</v>
          </cell>
        </row>
        <row r="6006">
          <cell r="A6006">
            <v>6020</v>
          </cell>
          <cell r="B6006" t="str">
            <v>POSTES DE CONCRETO  16 MTS X 750 KGS</v>
          </cell>
          <cell r="C6006" t="str">
            <v>Und</v>
          </cell>
          <cell r="D6006">
            <v>620000</v>
          </cell>
        </row>
        <row r="6007">
          <cell r="A6007">
            <v>6021</v>
          </cell>
          <cell r="B6007" t="str">
            <v>POSTES DE CONCRETO  8 MTS X 510 KGS</v>
          </cell>
          <cell r="C6007" t="str">
            <v>Und</v>
          </cell>
          <cell r="D6007">
            <v>145000</v>
          </cell>
        </row>
        <row r="6008">
          <cell r="A6008">
            <v>6022</v>
          </cell>
          <cell r="B6008" t="str">
            <v>POSTES DE CONCRETO  10 MTS X 510 KGS</v>
          </cell>
          <cell r="C6008" t="str">
            <v>Und</v>
          </cell>
          <cell r="D6008">
            <v>230000</v>
          </cell>
        </row>
        <row r="6009">
          <cell r="A6009">
            <v>6023</v>
          </cell>
          <cell r="B6009" t="str">
            <v>POSTES DE CONCRETO  11 MTS X 510 KGS</v>
          </cell>
          <cell r="C6009" t="str">
            <v>Und</v>
          </cell>
          <cell r="D6009">
            <v>276000</v>
          </cell>
        </row>
        <row r="6010">
          <cell r="A6010">
            <v>6024</v>
          </cell>
          <cell r="B6010" t="str">
            <v>POSTES DE CONCRETO  12 MTS X 510 KGS</v>
          </cell>
          <cell r="C6010" t="str">
            <v>Und</v>
          </cell>
          <cell r="D6010">
            <v>245000</v>
          </cell>
        </row>
        <row r="6011">
          <cell r="A6011">
            <v>6025</v>
          </cell>
          <cell r="B6011" t="str">
            <v>POSTES DE CONCRETO  14 MTS X 750 KGS</v>
          </cell>
          <cell r="C6011" t="str">
            <v>Und</v>
          </cell>
          <cell r="D6011">
            <v>510000</v>
          </cell>
        </row>
        <row r="6012">
          <cell r="A6012">
            <v>6026</v>
          </cell>
          <cell r="B6012" t="str">
            <v>POSTES DE CONCRETO  16 MTS X 750 KGS</v>
          </cell>
          <cell r="C6012" t="str">
            <v>Und</v>
          </cell>
          <cell r="D6012">
            <v>646000</v>
          </cell>
        </row>
        <row r="6013">
          <cell r="A6013">
            <v>6027</v>
          </cell>
          <cell r="B6013" t="str">
            <v>BLOQUES DE CONCRETO BASE .40 X20X.20X.20</v>
          </cell>
          <cell r="C6013" t="str">
            <v>Und</v>
          </cell>
          <cell r="D6013">
            <v>7000</v>
          </cell>
        </row>
        <row r="6014">
          <cell r="A6014">
            <v>6028</v>
          </cell>
          <cell r="B6014" t="str">
            <v>BLOQUES DE CONCRETO BASE .40 X20X.20X.50</v>
          </cell>
          <cell r="C6014" t="str">
            <v>Und</v>
          </cell>
          <cell r="D6014">
            <v>12000</v>
          </cell>
        </row>
        <row r="6015">
          <cell r="A6015">
            <v>6029</v>
          </cell>
          <cell r="B6015" t="str">
            <v>BLOQUES DE CONCRETO BASE .40 X50X.50X.30</v>
          </cell>
          <cell r="C6015" t="str">
            <v>Und</v>
          </cell>
          <cell r="D6015">
            <v>40000</v>
          </cell>
        </row>
        <row r="6016">
          <cell r="A6016">
            <v>6030</v>
          </cell>
          <cell r="B6016" t="str">
            <v>SIKA 101 MORTERO B</v>
          </cell>
          <cell r="C6016" t="str">
            <v>Kgs</v>
          </cell>
          <cell r="D6016">
            <v>2110</v>
          </cell>
        </row>
        <row r="6017">
          <cell r="A6017">
            <v>6031</v>
          </cell>
          <cell r="B6017" t="str">
            <v>SIKA 101 MORTERO GRIS</v>
          </cell>
          <cell r="C6017" t="str">
            <v>Kgs</v>
          </cell>
          <cell r="D6017">
            <v>1751</v>
          </cell>
        </row>
        <row r="6018">
          <cell r="A6018">
            <v>6032</v>
          </cell>
          <cell r="B6018" t="str">
            <v>ESTACA MADERAS</v>
          </cell>
          <cell r="C6018" t="str">
            <v>Und</v>
          </cell>
          <cell r="D6018">
            <v>30</v>
          </cell>
        </row>
        <row r="6019">
          <cell r="A6019">
            <v>6033</v>
          </cell>
          <cell r="B6019" t="str">
            <v>HERRAMIENTAS MENORES</v>
          </cell>
          <cell r="C6019" t="str">
            <v>Gbl</v>
          </cell>
          <cell r="D6019">
            <v>9899</v>
          </cell>
        </row>
        <row r="6020">
          <cell r="A6020">
            <v>6034</v>
          </cell>
          <cell r="B6020" t="str">
            <v xml:space="preserve">OFICIAL </v>
          </cell>
          <cell r="C6020" t="str">
            <v>DD</v>
          </cell>
          <cell r="D6020">
            <v>20000</v>
          </cell>
        </row>
        <row r="6021">
          <cell r="A6021">
            <v>6035</v>
          </cell>
          <cell r="B6021" t="str">
            <v xml:space="preserve">1 AYUDANTE </v>
          </cell>
          <cell r="C6021" t="str">
            <v>DD</v>
          </cell>
          <cell r="D6021">
            <v>13000</v>
          </cell>
        </row>
        <row r="6022">
          <cell r="A6022">
            <v>6036</v>
          </cell>
          <cell r="B6022" t="str">
            <v xml:space="preserve">2 AYUDANTE </v>
          </cell>
          <cell r="C6022" t="str">
            <v>DD</v>
          </cell>
          <cell r="D6022">
            <v>26000</v>
          </cell>
        </row>
        <row r="6023">
          <cell r="A6023">
            <v>6037</v>
          </cell>
          <cell r="B6023" t="str">
            <v xml:space="preserve">3 AYUDANTE </v>
          </cell>
          <cell r="C6023" t="str">
            <v>DD</v>
          </cell>
          <cell r="D6023">
            <v>39000</v>
          </cell>
        </row>
        <row r="6024">
          <cell r="A6024">
            <v>6038</v>
          </cell>
          <cell r="B6024" t="str">
            <v>MAESTRO</v>
          </cell>
          <cell r="C6024" t="str">
            <v>DD</v>
          </cell>
          <cell r="D6024">
            <v>30000</v>
          </cell>
        </row>
        <row r="6025">
          <cell r="A6025">
            <v>6039</v>
          </cell>
          <cell r="B6025" t="str">
            <v>CONCRETO 3000 P.S.I.</v>
          </cell>
          <cell r="C6025" t="str">
            <v>M3</v>
          </cell>
          <cell r="D6025">
            <v>180080</v>
          </cell>
        </row>
        <row r="6026">
          <cell r="A6026">
            <v>6040</v>
          </cell>
          <cell r="B6026" t="str">
            <v>CONCRETO 3000 P.S.I. 60%</v>
          </cell>
          <cell r="C6026" t="str">
            <v>M3</v>
          </cell>
          <cell r="D6026">
            <v>180080</v>
          </cell>
        </row>
        <row r="6027">
          <cell r="A6027">
            <v>6041</v>
          </cell>
          <cell r="B6027" t="str">
            <v>PIEDRA BRUTA  40%</v>
          </cell>
          <cell r="C6027" t="str">
            <v>M3</v>
          </cell>
          <cell r="D6027">
            <v>14000</v>
          </cell>
        </row>
        <row r="6028">
          <cell r="A6028">
            <v>6042</v>
          </cell>
          <cell r="B6028" t="str">
            <v xml:space="preserve">4  AYUDANTE </v>
          </cell>
          <cell r="C6028" t="str">
            <v>DD</v>
          </cell>
          <cell r="D6028">
            <v>52000</v>
          </cell>
        </row>
        <row r="6029">
          <cell r="A6029">
            <v>6043</v>
          </cell>
          <cell r="B6029" t="str">
            <v>BLOQUE MACIZO CEMENTO</v>
          </cell>
          <cell r="C6029" t="str">
            <v>Und</v>
          </cell>
          <cell r="D6029">
            <v>800</v>
          </cell>
        </row>
        <row r="6030">
          <cell r="A6030">
            <v>6044</v>
          </cell>
          <cell r="B6030" t="str">
            <v>MORTERO 1:5</v>
          </cell>
          <cell r="C6030" t="str">
            <v>M3</v>
          </cell>
          <cell r="D6030">
            <v>138894</v>
          </cell>
        </row>
        <row r="6031">
          <cell r="A6031">
            <v>6045</v>
          </cell>
          <cell r="B6031" t="str">
            <v>DESPERDICIO</v>
          </cell>
          <cell r="C6031" t="str">
            <v>%</v>
          </cell>
          <cell r="D6031">
            <v>5</v>
          </cell>
        </row>
        <row r="6032">
          <cell r="A6032">
            <v>6046</v>
          </cell>
          <cell r="B6032" t="str">
            <v>LISTON MADERA  3"X2" X 15'</v>
          </cell>
          <cell r="C6032" t="str">
            <v>P3</v>
          </cell>
          <cell r="D6032">
            <v>1700</v>
          </cell>
        </row>
        <row r="6033">
          <cell r="A6033">
            <v>6047</v>
          </cell>
          <cell r="B6033" t="str">
            <v>LISTON MADERA  4"X2" X 15'</v>
          </cell>
          <cell r="C6033" t="str">
            <v>P3</v>
          </cell>
          <cell r="D6033">
            <v>1700</v>
          </cell>
        </row>
        <row r="6034">
          <cell r="A6034">
            <v>6048</v>
          </cell>
          <cell r="B6034" t="str">
            <v>LAMINA DE ETERNIT</v>
          </cell>
          <cell r="C6034" t="str">
            <v>Und</v>
          </cell>
          <cell r="D6034">
            <v>12199</v>
          </cell>
        </row>
        <row r="6035">
          <cell r="A6035">
            <v>6049</v>
          </cell>
          <cell r="B6035" t="str">
            <v>PUNTILLAS DE 2" 3" 31/2"</v>
          </cell>
          <cell r="C6035" t="str">
            <v>KGS</v>
          </cell>
          <cell r="D6035">
            <v>2000</v>
          </cell>
        </row>
        <row r="6036">
          <cell r="A6036">
            <v>6050</v>
          </cell>
          <cell r="B6036" t="str">
            <v>RELLENO MATERIAL SELECCIONADO</v>
          </cell>
          <cell r="C6036" t="str">
            <v>M3</v>
          </cell>
          <cell r="D6036">
            <v>10000</v>
          </cell>
        </row>
        <row r="6037">
          <cell r="A6037">
            <v>6051</v>
          </cell>
          <cell r="B6037" t="str">
            <v>CONCRETO 2500 P.S.I.</v>
          </cell>
          <cell r="C6037" t="str">
            <v>M3</v>
          </cell>
          <cell r="D6037">
            <v>155160</v>
          </cell>
        </row>
        <row r="6038">
          <cell r="A6038">
            <v>6052</v>
          </cell>
          <cell r="B6038" t="str">
            <v>PUERTA METALICA</v>
          </cell>
          <cell r="C6038" t="str">
            <v>UND</v>
          </cell>
          <cell r="D6038">
            <v>99750</v>
          </cell>
        </row>
        <row r="6039">
          <cell r="A6039">
            <v>6053</v>
          </cell>
          <cell r="B6039" t="str">
            <v>FORMALETA DE COLUMNETA</v>
          </cell>
          <cell r="C6039" t="str">
            <v>GBL</v>
          </cell>
          <cell r="D6039">
            <v>0</v>
          </cell>
        </row>
        <row r="6040">
          <cell r="A6040">
            <v>6054</v>
          </cell>
          <cell r="B6040" t="str">
            <v>TABLA CARACOLI 1"x12cmx3m</v>
          </cell>
          <cell r="C6040" t="str">
            <v>UN</v>
          </cell>
          <cell r="D6040">
            <v>5500</v>
          </cell>
        </row>
        <row r="6041">
          <cell r="A6041">
            <v>6055</v>
          </cell>
          <cell r="B6041" t="str">
            <v>GANCHO DE HIERRO</v>
          </cell>
          <cell r="C6041" t="str">
            <v>UN</v>
          </cell>
          <cell r="D6041">
            <v>200</v>
          </cell>
        </row>
        <row r="6042">
          <cell r="A6042">
            <v>6056</v>
          </cell>
          <cell r="B6042" t="str">
            <v>ALAMBRE NEGRO       No.18</v>
          </cell>
          <cell r="C6042" t="str">
            <v>KG</v>
          </cell>
          <cell r="D6042">
            <v>3000</v>
          </cell>
        </row>
        <row r="6043">
          <cell r="A6043">
            <v>6057</v>
          </cell>
          <cell r="B6043" t="str">
            <v>ACERO FIG.60000 PSI  1/2"</v>
          </cell>
          <cell r="C6043" t="str">
            <v>KG</v>
          </cell>
          <cell r="D6043">
            <v>900</v>
          </cell>
        </row>
        <row r="6044">
          <cell r="A6044">
            <v>6058</v>
          </cell>
          <cell r="B6044" t="str">
            <v>SEGUETA METALOY   12x3 cm</v>
          </cell>
          <cell r="C6044" t="str">
            <v>UN</v>
          </cell>
          <cell r="D6044">
            <v>1500</v>
          </cell>
        </row>
        <row r="6045">
          <cell r="A6045">
            <v>6059</v>
          </cell>
          <cell r="B6045" t="str">
            <v>ACERO DE REFUERZO 60,000 PSI</v>
          </cell>
          <cell r="C6045" t="str">
            <v>KG</v>
          </cell>
          <cell r="D6045">
            <v>2134</v>
          </cell>
        </row>
        <row r="6046">
          <cell r="A6046">
            <v>6060</v>
          </cell>
          <cell r="B6046" t="str">
            <v>TUBERIA SANITARIA 2"</v>
          </cell>
          <cell r="C6046" t="str">
            <v>ML</v>
          </cell>
          <cell r="D6046">
            <v>9432</v>
          </cell>
        </row>
        <row r="6047">
          <cell r="A6047">
            <v>6061</v>
          </cell>
          <cell r="B6047" t="str">
            <v>TUBERIA SANITARIA 3"</v>
          </cell>
          <cell r="C6047" t="str">
            <v>ML</v>
          </cell>
          <cell r="D6047">
            <v>8455</v>
          </cell>
        </row>
        <row r="6048">
          <cell r="A6048">
            <v>6062</v>
          </cell>
          <cell r="B6048" t="str">
            <v>TUBERIA SANITARIA 4"</v>
          </cell>
          <cell r="C6048" t="str">
            <v>ML</v>
          </cell>
          <cell r="D6048">
            <v>11787</v>
          </cell>
        </row>
        <row r="6049">
          <cell r="A6049">
            <v>6063</v>
          </cell>
          <cell r="B6049" t="str">
            <v>SOLDADURA LIQUIDA</v>
          </cell>
          <cell r="C6049" t="str">
            <v>GLN</v>
          </cell>
          <cell r="D6049">
            <v>37198</v>
          </cell>
        </row>
        <row r="6050">
          <cell r="A6050">
            <v>6064</v>
          </cell>
          <cell r="B6050" t="str">
            <v>LIMPIADOR TUBERIA</v>
          </cell>
          <cell r="C6050" t="str">
            <v>UND</v>
          </cell>
          <cell r="D6050">
            <v>17936</v>
          </cell>
        </row>
        <row r="6051">
          <cell r="A6051">
            <v>6065</v>
          </cell>
          <cell r="B6051" t="str">
            <v>BUJE DE 4 X 2</v>
          </cell>
          <cell r="C6051" t="str">
            <v>UND</v>
          </cell>
          <cell r="D6051">
            <v>8800</v>
          </cell>
        </row>
        <row r="6052">
          <cell r="A6052">
            <v>6066</v>
          </cell>
          <cell r="B6052" t="str">
            <v>BUJE DE 4 X3</v>
          </cell>
          <cell r="C6052" t="str">
            <v>UND</v>
          </cell>
          <cell r="D6052">
            <v>9410</v>
          </cell>
        </row>
        <row r="6053">
          <cell r="A6053">
            <v>6067</v>
          </cell>
          <cell r="B6053" t="str">
            <v>BUJE DE 3 X2</v>
          </cell>
          <cell r="C6053" t="str">
            <v>UND</v>
          </cell>
          <cell r="D6053">
            <v>7650</v>
          </cell>
        </row>
        <row r="6054">
          <cell r="A6054">
            <v>6068</v>
          </cell>
          <cell r="B6054" t="str">
            <v>CODO 90 X 2</v>
          </cell>
          <cell r="C6054" t="str">
            <v>UND</v>
          </cell>
          <cell r="D6054">
            <v>1894</v>
          </cell>
        </row>
        <row r="6055">
          <cell r="A6055">
            <v>6069</v>
          </cell>
          <cell r="B6055" t="str">
            <v>CODO 90 X 3</v>
          </cell>
          <cell r="C6055" t="str">
            <v>UND</v>
          </cell>
          <cell r="D6055">
            <v>4120</v>
          </cell>
        </row>
        <row r="6056">
          <cell r="A6056">
            <v>6070</v>
          </cell>
          <cell r="B6056" t="str">
            <v>CODO 90 CXC 4</v>
          </cell>
          <cell r="C6056" t="str">
            <v>UND</v>
          </cell>
          <cell r="D6056">
            <v>9437</v>
          </cell>
        </row>
        <row r="6057">
          <cell r="A6057">
            <v>6071</v>
          </cell>
          <cell r="B6057" t="str">
            <v>CODO 45 X 2 SANITARIA</v>
          </cell>
          <cell r="C6057" t="str">
            <v>UND</v>
          </cell>
          <cell r="D6057">
            <v>2889</v>
          </cell>
        </row>
        <row r="6058">
          <cell r="A6058">
            <v>6072</v>
          </cell>
          <cell r="B6058" t="str">
            <v>CODO 45 X 3 SANT CXC</v>
          </cell>
          <cell r="C6058" t="str">
            <v>UND</v>
          </cell>
          <cell r="D6058">
            <v>10309</v>
          </cell>
        </row>
        <row r="6059">
          <cell r="A6059">
            <v>6073</v>
          </cell>
          <cell r="B6059" t="str">
            <v>CODO 45 X 4</v>
          </cell>
          <cell r="C6059" t="str">
            <v>UND</v>
          </cell>
          <cell r="D6059">
            <v>7561</v>
          </cell>
        </row>
        <row r="6060">
          <cell r="A6060">
            <v>6074</v>
          </cell>
          <cell r="B6060" t="str">
            <v>LADRILLO COMUN</v>
          </cell>
          <cell r="C6060" t="str">
            <v>UND</v>
          </cell>
          <cell r="D6060">
            <v>68</v>
          </cell>
        </row>
        <row r="6061">
          <cell r="A6061">
            <v>6075</v>
          </cell>
          <cell r="B6061" t="str">
            <v>BASE GRANULAR</v>
          </cell>
          <cell r="C6061" t="str">
            <v>M3</v>
          </cell>
          <cell r="D6061">
            <v>17694.59</v>
          </cell>
        </row>
        <row r="6062">
          <cell r="A6062">
            <v>6076</v>
          </cell>
          <cell r="B6062" t="str">
            <v>ACERO DE REFUERZO 40,000 PSI 3/8</v>
          </cell>
          <cell r="C6062" t="str">
            <v>KG</v>
          </cell>
          <cell r="D6062">
            <v>2359</v>
          </cell>
        </row>
        <row r="6063">
          <cell r="A6063">
            <v>6077</v>
          </cell>
          <cell r="B6063" t="str">
            <v>FORMALETA PARA ENTREPISO</v>
          </cell>
          <cell r="C6063" t="str">
            <v>DD</v>
          </cell>
          <cell r="D6063">
            <v>289</v>
          </cell>
        </row>
        <row r="6064">
          <cell r="A6064">
            <v>6078</v>
          </cell>
          <cell r="B6064" t="str">
            <v>ACERO DE REFUERZO 40,000 PSI 1/4</v>
          </cell>
          <cell r="C6064" t="str">
            <v>KG</v>
          </cell>
          <cell r="D6064">
            <v>2359</v>
          </cell>
        </row>
        <row r="6065">
          <cell r="A6065">
            <v>6079</v>
          </cell>
          <cell r="B6065" t="str">
            <v>A.C.P.M.</v>
          </cell>
          <cell r="C6065" t="str">
            <v>GLN</v>
          </cell>
          <cell r="D6065">
            <v>3254</v>
          </cell>
        </row>
        <row r="6066">
          <cell r="A6066">
            <v>6080</v>
          </cell>
          <cell r="B6066" t="str">
            <v>TABLA DE CATIVO 1X2X3,00 MTS</v>
          </cell>
          <cell r="C6066" t="str">
            <v>UND</v>
          </cell>
          <cell r="D6066">
            <v>9630</v>
          </cell>
        </row>
        <row r="6067">
          <cell r="A6067">
            <v>6081</v>
          </cell>
          <cell r="B6067" t="str">
            <v>TABLA DE CEIBA  1X2X3,00 MTS</v>
          </cell>
          <cell r="C6067" t="str">
            <v>UND</v>
          </cell>
          <cell r="D6067">
            <v>37800</v>
          </cell>
        </row>
        <row r="6068">
          <cell r="A6068">
            <v>6082</v>
          </cell>
          <cell r="B6068" t="str">
            <v>BLOQUE EN ARCILLA No 4 0,1X0,2X0,40</v>
          </cell>
          <cell r="C6068" t="str">
            <v>UND</v>
          </cell>
          <cell r="D6068">
            <v>706</v>
          </cell>
        </row>
        <row r="6069">
          <cell r="A6069">
            <v>6083</v>
          </cell>
          <cell r="B6069" t="str">
            <v>BLOQUE EN ARCILLA No 6 0,15X0,2X0,40</v>
          </cell>
          <cell r="C6069" t="str">
            <v>UND</v>
          </cell>
          <cell r="D6069">
            <v>1177</v>
          </cell>
        </row>
        <row r="6070">
          <cell r="A6070">
            <v>6084</v>
          </cell>
          <cell r="B6070" t="str">
            <v>BLOQUE ABUZARDADO FACHADA No 12</v>
          </cell>
          <cell r="C6070" t="str">
            <v>UND</v>
          </cell>
          <cell r="D6070">
            <v>1123</v>
          </cell>
        </row>
        <row r="6071">
          <cell r="A6071">
            <v>6085</v>
          </cell>
        </row>
        <row r="6072">
          <cell r="A6072">
            <v>6086</v>
          </cell>
        </row>
        <row r="6073">
          <cell r="A6073">
            <v>6087</v>
          </cell>
        </row>
        <row r="6074">
          <cell r="A6074">
            <v>6088</v>
          </cell>
        </row>
        <row r="6075">
          <cell r="A6075">
            <v>6089</v>
          </cell>
        </row>
        <row r="6076">
          <cell r="A6076">
            <v>6090</v>
          </cell>
        </row>
        <row r="6077">
          <cell r="A6077">
            <v>6091</v>
          </cell>
        </row>
        <row r="6078">
          <cell r="A6078">
            <v>6092</v>
          </cell>
        </row>
        <row r="6079">
          <cell r="A6079">
            <v>6093</v>
          </cell>
        </row>
        <row r="6080">
          <cell r="A6080">
            <v>6094</v>
          </cell>
        </row>
        <row r="6081">
          <cell r="A6081">
            <v>6095</v>
          </cell>
        </row>
        <row r="6082">
          <cell r="A6082">
            <v>6096</v>
          </cell>
        </row>
        <row r="6083">
          <cell r="A6083">
            <v>6097</v>
          </cell>
        </row>
        <row r="6084">
          <cell r="A6084">
            <v>6098</v>
          </cell>
        </row>
        <row r="6085">
          <cell r="A6085">
            <v>6099</v>
          </cell>
        </row>
        <row r="6086">
          <cell r="A6086">
            <v>6100</v>
          </cell>
        </row>
        <row r="6087">
          <cell r="A6087">
            <v>6101</v>
          </cell>
        </row>
        <row r="6088">
          <cell r="A6088">
            <v>6102</v>
          </cell>
        </row>
        <row r="6089">
          <cell r="A6089">
            <v>6103</v>
          </cell>
        </row>
        <row r="6090">
          <cell r="A6090">
            <v>6104</v>
          </cell>
        </row>
        <row r="6091">
          <cell r="A6091">
            <v>6105</v>
          </cell>
        </row>
        <row r="6092">
          <cell r="A6092">
            <v>6106</v>
          </cell>
        </row>
        <row r="6093">
          <cell r="A6093">
            <v>6107</v>
          </cell>
        </row>
        <row r="6094">
          <cell r="A6094">
            <v>6108</v>
          </cell>
        </row>
        <row r="6095">
          <cell r="A6095">
            <v>6109</v>
          </cell>
        </row>
        <row r="6096">
          <cell r="A6096">
            <v>6110</v>
          </cell>
          <cell r="B6096" t="str">
            <v>CERCHA METALICA TIPO PRATT L= 11.00m CUBIERTA</v>
          </cell>
          <cell r="C6096" t="str">
            <v>UN</v>
          </cell>
          <cell r="D6096">
            <v>621653.94999999995</v>
          </cell>
        </row>
        <row r="6097">
          <cell r="A6097">
            <v>6111</v>
          </cell>
          <cell r="B6097" t="str">
            <v>CORREA METALICA TIPO 1: 2 de1/2``+1 de 3/8``</v>
          </cell>
          <cell r="C6097" t="str">
            <v>ML</v>
          </cell>
          <cell r="D6097">
            <v>27071</v>
          </cell>
        </row>
        <row r="6098">
          <cell r="A6098">
            <v>6112</v>
          </cell>
          <cell r="B6098" t="str">
            <v>CORREA METALICA TIPO 2: 2 de1/2``+1 de 3/8``</v>
          </cell>
          <cell r="C6098" t="str">
            <v>ML</v>
          </cell>
          <cell r="D6098">
            <v>37931</v>
          </cell>
        </row>
        <row r="6099">
          <cell r="A6099">
            <v>6113</v>
          </cell>
          <cell r="B6099" t="str">
            <v>CERCHA METALICA TIPO PRATT L= 5,50m CUBIERTA</v>
          </cell>
          <cell r="C6099" t="str">
            <v>ML</v>
          </cell>
          <cell r="D6099">
            <v>310835</v>
          </cell>
        </row>
        <row r="6100">
          <cell r="A6100">
            <v>6114</v>
          </cell>
        </row>
        <row r="6101">
          <cell r="A6101">
            <v>6115</v>
          </cell>
        </row>
        <row r="6102">
          <cell r="A6102">
            <v>6116</v>
          </cell>
        </row>
        <row r="6103">
          <cell r="A6103">
            <v>6117</v>
          </cell>
        </row>
        <row r="6104">
          <cell r="A6104">
            <v>6118</v>
          </cell>
        </row>
        <row r="6105">
          <cell r="A6105">
            <v>6119</v>
          </cell>
        </row>
        <row r="6106">
          <cell r="A6106">
            <v>6120</v>
          </cell>
          <cell r="B6106" t="str">
            <v>HIDROSOLTA</v>
          </cell>
          <cell r="C6106" t="str">
            <v>KGS</v>
          </cell>
          <cell r="D6106">
            <v>4815</v>
          </cell>
        </row>
        <row r="6107">
          <cell r="A6107">
            <v>6121</v>
          </cell>
          <cell r="B6107" t="str">
            <v>REGISTRO ELECTRICO CON TAPA PARA PUESTA A TIERRA</v>
          </cell>
          <cell r="C6107" t="str">
            <v>UND</v>
          </cell>
          <cell r="D6107">
            <v>80250</v>
          </cell>
        </row>
        <row r="6108">
          <cell r="A6108">
            <v>6122</v>
          </cell>
          <cell r="B6108" t="str">
            <v>VARILLA PARA POLO A TIERRA 5/8 X 2,40 M CON CONECTOR</v>
          </cell>
          <cell r="C6108" t="str">
            <v>UND</v>
          </cell>
          <cell r="D6108">
            <v>43442</v>
          </cell>
        </row>
        <row r="6109">
          <cell r="A6109">
            <v>6123</v>
          </cell>
          <cell r="B6109" t="str">
            <v>CABLE No 4/0 AWG THHN</v>
          </cell>
          <cell r="C6109" t="str">
            <v>ML</v>
          </cell>
          <cell r="D6109">
            <v>74124</v>
          </cell>
        </row>
        <row r="6110">
          <cell r="A6110">
            <v>6124</v>
          </cell>
          <cell r="B6110" t="str">
            <v>CABLE No 1/0 AWG THHN</v>
          </cell>
          <cell r="C6110" t="str">
            <v>ML</v>
          </cell>
          <cell r="D6110">
            <v>37833</v>
          </cell>
        </row>
        <row r="6111">
          <cell r="A6111">
            <v>6125</v>
          </cell>
          <cell r="B6111" t="str">
            <v>CABLE No 2 AWG THHN</v>
          </cell>
          <cell r="C6111" t="str">
            <v>ML</v>
          </cell>
          <cell r="D6111">
            <v>23170</v>
          </cell>
        </row>
        <row r="6112">
          <cell r="A6112">
            <v>6126</v>
          </cell>
          <cell r="B6112" t="str">
            <v>CABLE No 12 AWG THHN</v>
          </cell>
          <cell r="C6112" t="str">
            <v>ML</v>
          </cell>
          <cell r="D6112">
            <v>3018</v>
          </cell>
        </row>
        <row r="6113">
          <cell r="A6113">
            <v>6127</v>
          </cell>
          <cell r="B6113" t="str">
            <v>ALAMBRE COBRE  THHN No 4</v>
          </cell>
          <cell r="C6113" t="str">
            <v>ML</v>
          </cell>
          <cell r="D6113">
            <v>5229</v>
          </cell>
        </row>
        <row r="6114">
          <cell r="A6114">
            <v>6128</v>
          </cell>
          <cell r="B6114" t="str">
            <v>ANCLA SOBRE FACHADA ALEACION ALUMINIO</v>
          </cell>
          <cell r="C6114" t="str">
            <v>UND</v>
          </cell>
          <cell r="D6114">
            <v>10922</v>
          </cell>
        </row>
        <row r="6115">
          <cell r="A6115">
            <v>6129</v>
          </cell>
          <cell r="B6115" t="str">
            <v>ANCLAJE PARA ACOMETIDA EN ALEACION ALUMINIO</v>
          </cell>
          <cell r="C6115" t="str">
            <v>UND</v>
          </cell>
          <cell r="D6115">
            <v>10922</v>
          </cell>
        </row>
        <row r="6116">
          <cell r="A6116">
            <v>6130</v>
          </cell>
          <cell r="B6116" t="str">
            <v>GRAPA PARA ACOMETIDA CON CUÑA PARA 1 PUESTO</v>
          </cell>
          <cell r="C6116" t="str">
            <v>UND</v>
          </cell>
          <cell r="D6116">
            <v>7509</v>
          </cell>
        </row>
        <row r="6117">
          <cell r="A6117">
            <v>6131</v>
          </cell>
          <cell r="B6117" t="str">
            <v>GRAPA DE SUJECCION PARA CABLE ACOMETIDA</v>
          </cell>
          <cell r="C6117" t="str">
            <v>UND</v>
          </cell>
          <cell r="D6117">
            <v>6006</v>
          </cell>
        </row>
        <row r="6118">
          <cell r="A6118">
            <v>6132</v>
          </cell>
          <cell r="B6118" t="str">
            <v>MEDIDOR DE ENERGIA CON CAJA DE SEGURIDAD</v>
          </cell>
          <cell r="C6118" t="str">
            <v>UND</v>
          </cell>
          <cell r="D6118">
            <v>524300</v>
          </cell>
        </row>
        <row r="6119">
          <cell r="A6119">
            <v>6133</v>
          </cell>
          <cell r="B6119" t="str">
            <v>PERNO DE EXPANSION 3/8 X 2 EN ACERO INOXIDABLE</v>
          </cell>
          <cell r="C6119" t="str">
            <v>UND</v>
          </cell>
          <cell r="D6119">
            <v>7509</v>
          </cell>
        </row>
        <row r="6120">
          <cell r="A6120">
            <v>6134</v>
          </cell>
          <cell r="B6120" t="str">
            <v>TENSOR DE UN PUESTO PARA CABLE ANTIFRAUDE</v>
          </cell>
          <cell r="C6120" t="str">
            <v>UND</v>
          </cell>
          <cell r="D6120">
            <v>5399</v>
          </cell>
        </row>
        <row r="6121">
          <cell r="A6121">
            <v>6135</v>
          </cell>
          <cell r="B6121" t="str">
            <v>TORNILLO GOLOSO /4 X /2</v>
          </cell>
          <cell r="C6121" t="str">
            <v>UND</v>
          </cell>
          <cell r="D6121">
            <v>620</v>
          </cell>
        </row>
        <row r="6122">
          <cell r="A6122">
            <v>6136</v>
          </cell>
          <cell r="B6122" t="str">
            <v>BANDA PARA TRANFORMADOR 7 1/2</v>
          </cell>
          <cell r="C6122" t="str">
            <v>UND</v>
          </cell>
          <cell r="D6122">
            <v>18636</v>
          </cell>
        </row>
        <row r="6123">
          <cell r="A6123">
            <v>6137</v>
          </cell>
          <cell r="B6123" t="str">
            <v>TRANFORMADOR MONOFASICO 25 KVA</v>
          </cell>
          <cell r="C6123" t="str">
            <v>UND</v>
          </cell>
          <cell r="D6123">
            <v>3564131</v>
          </cell>
        </row>
        <row r="6124">
          <cell r="A6124">
            <v>6138</v>
          </cell>
          <cell r="B6124" t="str">
            <v>CINTA BANDIT DE 1/2</v>
          </cell>
          <cell r="C6124" t="str">
            <v>UND</v>
          </cell>
          <cell r="D6124">
            <v>3786</v>
          </cell>
        </row>
        <row r="6125">
          <cell r="A6125">
            <v>6139</v>
          </cell>
          <cell r="B6125" t="str">
            <v>HEBILLA PARA CINTA BANDIT 1/2</v>
          </cell>
          <cell r="C6125" t="str">
            <v>UND</v>
          </cell>
          <cell r="D6125">
            <v>620</v>
          </cell>
        </row>
        <row r="6126">
          <cell r="A6126">
            <v>6140</v>
          </cell>
          <cell r="B6126" t="str">
            <v>PARARRAYOS 12 KV 18" DIST. FUGA COMPLETO</v>
          </cell>
          <cell r="C6126" t="str">
            <v>UND</v>
          </cell>
          <cell r="D6126">
            <v>142706</v>
          </cell>
        </row>
        <row r="6127">
          <cell r="A6127">
            <v>6141</v>
          </cell>
          <cell r="B6127" t="str">
            <v>TUBO CONDUIT GALVANIZADO 1/2</v>
          </cell>
          <cell r="C6127" t="str">
            <v>ML</v>
          </cell>
          <cell r="D6127">
            <v>22341</v>
          </cell>
        </row>
        <row r="6128">
          <cell r="A6128">
            <v>6142</v>
          </cell>
          <cell r="B6128" t="str">
            <v>TABLETA ALFA  LISA 20 X 20</v>
          </cell>
          <cell r="C6128" t="str">
            <v>ML</v>
          </cell>
          <cell r="D6128">
            <v>9763</v>
          </cell>
        </row>
        <row r="6129">
          <cell r="A6129">
            <v>6143</v>
          </cell>
          <cell r="B6129" t="str">
            <v>PIEDRA CHINA O GRAVILLA</v>
          </cell>
          <cell r="C6129" t="str">
            <v>M3</v>
          </cell>
          <cell r="D6129">
            <v>59492</v>
          </cell>
        </row>
        <row r="6130">
          <cell r="A6130">
            <v>6144</v>
          </cell>
          <cell r="B6130" t="str">
            <v>CIELO RASO INSTALADO EN LAMINA 61 X 61 TERMOACUSTICA</v>
          </cell>
          <cell r="C6130" t="str">
            <v>M2</v>
          </cell>
          <cell r="D6130">
            <v>34240</v>
          </cell>
        </row>
        <row r="6131">
          <cell r="A6131">
            <v>6145</v>
          </cell>
          <cell r="B6131" t="str">
            <v>LAMINA GALVANIZADA CALIBRE 20</v>
          </cell>
          <cell r="C6131" t="str">
            <v>UND</v>
          </cell>
          <cell r="D6131">
            <v>50894</v>
          </cell>
        </row>
        <row r="6132">
          <cell r="A6132">
            <v>6146</v>
          </cell>
          <cell r="B6132" t="str">
            <v>LISTON DE CATIVO 2 X 3</v>
          </cell>
          <cell r="C6132" t="str">
            <v>UND</v>
          </cell>
          <cell r="D6132">
            <v>10700</v>
          </cell>
        </row>
        <row r="6133">
          <cell r="A6133">
            <v>6147</v>
          </cell>
          <cell r="B6133" t="str">
            <v>PUNTILLA DE 3 1/2</v>
          </cell>
          <cell r="C6133" t="str">
            <v>LB</v>
          </cell>
          <cell r="D6133">
            <v>1744</v>
          </cell>
        </row>
        <row r="6134">
          <cell r="A6134">
            <v>6148</v>
          </cell>
          <cell r="B6134" t="str">
            <v>TUBO ESTUCTURAL GALVANIZADO 1 1/2</v>
          </cell>
          <cell r="C6134" t="str">
            <v>ML</v>
          </cell>
          <cell r="D6134">
            <v>16585</v>
          </cell>
        </row>
        <row r="6135">
          <cell r="A6135">
            <v>6149</v>
          </cell>
          <cell r="B6135" t="str">
            <v>UNION GALVANIZADA 1 1 /2"</v>
          </cell>
          <cell r="C6135" t="str">
            <v>UND</v>
          </cell>
          <cell r="D6135">
            <v>3852</v>
          </cell>
        </row>
        <row r="6136">
          <cell r="A6136">
            <v>6150</v>
          </cell>
          <cell r="B6136" t="str">
            <v xml:space="preserve">LISTON DE CATIVO </v>
          </cell>
          <cell r="C6136" t="str">
            <v>UND</v>
          </cell>
          <cell r="D6136">
            <v>4334</v>
          </cell>
        </row>
        <row r="6137">
          <cell r="A6137">
            <v>6151</v>
          </cell>
          <cell r="B6137" t="str">
            <v>CERRADURA SAFE ENTRADA VERONA</v>
          </cell>
          <cell r="C6137" t="str">
            <v>UND</v>
          </cell>
          <cell r="D6137">
            <v>27071</v>
          </cell>
        </row>
        <row r="6138">
          <cell r="A6138">
            <v>6152</v>
          </cell>
          <cell r="B6138" t="str">
            <v>VENTANA ALUMINIO PROYECTANTE VP-3831</v>
          </cell>
          <cell r="C6138" t="str">
            <v>M2</v>
          </cell>
          <cell r="D6138">
            <v>76398</v>
          </cell>
        </row>
        <row r="6139">
          <cell r="A6139">
            <v>6153</v>
          </cell>
          <cell r="B6139" t="str">
            <v>PABMERIL PLIEGO 9" x 11"</v>
          </cell>
          <cell r="C6139" t="str">
            <v>UND</v>
          </cell>
          <cell r="D6139">
            <v>1979</v>
          </cell>
        </row>
        <row r="6140">
          <cell r="A6140">
            <v>6154</v>
          </cell>
          <cell r="B6140" t="str">
            <v>MASTERKURE 122 - CURADOR</v>
          </cell>
          <cell r="C6140" t="str">
            <v>KG</v>
          </cell>
          <cell r="D6140">
            <v>3605.9</v>
          </cell>
        </row>
        <row r="6141">
          <cell r="A6141">
            <v>6155</v>
          </cell>
          <cell r="B6141" t="str">
            <v>PISACONCRETO PARA PAVIMENTO O BURRO</v>
          </cell>
          <cell r="C6141" t="str">
            <v>DD</v>
          </cell>
          <cell r="D6141">
            <v>2730.64</v>
          </cell>
        </row>
        <row r="6142">
          <cell r="A6142">
            <v>6156</v>
          </cell>
          <cell r="B6142" t="str">
            <v>RIELES PARA PAVIMENTO</v>
          </cell>
          <cell r="C6142" t="str">
            <v>DD</v>
          </cell>
          <cell r="D6142">
            <v>1488.37</v>
          </cell>
        </row>
        <row r="6143">
          <cell r="A6143">
            <v>6157</v>
          </cell>
          <cell r="B6143" t="str">
            <v>INSUMOS PARA ASEO Y LIMPIEZA</v>
          </cell>
          <cell r="C6143" t="str">
            <v>Esp</v>
          </cell>
          <cell r="D6143">
            <v>2246</v>
          </cell>
        </row>
        <row r="6144">
          <cell r="A6144">
            <v>6158</v>
          </cell>
        </row>
        <row r="6145">
          <cell r="A6145">
            <v>6159</v>
          </cell>
        </row>
        <row r="6146">
          <cell r="A6146">
            <v>6160</v>
          </cell>
          <cell r="B6146" t="str">
            <v>CERCHA METALICA TIPO PRATT L=  7.70m  CUBIERTA</v>
          </cell>
          <cell r="C6146" t="str">
            <v>UN</v>
          </cell>
          <cell r="D6146">
            <v>434687.5</v>
          </cell>
        </row>
        <row r="6147">
          <cell r="A6147">
            <v>6161</v>
          </cell>
          <cell r="B6147" t="str">
            <v>CORREA METALICA TIPO 1: 2 de1/2``+1 de 3/8``</v>
          </cell>
          <cell r="C6147" t="str">
            <v>ML</v>
          </cell>
          <cell r="D6147">
            <v>27071</v>
          </cell>
        </row>
        <row r="6148">
          <cell r="A6148">
            <v>6162</v>
          </cell>
          <cell r="B6148" t="str">
            <v>CAÑUELA EN CONCRETO DE 20x12</v>
          </cell>
          <cell r="C6148" t="str">
            <v>ML</v>
          </cell>
          <cell r="D6148">
            <v>4846</v>
          </cell>
        </row>
        <row r="6149">
          <cell r="A6149">
            <v>6163</v>
          </cell>
          <cell r="B6149" t="str">
            <v>IMPERMEABILIZACION ZABALETAS CON MANTO EDIL (ME) DE 3 mm y ACABADO EN PINTURA DE ALUMINIO</v>
          </cell>
          <cell r="C6149" t="str">
            <v>ML</v>
          </cell>
          <cell r="D6149">
            <v>10312</v>
          </cell>
        </row>
        <row r="6150">
          <cell r="A6150">
            <v>6164</v>
          </cell>
          <cell r="B6150" t="str">
            <v>PAÑETE IMPERMEABILIZADO MORTERO 1:3 - SIKA-1</v>
          </cell>
          <cell r="C6150" t="str">
            <v>M2</v>
          </cell>
          <cell r="D6150">
            <v>14787</v>
          </cell>
        </row>
        <row r="6151">
          <cell r="A6151">
            <v>6165</v>
          </cell>
          <cell r="B6151" t="str">
            <v>VÁLVULA DE COMPUERTA 3/4"  RED WHITE</v>
          </cell>
          <cell r="C6151" t="str">
            <v>UN</v>
          </cell>
          <cell r="D6151">
            <v>27124.5</v>
          </cell>
        </row>
        <row r="6152">
          <cell r="A6152">
            <v>6166</v>
          </cell>
          <cell r="B6152" t="str">
            <v>BOMBILLO INCANDESENTE 100 W</v>
          </cell>
          <cell r="C6152" t="str">
            <v>UN</v>
          </cell>
          <cell r="D6152">
            <v>2675</v>
          </cell>
        </row>
        <row r="6153">
          <cell r="A6153">
            <v>6167</v>
          </cell>
          <cell r="B6153" t="str">
            <v>TABLON ANTIDESLIZANTE 0,30 X 0,30</v>
          </cell>
          <cell r="C6153" t="str">
            <v>M2</v>
          </cell>
          <cell r="D6153">
            <v>18825</v>
          </cell>
        </row>
        <row r="6154">
          <cell r="A6154">
            <v>6168</v>
          </cell>
          <cell r="B6154" t="str">
            <v>WIN PVC BEIGE</v>
          </cell>
          <cell r="C6154" t="str">
            <v>UN</v>
          </cell>
          <cell r="D6154">
            <v>3049.5</v>
          </cell>
        </row>
        <row r="6155">
          <cell r="A6155">
            <v>6169</v>
          </cell>
          <cell r="B6155" t="str">
            <v>ÁNGULO HIERRO 3/4 x 1/8</v>
          </cell>
          <cell r="C6155" t="str">
            <v>ML</v>
          </cell>
          <cell r="D6155">
            <v>1323.59</v>
          </cell>
        </row>
        <row r="6156">
          <cell r="A6156">
            <v>6170</v>
          </cell>
          <cell r="B6156" t="str">
            <v>ANTICORROSIVO ROJO CLARO</v>
          </cell>
          <cell r="C6156" t="str">
            <v>GL</v>
          </cell>
          <cell r="D6156">
            <v>34026</v>
          </cell>
        </row>
        <row r="6157">
          <cell r="A6157">
            <v>6171</v>
          </cell>
          <cell r="B6157" t="str">
            <v>BISAGRA ALUMINIO EXT 3"</v>
          </cell>
          <cell r="C6157" t="str">
            <v>UN</v>
          </cell>
          <cell r="D6157">
            <v>2033</v>
          </cell>
        </row>
        <row r="6158">
          <cell r="A6158">
            <v>6172</v>
          </cell>
          <cell r="B6158" t="str">
            <v>DISOLVENTE THINNER</v>
          </cell>
          <cell r="C6158" t="str">
            <v>GL</v>
          </cell>
          <cell r="D6158">
            <v>9117.4699999999993</v>
          </cell>
        </row>
        <row r="6159">
          <cell r="A6159">
            <v>6173</v>
          </cell>
          <cell r="B6159" t="str">
            <v>ESMALTE SINTÉTICO PINTULUX</v>
          </cell>
          <cell r="C6159" t="str">
            <v>GL</v>
          </cell>
          <cell r="D6159">
            <v>46283.92</v>
          </cell>
        </row>
        <row r="6160">
          <cell r="A6160">
            <v>6174</v>
          </cell>
          <cell r="B6160" t="str">
            <v>LÁMINA GALVANIZADA CALIBRE 20</v>
          </cell>
          <cell r="C6160" t="str">
            <v>UN</v>
          </cell>
          <cell r="D6160">
            <v>50894.55</v>
          </cell>
        </row>
        <row r="6161">
          <cell r="A6161">
            <v>6175</v>
          </cell>
          <cell r="B6161" t="str">
            <v>PABMERIL PLIEGO 9" x 11"</v>
          </cell>
          <cell r="C6161" t="str">
            <v>UN</v>
          </cell>
          <cell r="D6161">
            <v>1979.5</v>
          </cell>
        </row>
        <row r="6162">
          <cell r="A6162">
            <v>6176</v>
          </cell>
          <cell r="B6162" t="str">
            <v>SOLDADURA ELÉCTRICA 004-3/23"</v>
          </cell>
          <cell r="C6162" t="str">
            <v>KG</v>
          </cell>
          <cell r="D6162">
            <v>4601</v>
          </cell>
        </row>
        <row r="6163">
          <cell r="A6163">
            <v>6177</v>
          </cell>
          <cell r="B6163" t="str">
            <v>TEE 19MM X 17MM PINTADO</v>
          </cell>
          <cell r="C6163" t="str">
            <v>ML</v>
          </cell>
          <cell r="D6163">
            <v>1605</v>
          </cell>
        </row>
        <row r="6164">
          <cell r="A6164">
            <v>6178</v>
          </cell>
          <cell r="B6164" t="str">
            <v>ANCLAJE HDI 12 HILTI</v>
          </cell>
          <cell r="C6164" t="str">
            <v>UN</v>
          </cell>
          <cell r="D6164">
            <v>2209.5500000000002</v>
          </cell>
        </row>
        <row r="6165">
          <cell r="A6165">
            <v>6179</v>
          </cell>
          <cell r="B6165" t="str">
            <v>TUBO ESTRUCT. REDONDO NEGRO 1-1/4"</v>
          </cell>
          <cell r="C6165" t="str">
            <v>ML</v>
          </cell>
          <cell r="D6165">
            <v>6955</v>
          </cell>
        </row>
        <row r="6166">
          <cell r="A6166">
            <v>6180</v>
          </cell>
          <cell r="B6166" t="str">
            <v>GAS POR CUÑETE</v>
          </cell>
          <cell r="C6166" t="str">
            <v>UN</v>
          </cell>
          <cell r="D6166">
            <v>16050</v>
          </cell>
        </row>
        <row r="6167">
          <cell r="A6167">
            <v>6181</v>
          </cell>
          <cell r="B6167" t="str">
            <v>MANTO EDIL ESTÁNDAR 3MM</v>
          </cell>
          <cell r="C6167" t="str">
            <v>M2</v>
          </cell>
          <cell r="D6167">
            <v>12163.76</v>
          </cell>
        </row>
        <row r="6168">
          <cell r="A6168">
            <v>6182</v>
          </cell>
          <cell r="B6168" t="str">
            <v>PRIMER SUPER POR CUÑETE</v>
          </cell>
          <cell r="C6168" t="str">
            <v>UN</v>
          </cell>
          <cell r="D6168">
            <v>37450</v>
          </cell>
        </row>
        <row r="6169">
          <cell r="A6169">
            <v>6183</v>
          </cell>
          <cell r="B6169" t="str">
            <v>LAVAMANOS ACUACER 07320</v>
          </cell>
          <cell r="C6169" t="str">
            <v>UN</v>
          </cell>
          <cell r="D6169">
            <v>86991</v>
          </cell>
        </row>
        <row r="6170">
          <cell r="A6170">
            <v>6184</v>
          </cell>
          <cell r="B6170" t="str">
            <v>MANGUERA CONEXIÓN FLEXIBLE - LAVAMANOS</v>
          </cell>
          <cell r="C6170" t="str">
            <v>UN</v>
          </cell>
          <cell r="D6170">
            <v>2000.9</v>
          </cell>
        </row>
        <row r="6171">
          <cell r="A6171">
            <v>6185</v>
          </cell>
          <cell r="B6171" t="str">
            <v>SANITARIO INFALTIL CORONA BLANCO COMPLETO</v>
          </cell>
          <cell r="C6171" t="str">
            <v>UN</v>
          </cell>
          <cell r="D6171">
            <v>270576</v>
          </cell>
        </row>
        <row r="6172">
          <cell r="A6172">
            <v>6186</v>
          </cell>
          <cell r="B6172" t="str">
            <v>CORTACIRCUITOS 100 A</v>
          </cell>
          <cell r="C6172" t="str">
            <v>UN</v>
          </cell>
          <cell r="D6172">
            <v>263910.15000000002</v>
          </cell>
        </row>
        <row r="6173">
          <cell r="A6173">
            <v>6187</v>
          </cell>
          <cell r="B6173" t="str">
            <v>FUSIBLE TIPO K 15 KV</v>
          </cell>
          <cell r="C6173" t="str">
            <v>UN</v>
          </cell>
          <cell r="D6173">
            <v>4964.8</v>
          </cell>
        </row>
        <row r="6174">
          <cell r="A6174">
            <v>6188</v>
          </cell>
          <cell r="B6174" t="str">
            <v>CAÑUELA EN CONCRETO DE 20x12</v>
          </cell>
          <cell r="C6174" t="str">
            <v>ML</v>
          </cell>
          <cell r="D6174">
            <v>4846</v>
          </cell>
        </row>
        <row r="6175">
          <cell r="A6175">
            <v>6189</v>
          </cell>
          <cell r="B6175" t="str">
            <v>IMPERMEABILIZACION CON EMULSION ASFALTICA</v>
          </cell>
          <cell r="C6175" t="str">
            <v>M²</v>
          </cell>
          <cell r="D6175">
            <v>1506</v>
          </cell>
        </row>
        <row r="6176">
          <cell r="A6176">
            <v>6190</v>
          </cell>
          <cell r="B6176" t="str">
            <v>MANTO EDIL STANDARD 3mm</v>
          </cell>
          <cell r="C6176" t="str">
            <v>M²</v>
          </cell>
          <cell r="D6176">
            <v>16486</v>
          </cell>
        </row>
        <row r="6177">
          <cell r="A6177">
            <v>6191</v>
          </cell>
          <cell r="B6177" t="str">
            <v>PAÑETE IMPERMEABILIZADO MORTERO 1:3 - SIKA-1</v>
          </cell>
          <cell r="C6177" t="str">
            <v>M²</v>
          </cell>
          <cell r="D6177">
            <v>14787</v>
          </cell>
        </row>
        <row r="6178">
          <cell r="A6178">
            <v>6192</v>
          </cell>
          <cell r="B6178" t="str">
            <v>PLACA BASE CONCRETO 2500 PSI, E=0.10 m</v>
          </cell>
          <cell r="C6178" t="str">
            <v>M²</v>
          </cell>
          <cell r="D6178">
            <v>25939</v>
          </cell>
        </row>
        <row r="6179">
          <cell r="A6179">
            <v>6193</v>
          </cell>
        </row>
        <row r="6180">
          <cell r="A6180">
            <v>6194</v>
          </cell>
        </row>
        <row r="6181">
          <cell r="A6181">
            <v>6195</v>
          </cell>
        </row>
        <row r="6182">
          <cell r="A6182">
            <v>6196</v>
          </cell>
        </row>
        <row r="6183">
          <cell r="A6183">
            <v>6197</v>
          </cell>
        </row>
        <row r="6184">
          <cell r="A6184">
            <v>6198</v>
          </cell>
        </row>
        <row r="6185">
          <cell r="A6185">
            <v>6199</v>
          </cell>
        </row>
        <row r="6186">
          <cell r="A6186">
            <v>6200</v>
          </cell>
        </row>
        <row r="6187">
          <cell r="A6187">
            <v>6201</v>
          </cell>
        </row>
        <row r="6188">
          <cell r="A6188">
            <v>6202</v>
          </cell>
        </row>
        <row r="6189">
          <cell r="A6189">
            <v>6203</v>
          </cell>
        </row>
        <row r="6498">
          <cell r="A6498">
            <v>8000</v>
          </cell>
          <cell r="B6498" t="str">
            <v>PPPPPR</v>
          </cell>
        </row>
      </sheetData>
      <sheetData sheetId="1" refreshError="1"/>
      <sheetData sheetId="2" refreshError="1"/>
      <sheetData sheetId="3" refreshError="1">
        <row r="2">
          <cell r="A2">
            <v>1</v>
          </cell>
          <cell r="B2" t="str">
            <v>DESCAPOTE A MANO</v>
          </cell>
          <cell r="C2" t="str">
            <v>M2</v>
          </cell>
        </row>
        <row r="3">
          <cell r="A3">
            <v>2</v>
          </cell>
          <cell r="B3" t="str">
            <v>EXCAVACION MECANICA Y RETIRO</v>
          </cell>
          <cell r="C3" t="str">
            <v>M3</v>
          </cell>
        </row>
        <row r="4">
          <cell r="A4">
            <v>3</v>
          </cell>
          <cell r="B4" t="str">
            <v>DESCAPOTE A MAQUINA</v>
          </cell>
          <cell r="C4" t="str">
            <v>M3</v>
          </cell>
        </row>
        <row r="5">
          <cell r="A5">
            <v>4</v>
          </cell>
          <cell r="B5" t="str">
            <v>EXPLANACION Y EXTENDIDA</v>
          </cell>
          <cell r="C5" t="str">
            <v>M3</v>
          </cell>
        </row>
        <row r="6">
          <cell r="A6">
            <v>5</v>
          </cell>
          <cell r="B6" t="str">
            <v>EXPLANACION Y RETIRO</v>
          </cell>
          <cell r="C6" t="str">
            <v>M3</v>
          </cell>
        </row>
        <row r="7">
          <cell r="A7">
            <v>6</v>
          </cell>
          <cell r="B7" t="str">
            <v>RELLENOS EN TIERRA</v>
          </cell>
          <cell r="C7" t="str">
            <v>M3</v>
          </cell>
        </row>
        <row r="8">
          <cell r="A8">
            <v>7</v>
          </cell>
          <cell r="B8" t="str">
            <v>REPLANTEO</v>
          </cell>
          <cell r="C8" t="str">
            <v>M2</v>
          </cell>
        </row>
        <row r="9">
          <cell r="A9">
            <v>8</v>
          </cell>
          <cell r="B9" t="str">
            <v>CAMPAMENTO           9 M2</v>
          </cell>
          <cell r="C9" t="str">
            <v>UN</v>
          </cell>
        </row>
        <row r="10">
          <cell r="A10">
            <v>9</v>
          </cell>
          <cell r="B10" t="str">
            <v>CAMPAMENTO          18 M2</v>
          </cell>
          <cell r="C10" t="str">
            <v>UN</v>
          </cell>
        </row>
        <row r="11">
          <cell r="A11">
            <v>10</v>
          </cell>
          <cell r="B11" t="str">
            <v>CAMPAMENTO          36 M2</v>
          </cell>
          <cell r="C11" t="str">
            <v>UN</v>
          </cell>
        </row>
        <row r="12">
          <cell r="A12">
            <v>11</v>
          </cell>
          <cell r="B12" t="str">
            <v>LETRINA         2.00x1.00</v>
          </cell>
          <cell r="C12" t="str">
            <v>UN</v>
          </cell>
        </row>
        <row r="13">
          <cell r="A13">
            <v>12</v>
          </cell>
          <cell r="B13" t="str">
            <v>CERCA EN TABLA</v>
          </cell>
          <cell r="C13" t="str">
            <v>M2</v>
          </cell>
        </row>
        <row r="14">
          <cell r="A14">
            <v>13</v>
          </cell>
          <cell r="B14" t="str">
            <v>CERCA EN ALAMBRE DE PUA</v>
          </cell>
          <cell r="C14" t="str">
            <v>M2</v>
          </cell>
        </row>
        <row r="15">
          <cell r="A15">
            <v>14</v>
          </cell>
          <cell r="B15" t="str">
            <v>CERCA EN LAMINA  h =2.00</v>
          </cell>
          <cell r="C15" t="str">
            <v>ML</v>
          </cell>
        </row>
        <row r="16">
          <cell r="A16">
            <v>15</v>
          </cell>
          <cell r="B16" t="str">
            <v>CERCA LAMINA/BASE h =2.25</v>
          </cell>
          <cell r="C16" t="str">
            <v>ML</v>
          </cell>
        </row>
        <row r="17">
          <cell r="A17">
            <v>16</v>
          </cell>
          <cell r="B17" t="str">
            <v>PUERTA FLOR.MARCO Y HOJA</v>
          </cell>
          <cell r="C17" t="str">
            <v>UN</v>
          </cell>
        </row>
        <row r="18">
          <cell r="A18">
            <v>17</v>
          </cell>
          <cell r="B18" t="str">
            <v>MURO DRYWALL (ACUST)0.15m</v>
          </cell>
          <cell r="C18" t="str">
            <v>M2</v>
          </cell>
        </row>
        <row r="19">
          <cell r="A19">
            <v>18</v>
          </cell>
          <cell r="B19" t="str">
            <v>RED PROV.TELEFONOS</v>
          </cell>
          <cell r="C19" t="str">
            <v>UN</v>
          </cell>
        </row>
        <row r="20">
          <cell r="A20">
            <v>19</v>
          </cell>
          <cell r="B20" t="str">
            <v>RED AGUA PROVIS.L= 50 Mts</v>
          </cell>
          <cell r="C20" t="str">
            <v>UN</v>
          </cell>
        </row>
        <row r="21">
          <cell r="A21">
            <v>20</v>
          </cell>
          <cell r="B21" t="str">
            <v>RED ELECT.PROVIS.l=50 MTS</v>
          </cell>
          <cell r="C21" t="str">
            <v>UN</v>
          </cell>
        </row>
        <row r="22">
          <cell r="A22">
            <v>21</v>
          </cell>
          <cell r="B22" t="str">
            <v>DESMONTE APARATOS SANIT.</v>
          </cell>
          <cell r="C22" t="str">
            <v>UN</v>
          </cell>
        </row>
        <row r="23">
          <cell r="A23">
            <v>22</v>
          </cell>
          <cell r="B23" t="str">
            <v>DESMONTE MARCOS Y PUERTAS</v>
          </cell>
          <cell r="C23" t="str">
            <v>UN</v>
          </cell>
        </row>
        <row r="24">
          <cell r="A24">
            <v>23</v>
          </cell>
          <cell r="B24" t="str">
            <v>DESMONTE VENTANAS</v>
          </cell>
          <cell r="C24" t="str">
            <v>M2</v>
          </cell>
        </row>
        <row r="25">
          <cell r="A25">
            <v>24</v>
          </cell>
          <cell r="B25" t="str">
            <v>DESMONTE CUBIERTAS A.C.</v>
          </cell>
          <cell r="C25" t="str">
            <v>M2</v>
          </cell>
        </row>
        <row r="26">
          <cell r="A26">
            <v>25</v>
          </cell>
          <cell r="B26" t="str">
            <v>MURO DRYWALL (SENC.)0.15m</v>
          </cell>
          <cell r="C26" t="str">
            <v>M2</v>
          </cell>
        </row>
        <row r="27">
          <cell r="A27">
            <v>26</v>
          </cell>
          <cell r="B27" t="str">
            <v>MURO DRYWALL (SENC.)0.10m</v>
          </cell>
          <cell r="C27" t="str">
            <v>M2</v>
          </cell>
        </row>
        <row r="28">
          <cell r="A28">
            <v>27</v>
          </cell>
          <cell r="B28" t="str">
            <v>CASETON DE LONA .80 X .70</v>
          </cell>
          <cell r="C28" t="str">
            <v>ML</v>
          </cell>
        </row>
        <row r="29">
          <cell r="A29">
            <v>28</v>
          </cell>
          <cell r="B29" t="str">
            <v>DEMOLICION MUROS   0,10 Y 0,15 Y RETIRO DE ESCOMBROS</v>
          </cell>
          <cell r="C29" t="str">
            <v>M2</v>
          </cell>
          <cell r="D29">
            <v>9048.9818999999989</v>
          </cell>
        </row>
        <row r="30">
          <cell r="A30">
            <v>29</v>
          </cell>
          <cell r="B30" t="str">
            <v>DEMOLICION MUROS     0.25</v>
          </cell>
          <cell r="C30" t="str">
            <v>M2</v>
          </cell>
        </row>
        <row r="31">
          <cell r="A31">
            <v>30</v>
          </cell>
          <cell r="B31" t="str">
            <v>DEMOLICION.PLACAS MACIZAS Y RETIRO</v>
          </cell>
          <cell r="C31" t="str">
            <v>M2</v>
          </cell>
          <cell r="D31">
            <v>12104</v>
          </cell>
        </row>
        <row r="32">
          <cell r="A32">
            <v>31</v>
          </cell>
          <cell r="B32" t="str">
            <v>DEMOL.PLACAS MACIZAS 0.30</v>
          </cell>
          <cell r="C32" t="str">
            <v>M2</v>
          </cell>
        </row>
        <row r="33">
          <cell r="A33">
            <v>32</v>
          </cell>
          <cell r="B33" t="str">
            <v>DEMOL.PLACAS ALIGER. 0.25</v>
          </cell>
          <cell r="C33" t="str">
            <v>M2</v>
          </cell>
        </row>
        <row r="34">
          <cell r="A34">
            <v>33</v>
          </cell>
          <cell r="B34" t="str">
            <v>DEMOL.PLACAS ALIGER. 0.45</v>
          </cell>
          <cell r="C34" t="str">
            <v>M2</v>
          </cell>
        </row>
        <row r="35">
          <cell r="A35">
            <v>34</v>
          </cell>
          <cell r="B35" t="str">
            <v>DEMOL. VIGAS Y COLUMNAS</v>
          </cell>
          <cell r="C35" t="str">
            <v>M3</v>
          </cell>
        </row>
        <row r="36">
          <cell r="A36">
            <v>35</v>
          </cell>
          <cell r="B36" t="str">
            <v>DEMOLICION PLACAS PISO</v>
          </cell>
          <cell r="C36" t="str">
            <v>M2</v>
          </cell>
        </row>
        <row r="37">
          <cell r="A37">
            <v>36</v>
          </cell>
          <cell r="B37" t="str">
            <v>ESCALERA MACIZA 1/2 TRAMO CONCRETO</v>
          </cell>
          <cell r="C37" t="str">
            <v>M3</v>
          </cell>
        </row>
        <row r="38">
          <cell r="A38">
            <v>37</v>
          </cell>
          <cell r="B38" t="str">
            <v>DINTEL 0.25x0.25</v>
          </cell>
          <cell r="C38" t="str">
            <v>ML</v>
          </cell>
        </row>
        <row r="39">
          <cell r="A39">
            <v>38</v>
          </cell>
          <cell r="B39" t="str">
            <v>FORMALETA ENTREPISO/M2</v>
          </cell>
          <cell r="C39" t="str">
            <v>DD</v>
          </cell>
        </row>
        <row r="40">
          <cell r="A40">
            <v>39</v>
          </cell>
          <cell r="B40" t="str">
            <v>DESCAPOTE          h-0.10</v>
          </cell>
          <cell r="C40" t="str">
            <v>M2</v>
          </cell>
        </row>
        <row r="41">
          <cell r="A41">
            <v>40</v>
          </cell>
          <cell r="B41" t="str">
            <v>C. RASO PLANO DRYWALL</v>
          </cell>
          <cell r="C41" t="str">
            <v>M2</v>
          </cell>
        </row>
        <row r="42">
          <cell r="A42">
            <v>41</v>
          </cell>
          <cell r="B42" t="str">
            <v>C. RASO BOVEDAS DRYWALL</v>
          </cell>
          <cell r="C42" t="str">
            <v>M2</v>
          </cell>
        </row>
        <row r="43">
          <cell r="A43">
            <v>42</v>
          </cell>
          <cell r="B43" t="str">
            <v>MURO DRY-WALL    E= 10 cm</v>
          </cell>
          <cell r="C43" t="str">
            <v>M2</v>
          </cell>
        </row>
        <row r="44">
          <cell r="A44">
            <v>43</v>
          </cell>
          <cell r="B44" t="str">
            <v>MURO DRY-WALL    E= 12 cm</v>
          </cell>
          <cell r="C44" t="str">
            <v>M2</v>
          </cell>
        </row>
        <row r="45">
          <cell r="A45">
            <v>44</v>
          </cell>
          <cell r="B45" t="str">
            <v>MURO DRY-WALL    E=15  cm</v>
          </cell>
          <cell r="C45" t="str">
            <v>M2</v>
          </cell>
        </row>
        <row r="46">
          <cell r="A46">
            <v>45</v>
          </cell>
          <cell r="B46" t="str">
            <v>CONCRETO CICLOPEO</v>
          </cell>
          <cell r="C46" t="str">
            <v>M3</v>
          </cell>
          <cell r="D46">
            <v>161949.72140099999</v>
          </cell>
        </row>
        <row r="47">
          <cell r="A47">
            <v>46</v>
          </cell>
          <cell r="B47" t="str">
            <v>MALLA GRUESA (VOI)</v>
          </cell>
          <cell r="C47" t="str">
            <v>UN</v>
          </cell>
        </row>
        <row r="48">
          <cell r="A48">
            <v>47</v>
          </cell>
          <cell r="B48" t="str">
            <v>RECUBRIM.SINT.TRUFLEX  38</v>
          </cell>
          <cell r="C48" t="str">
            <v>M2</v>
          </cell>
        </row>
        <row r="49">
          <cell r="A49">
            <v>48</v>
          </cell>
          <cell r="B49" t="str">
            <v>DECORAL DECORTURT II</v>
          </cell>
          <cell r="C49" t="str">
            <v>M2</v>
          </cell>
        </row>
        <row r="50">
          <cell r="A50">
            <v>49</v>
          </cell>
          <cell r="B50" t="str">
            <v>EXCAVACION MANUAL</v>
          </cell>
          <cell r="C50" t="str">
            <v>M3</v>
          </cell>
        </row>
        <row r="51">
          <cell r="A51">
            <v>50</v>
          </cell>
          <cell r="B51" t="str">
            <v xml:space="preserve">VIGA SOBRE MURO </v>
          </cell>
          <cell r="C51" t="str">
            <v>M3</v>
          </cell>
        </row>
        <row r="52">
          <cell r="A52">
            <v>51</v>
          </cell>
          <cell r="B52" t="str">
            <v>TOLETE VISTO LACADO</v>
          </cell>
          <cell r="C52" t="str">
            <v>M2</v>
          </cell>
        </row>
        <row r="53">
          <cell r="A53">
            <v>52</v>
          </cell>
          <cell r="B53" t="str">
            <v>PISO CONCR.INDUSTRIAL LIV</v>
          </cell>
          <cell r="C53" t="str">
            <v>M2</v>
          </cell>
        </row>
        <row r="54">
          <cell r="A54">
            <v>53</v>
          </cell>
          <cell r="B54" t="str">
            <v>PISO CONCR.INDUSTRIAL MED</v>
          </cell>
          <cell r="C54" t="str">
            <v>M2</v>
          </cell>
        </row>
        <row r="55">
          <cell r="A55">
            <v>54</v>
          </cell>
          <cell r="B55" t="str">
            <v>PISO CONCR.INDUSTRIAL PES</v>
          </cell>
          <cell r="C55" t="str">
            <v>M2</v>
          </cell>
        </row>
        <row r="56">
          <cell r="A56">
            <v>55</v>
          </cell>
          <cell r="B56" t="str">
            <v>BAJANTE P.V.C          4"</v>
          </cell>
          <cell r="C56" t="str">
            <v>ML</v>
          </cell>
        </row>
        <row r="57">
          <cell r="A57">
            <v>56</v>
          </cell>
          <cell r="B57" t="str">
            <v>ESTRUCTURA METALICA BODEG</v>
          </cell>
          <cell r="C57" t="str">
            <v>KG</v>
          </cell>
        </row>
        <row r="58">
          <cell r="A58">
            <v>57</v>
          </cell>
          <cell r="B58" t="str">
            <v>TEJA LIVIANA</v>
          </cell>
          <cell r="C58" t="str">
            <v>M2</v>
          </cell>
        </row>
        <row r="59">
          <cell r="A59">
            <v>58</v>
          </cell>
          <cell r="B59" t="str">
            <v>VIDRIO DE 3 MM INSTALADO</v>
          </cell>
          <cell r="C59" t="str">
            <v>M2</v>
          </cell>
        </row>
        <row r="60">
          <cell r="A60">
            <v>59</v>
          </cell>
          <cell r="B60" t="str">
            <v>TOMA MONOFASICA DOBLE P.T</v>
          </cell>
          <cell r="C60" t="str">
            <v>UN</v>
          </cell>
        </row>
        <row r="61">
          <cell r="A61">
            <v>60</v>
          </cell>
          <cell r="B61" t="str">
            <v>SOBRECOST0  PUERTA TIPO A</v>
          </cell>
          <cell r="C61" t="str">
            <v>UN</v>
          </cell>
        </row>
        <row r="62">
          <cell r="A62">
            <v>61</v>
          </cell>
          <cell r="B62" t="str">
            <v>SOBRECOSTO  PUERTA TIPO B</v>
          </cell>
          <cell r="C62" t="str">
            <v>UN</v>
          </cell>
        </row>
        <row r="63">
          <cell r="A63">
            <v>62</v>
          </cell>
          <cell r="B63" t="str">
            <v>SOBRECOSTO  PUERTA TIPO C</v>
          </cell>
          <cell r="C63" t="str">
            <v>UN</v>
          </cell>
        </row>
        <row r="64">
          <cell r="A64">
            <v>63</v>
          </cell>
          <cell r="B64" t="str">
            <v>SOBRECOSTO  PUERTA TIPO D</v>
          </cell>
          <cell r="C64" t="str">
            <v>UN</v>
          </cell>
        </row>
        <row r="65">
          <cell r="A65">
            <v>64</v>
          </cell>
          <cell r="B65" t="str">
            <v>EXCAVACION Y RETIRO SOBR.</v>
          </cell>
          <cell r="C65" t="str">
            <v>M3</v>
          </cell>
        </row>
        <row r="66">
          <cell r="A66">
            <v>65</v>
          </cell>
          <cell r="B66" t="str">
            <v>BLOQUE   0.23 PAÑETADO</v>
          </cell>
          <cell r="C66" t="str">
            <v>M2</v>
          </cell>
        </row>
        <row r="67">
          <cell r="A67">
            <v>66</v>
          </cell>
          <cell r="B67" t="str">
            <v>BLOQUE CONCRETO .23 PAÑET</v>
          </cell>
          <cell r="C67" t="str">
            <v>M2</v>
          </cell>
        </row>
        <row r="68">
          <cell r="A68">
            <v>67</v>
          </cell>
          <cell r="B68" t="str">
            <v>DEMOL.CIMIENTO ENTERRADOS</v>
          </cell>
          <cell r="C68" t="str">
            <v>M3</v>
          </cell>
        </row>
        <row r="69">
          <cell r="A69">
            <v>68</v>
          </cell>
          <cell r="B69" t="str">
            <v>DEMOL.CABEZAS     PILOTES</v>
          </cell>
          <cell r="C69" t="str">
            <v>M3</v>
          </cell>
        </row>
        <row r="70">
          <cell r="A70">
            <v>69</v>
          </cell>
          <cell r="B70" t="str">
            <v>EXCAVACION LINEAL MANUAL  CIMIENTOS ZAPATASVIGAS DE AMARRE CILOPEO Y RETIRO DE MATERIAL</v>
          </cell>
          <cell r="C70" t="str">
            <v>ML</v>
          </cell>
          <cell r="D70">
            <v>5200.9301100000002</v>
          </cell>
        </row>
        <row r="71">
          <cell r="A71">
            <v>70</v>
          </cell>
          <cell r="B71" t="str">
            <v>RELLENOS DE EXCAVACION</v>
          </cell>
          <cell r="C71" t="str">
            <v>M3</v>
          </cell>
        </row>
        <row r="72">
          <cell r="A72">
            <v>71</v>
          </cell>
          <cell r="B72" t="str">
            <v>RETIRO SOBRANTES TIERRA</v>
          </cell>
          <cell r="C72" t="str">
            <v>M3</v>
          </cell>
        </row>
        <row r="73">
          <cell r="A73">
            <v>72</v>
          </cell>
          <cell r="B73" t="str">
            <v>BASE SUELO- CAL H= 0,35 M PROPORCION 1:8</v>
          </cell>
          <cell r="C73" t="str">
            <v>M3</v>
          </cell>
          <cell r="D73">
            <v>33161.095875999999</v>
          </cell>
        </row>
        <row r="74">
          <cell r="A74">
            <v>73</v>
          </cell>
          <cell r="B74" t="str">
            <v>BASE ARENA CEMENTO   1:20</v>
          </cell>
          <cell r="C74" t="str">
            <v>M3</v>
          </cell>
        </row>
        <row r="75">
          <cell r="A75">
            <v>74</v>
          </cell>
          <cell r="B75" t="str">
            <v>BASE CONCRETO POBRE e=.05</v>
          </cell>
          <cell r="C75" t="str">
            <v>M2</v>
          </cell>
        </row>
        <row r="76">
          <cell r="A76">
            <v>75</v>
          </cell>
          <cell r="B76" t="str">
            <v>LLAVE MANGUERA</v>
          </cell>
          <cell r="C76" t="str">
            <v>UN</v>
          </cell>
        </row>
        <row r="77">
          <cell r="A77">
            <v>76</v>
          </cell>
          <cell r="B77" t="str">
            <v>ZAPATAS EN CONCRETO DE 3,000 PSI</v>
          </cell>
          <cell r="C77" t="str">
            <v>M3</v>
          </cell>
          <cell r="D77">
            <v>264764.89825000003</v>
          </cell>
        </row>
        <row r="78">
          <cell r="A78">
            <v>77</v>
          </cell>
          <cell r="B78" t="str">
            <v>VIGA AMARRE  EN  CONCRETO</v>
          </cell>
          <cell r="C78" t="str">
            <v>M3</v>
          </cell>
        </row>
        <row r="79">
          <cell r="A79">
            <v>78</v>
          </cell>
          <cell r="B79" t="str">
            <v>VIGA TEE      25x25x20x50</v>
          </cell>
          <cell r="C79" t="str">
            <v>M3</v>
          </cell>
        </row>
        <row r="80">
          <cell r="A80">
            <v>79</v>
          </cell>
          <cell r="B80" t="str">
            <v>VIGA TEE      25x25x20x40</v>
          </cell>
          <cell r="C80" t="str">
            <v>M3</v>
          </cell>
        </row>
        <row r="81">
          <cell r="A81">
            <v>80</v>
          </cell>
          <cell r="B81" t="str">
            <v>S/CIMIENTO CONCRETO 25x25</v>
          </cell>
          <cell r="C81" t="str">
            <v>M3</v>
          </cell>
        </row>
        <row r="82">
          <cell r="A82">
            <v>81</v>
          </cell>
          <cell r="B82" t="str">
            <v>S/CIMIENTO CONCRETO 15x25</v>
          </cell>
          <cell r="C82" t="str">
            <v>M3</v>
          </cell>
        </row>
        <row r="83">
          <cell r="A83">
            <v>82</v>
          </cell>
          <cell r="B83" t="str">
            <v>PILOTES HINCADOS    25x25</v>
          </cell>
          <cell r="C83" t="str">
            <v>ML</v>
          </cell>
        </row>
        <row r="84">
          <cell r="A84">
            <v>83</v>
          </cell>
          <cell r="B84" t="str">
            <v>PLACA CIMENTACION   0.90</v>
          </cell>
          <cell r="C84" t="str">
            <v>M2</v>
          </cell>
        </row>
        <row r="85">
          <cell r="A85">
            <v>84</v>
          </cell>
          <cell r="B85" t="str">
            <v>REFUERZOS HIERRO 37000 FG</v>
          </cell>
          <cell r="C85" t="str">
            <v>TN</v>
          </cell>
        </row>
        <row r="86">
          <cell r="A86">
            <v>85</v>
          </cell>
          <cell r="B86" t="str">
            <v>REFUERZOS HIERRO 60000 FG</v>
          </cell>
          <cell r="C86" t="str">
            <v>TN</v>
          </cell>
        </row>
        <row r="87">
          <cell r="A87">
            <v>86</v>
          </cell>
          <cell r="B87" t="str">
            <v>FLOTADOR MECANICO</v>
          </cell>
          <cell r="C87" t="str">
            <v>UN</v>
          </cell>
        </row>
        <row r="88">
          <cell r="A88">
            <v>87</v>
          </cell>
          <cell r="B88" t="str">
            <v>EXCAVACION MANUA2</v>
          </cell>
          <cell r="C88" t="str">
            <v>M3</v>
          </cell>
        </row>
        <row r="89">
          <cell r="A89">
            <v>88</v>
          </cell>
          <cell r="B89" t="str">
            <v>REPLANTEO CANCHAS</v>
          </cell>
          <cell r="C89" t="str">
            <v>M2</v>
          </cell>
        </row>
        <row r="90">
          <cell r="A90">
            <v>89</v>
          </cell>
          <cell r="B90" t="str">
            <v>BOMBA AGUA 1 1/2 - 3.6 HP</v>
          </cell>
          <cell r="C90" t="str">
            <v>UN</v>
          </cell>
        </row>
        <row r="91">
          <cell r="A91">
            <v>90</v>
          </cell>
          <cell r="B91" t="str">
            <v>MORTERO PARA PEGA 1:3/LT</v>
          </cell>
          <cell r="C91" t="str">
            <v>LT</v>
          </cell>
        </row>
        <row r="92">
          <cell r="A92">
            <v>91</v>
          </cell>
          <cell r="B92" t="str">
            <v>RECUBRIM.SINT.TRUFLEX  42</v>
          </cell>
          <cell r="C92" t="str">
            <v>M2</v>
          </cell>
        </row>
        <row r="93">
          <cell r="A93">
            <v>92</v>
          </cell>
          <cell r="B93" t="str">
            <v>BODEGA SUPERIOR       /ML</v>
          </cell>
          <cell r="C93" t="str">
            <v>ML</v>
          </cell>
        </row>
        <row r="94">
          <cell r="A94">
            <v>93</v>
          </cell>
          <cell r="B94" t="str">
            <v>BODEGA NORMAL         /ML</v>
          </cell>
          <cell r="C94" t="str">
            <v>ML</v>
          </cell>
        </row>
        <row r="95">
          <cell r="A95">
            <v>94</v>
          </cell>
          <cell r="B95" t="str">
            <v>BODEGA MEDIA          /ML</v>
          </cell>
          <cell r="C95" t="str">
            <v>ML</v>
          </cell>
        </row>
        <row r="96">
          <cell r="A96">
            <v>95</v>
          </cell>
          <cell r="B96" t="str">
            <v>BODEGA POPULAR        /ML</v>
          </cell>
          <cell r="C96" t="str">
            <v>ML</v>
          </cell>
        </row>
        <row r="97">
          <cell r="A97">
            <v>96</v>
          </cell>
          <cell r="B97" t="str">
            <v>CUBIERTA BODEGA SUPERIOR</v>
          </cell>
          <cell r="C97" t="str">
            <v>ML</v>
          </cell>
        </row>
        <row r="98">
          <cell r="A98">
            <v>97</v>
          </cell>
          <cell r="B98" t="str">
            <v>CUBIERTA BODEGA NORMAL</v>
          </cell>
          <cell r="C98" t="str">
            <v>ML</v>
          </cell>
        </row>
        <row r="99">
          <cell r="A99">
            <v>98</v>
          </cell>
          <cell r="B99" t="str">
            <v>CUBIERTA BODEGA MEDIA</v>
          </cell>
          <cell r="C99" t="str">
            <v>ML</v>
          </cell>
        </row>
        <row r="100">
          <cell r="A100">
            <v>99</v>
          </cell>
          <cell r="B100" t="str">
            <v>CUBIERTA BODEGA POPULAR</v>
          </cell>
          <cell r="C100" t="str">
            <v>ML</v>
          </cell>
        </row>
        <row r="101">
          <cell r="A101">
            <v>100</v>
          </cell>
          <cell r="B101" t="str">
            <v>BOD.SUPERIOR-ESTR.FACHADA</v>
          </cell>
          <cell r="C101" t="str">
            <v>GL</v>
          </cell>
        </row>
        <row r="102">
          <cell r="A102">
            <v>101</v>
          </cell>
          <cell r="B102" t="str">
            <v>BOD.NORMAL-ESTR. FACHADA</v>
          </cell>
          <cell r="C102" t="str">
            <v>GL</v>
          </cell>
        </row>
        <row r="103">
          <cell r="A103">
            <v>102</v>
          </cell>
          <cell r="B103" t="str">
            <v>BOD. MEDIA-ESTR. FACHADA</v>
          </cell>
          <cell r="C103" t="str">
            <v>GL</v>
          </cell>
        </row>
        <row r="104">
          <cell r="A104">
            <v>103</v>
          </cell>
          <cell r="B104" t="str">
            <v>BOD. POPULAR-ESTR.FACHADA</v>
          </cell>
          <cell r="C104" t="str">
            <v>GL</v>
          </cell>
        </row>
        <row r="105">
          <cell r="A105">
            <v>104</v>
          </cell>
          <cell r="B105" t="str">
            <v>BOD.SUPERIOR ESTRUCT  /ML</v>
          </cell>
          <cell r="C105" t="str">
            <v>ML</v>
          </cell>
        </row>
        <row r="106">
          <cell r="A106">
            <v>105</v>
          </cell>
          <cell r="B106" t="str">
            <v>BOD.NORMAL ESTRUCTURA /ML</v>
          </cell>
          <cell r="C106" t="str">
            <v>ML</v>
          </cell>
        </row>
        <row r="107">
          <cell r="A107">
            <v>106</v>
          </cell>
          <cell r="B107" t="str">
            <v>BOD. MEDIA ESTRUCTURA /ML</v>
          </cell>
          <cell r="C107" t="str">
            <v>ML</v>
          </cell>
        </row>
        <row r="108">
          <cell r="A108">
            <v>107</v>
          </cell>
          <cell r="B108" t="str">
            <v>BOD.POPULAR ESTRUCTURA/ML</v>
          </cell>
          <cell r="C108" t="str">
            <v>ML</v>
          </cell>
        </row>
        <row r="109">
          <cell r="A109">
            <v>108</v>
          </cell>
          <cell r="B109" t="str">
            <v>BOD.SUPERIOR    -FACHADAS</v>
          </cell>
          <cell r="C109" t="str">
            <v>GL</v>
          </cell>
        </row>
        <row r="110">
          <cell r="A110">
            <v>109</v>
          </cell>
          <cell r="B110" t="str">
            <v>BOD.NORMAL      -FACHADAS</v>
          </cell>
          <cell r="C110" t="str">
            <v>GL</v>
          </cell>
        </row>
        <row r="111">
          <cell r="A111">
            <v>110</v>
          </cell>
          <cell r="B111" t="str">
            <v>BOD.MEDIA       -FACHADAS</v>
          </cell>
          <cell r="C111" t="str">
            <v>GL</v>
          </cell>
        </row>
        <row r="112">
          <cell r="A112">
            <v>111</v>
          </cell>
          <cell r="B112" t="str">
            <v>BOD.POPULAR     -FACHADAS</v>
          </cell>
          <cell r="C112" t="str">
            <v>GL</v>
          </cell>
        </row>
        <row r="113">
          <cell r="A113">
            <v>112</v>
          </cell>
          <cell r="B113" t="str">
            <v>RELLENOS TIERRA NEGRA</v>
          </cell>
          <cell r="C113" t="str">
            <v>M3</v>
          </cell>
          <cell r="D113">
            <v>52960.448999999993</v>
          </cell>
        </row>
        <row r="114">
          <cell r="A114">
            <v>113</v>
          </cell>
          <cell r="B114" t="str">
            <v>CAÑUELA CONCRETO  .20x.12</v>
          </cell>
          <cell r="C114" t="str">
            <v>ML</v>
          </cell>
        </row>
        <row r="115">
          <cell r="A115">
            <v>114</v>
          </cell>
          <cell r="B115" t="str">
            <v>RECUBRIM.SINT.TRUFLEX  82</v>
          </cell>
          <cell r="C115" t="str">
            <v>M2</v>
          </cell>
        </row>
        <row r="116">
          <cell r="A116">
            <v>115</v>
          </cell>
          <cell r="B116" t="str">
            <v>ACOMETIDA 3/4" 3 No.10+12</v>
          </cell>
          <cell r="C116" t="str">
            <v>ML</v>
          </cell>
        </row>
        <row r="117">
          <cell r="A117">
            <v>116</v>
          </cell>
          <cell r="B117" t="str">
            <v>ACOMETIDA 11/2"3 No.8+10</v>
          </cell>
          <cell r="C117" t="str">
            <v>ML</v>
          </cell>
        </row>
        <row r="118">
          <cell r="A118">
            <v>117</v>
          </cell>
          <cell r="B118" t="str">
            <v>EXCAVACION MANUA3</v>
          </cell>
          <cell r="C118" t="str">
            <v>M3</v>
          </cell>
        </row>
        <row r="119">
          <cell r="A119">
            <v>118</v>
          </cell>
          <cell r="B119" t="str">
            <v>RELLENOS DE EXCAVACIO1</v>
          </cell>
          <cell r="C119" t="str">
            <v>M3</v>
          </cell>
        </row>
        <row r="120">
          <cell r="A120">
            <v>119</v>
          </cell>
          <cell r="B120" t="str">
            <v>RETIRO SOBRANTES TIERR1</v>
          </cell>
          <cell r="C120" t="str">
            <v>M3</v>
          </cell>
        </row>
        <row r="121">
          <cell r="A121">
            <v>120</v>
          </cell>
          <cell r="B121" t="str">
            <v>EXCAVACION MANUAL</v>
          </cell>
          <cell r="C121" t="str">
            <v>M3</v>
          </cell>
        </row>
        <row r="122">
          <cell r="A122">
            <v>121</v>
          </cell>
          <cell r="B122" t="str">
            <v>TUBERIA  DE  GRES      4"</v>
          </cell>
          <cell r="C122" t="str">
            <v>ML</v>
          </cell>
        </row>
        <row r="123">
          <cell r="A123">
            <v>122</v>
          </cell>
          <cell r="B123" t="str">
            <v>TUBERIA  DE  GRES      6"</v>
          </cell>
          <cell r="C123" t="str">
            <v>ML</v>
          </cell>
        </row>
        <row r="124">
          <cell r="A124">
            <v>123</v>
          </cell>
          <cell r="B124" t="str">
            <v>TUBERIA  DE  GRES      8"</v>
          </cell>
          <cell r="C124" t="str">
            <v>ML</v>
          </cell>
        </row>
        <row r="125">
          <cell r="A125">
            <v>124</v>
          </cell>
          <cell r="B125" t="str">
            <v>TUBERIA  DE  GRES     10"</v>
          </cell>
          <cell r="C125" t="str">
            <v>ML</v>
          </cell>
        </row>
        <row r="126">
          <cell r="A126">
            <v>125</v>
          </cell>
          <cell r="B126" t="str">
            <v>TUBERIA DRENAJE  GRES  4"</v>
          </cell>
          <cell r="C126" t="str">
            <v>ML</v>
          </cell>
        </row>
        <row r="127">
          <cell r="A127">
            <v>126</v>
          </cell>
          <cell r="B127" t="str">
            <v>TUBERIA DRENAJE PVC 100mm</v>
          </cell>
          <cell r="C127" t="str">
            <v>ML</v>
          </cell>
        </row>
        <row r="128">
          <cell r="A128">
            <v>127</v>
          </cell>
          <cell r="B128" t="str">
            <v>TUBERIA  CONCRETO      8"</v>
          </cell>
          <cell r="C128" t="str">
            <v>ML</v>
          </cell>
        </row>
        <row r="129">
          <cell r="A129">
            <v>128</v>
          </cell>
          <cell r="B129" t="str">
            <v>TUBERIA  CONCRETO     10"</v>
          </cell>
          <cell r="C129" t="str">
            <v>ML</v>
          </cell>
        </row>
        <row r="130">
          <cell r="A130">
            <v>129</v>
          </cell>
          <cell r="B130" t="str">
            <v>TUBERIA  CONCRETO     12"</v>
          </cell>
          <cell r="C130" t="str">
            <v>ML</v>
          </cell>
        </row>
        <row r="131">
          <cell r="A131">
            <v>130</v>
          </cell>
          <cell r="B131" t="str">
            <v>ACOMETIDA 2" 3  No. 2+1</v>
          </cell>
          <cell r="C131" t="str">
            <v>ML</v>
          </cell>
        </row>
        <row r="132">
          <cell r="A132">
            <v>131</v>
          </cell>
          <cell r="B132" t="str">
            <v>ACCESORIOS DE GRES     4"</v>
          </cell>
          <cell r="C132" t="str">
            <v>UN</v>
          </cell>
        </row>
        <row r="133">
          <cell r="A133">
            <v>132</v>
          </cell>
          <cell r="B133" t="str">
            <v>ACCESORIOS DE GRES     6"</v>
          </cell>
          <cell r="C133" t="str">
            <v>UN</v>
          </cell>
        </row>
        <row r="134">
          <cell r="A134">
            <v>133</v>
          </cell>
          <cell r="B134" t="str">
            <v>CAJAS INSPECCION  40 x 40</v>
          </cell>
          <cell r="C134" t="str">
            <v>UN</v>
          </cell>
        </row>
        <row r="135">
          <cell r="A135">
            <v>134</v>
          </cell>
          <cell r="B135" t="str">
            <v>CAJAS INSPECCION  50 x 50</v>
          </cell>
          <cell r="C135" t="str">
            <v>UN</v>
          </cell>
        </row>
        <row r="136">
          <cell r="A136">
            <v>135</v>
          </cell>
          <cell r="B136" t="str">
            <v>CAJAS INSPECCION  60 x 60</v>
          </cell>
          <cell r="C136" t="str">
            <v>UN</v>
          </cell>
        </row>
        <row r="137">
          <cell r="A137">
            <v>136</v>
          </cell>
          <cell r="B137" t="str">
            <v>CAJAS INSPECCION  80 x 80</v>
          </cell>
          <cell r="C137" t="str">
            <v>UN</v>
          </cell>
        </row>
        <row r="138">
          <cell r="A138">
            <v>137</v>
          </cell>
          <cell r="B138" t="str">
            <v>CAJAS INSPECCION  100x100</v>
          </cell>
          <cell r="C138" t="str">
            <v>UN</v>
          </cell>
        </row>
        <row r="139">
          <cell r="A139">
            <v>138</v>
          </cell>
          <cell r="B139" t="str">
            <v>CAJA INSP.FIBRIT   TR.LIV</v>
          </cell>
          <cell r="C139" t="str">
            <v>UN</v>
          </cell>
        </row>
        <row r="140">
          <cell r="A140">
            <v>139</v>
          </cell>
          <cell r="B140" t="str">
            <v>CAJA INSP. FIBRIT  TR.PES</v>
          </cell>
          <cell r="C140" t="str">
            <v>UN</v>
          </cell>
        </row>
        <row r="141">
          <cell r="A141">
            <v>140</v>
          </cell>
          <cell r="B141" t="str">
            <v>CAMARAS ELECTRICAS DOBLES</v>
          </cell>
          <cell r="C141" t="str">
            <v>UN</v>
          </cell>
        </row>
        <row r="142">
          <cell r="A142">
            <v>141</v>
          </cell>
          <cell r="B142" t="str">
            <v>DUCTOS ELECTRICOS A.C. 4"</v>
          </cell>
          <cell r="C142" t="str">
            <v>ML</v>
          </cell>
        </row>
        <row r="143">
          <cell r="A143">
            <v>142</v>
          </cell>
          <cell r="B143" t="str">
            <v>DUCTOS ELECTRICOS PVC  4"</v>
          </cell>
          <cell r="C143" t="str">
            <v>ML</v>
          </cell>
        </row>
        <row r="144">
          <cell r="A144">
            <v>143</v>
          </cell>
          <cell r="B144" t="str">
            <v>TAPA SUMIDERO       68x33</v>
          </cell>
          <cell r="C144" t="str">
            <v>UN</v>
          </cell>
        </row>
        <row r="145">
          <cell r="A145">
            <v>144</v>
          </cell>
          <cell r="B145" t="str">
            <v>TAPA SUMIDERO       95x45</v>
          </cell>
          <cell r="C145" t="str">
            <v>UN</v>
          </cell>
        </row>
        <row r="146">
          <cell r="A146">
            <v>145</v>
          </cell>
          <cell r="B146" t="str">
            <v>ACOMETIDA 1" 3 No. 10+12</v>
          </cell>
          <cell r="C146" t="str">
            <v>ML</v>
          </cell>
        </row>
        <row r="147">
          <cell r="A147">
            <v>146</v>
          </cell>
          <cell r="B147" t="str">
            <v>ACOMETIDA 11/2"3 No.12+12</v>
          </cell>
          <cell r="C147" t="str">
            <v>ML</v>
          </cell>
        </row>
        <row r="148">
          <cell r="A148">
            <v>147</v>
          </cell>
          <cell r="B148" t="str">
            <v>TAPA POZO EN VIA</v>
          </cell>
          <cell r="C148" t="str">
            <v>UN</v>
          </cell>
        </row>
        <row r="149">
          <cell r="A149">
            <v>148</v>
          </cell>
          <cell r="B149" t="str">
            <v>CAJA CONTADOR AGUA FIBRIT</v>
          </cell>
          <cell r="C149" t="str">
            <v>UN</v>
          </cell>
        </row>
        <row r="150">
          <cell r="A150">
            <v>149</v>
          </cell>
          <cell r="B150" t="str">
            <v>POZO SEPTICO      ETERNIT</v>
          </cell>
          <cell r="C150" t="str">
            <v>UN</v>
          </cell>
        </row>
        <row r="151">
          <cell r="A151">
            <v>150</v>
          </cell>
          <cell r="B151" t="str">
            <v>TAPA P/CAMARA VEHICULAR</v>
          </cell>
          <cell r="C151" t="str">
            <v>UN</v>
          </cell>
        </row>
        <row r="152">
          <cell r="A152">
            <v>151</v>
          </cell>
          <cell r="B152" t="str">
            <v>TAPA P/CAMARA AP</v>
          </cell>
          <cell r="C152" t="str">
            <v>UN</v>
          </cell>
        </row>
        <row r="153">
          <cell r="A153">
            <v>152</v>
          </cell>
          <cell r="B153" t="str">
            <v>TAPA P/CAMARA AP DOBLE</v>
          </cell>
          <cell r="C153" t="str">
            <v>UN</v>
          </cell>
        </row>
        <row r="154">
          <cell r="A154">
            <v>153</v>
          </cell>
          <cell r="B154" t="str">
            <v>MARCO P/TAPA CAMARA VEHIC</v>
          </cell>
          <cell r="C154" t="str">
            <v>UN</v>
          </cell>
        </row>
        <row r="155">
          <cell r="A155">
            <v>154</v>
          </cell>
          <cell r="B155" t="str">
            <v>MARCO P/TAPA CAMARA AP</v>
          </cell>
          <cell r="C155" t="str">
            <v>UN</v>
          </cell>
        </row>
        <row r="156">
          <cell r="A156">
            <v>155</v>
          </cell>
          <cell r="B156" t="str">
            <v>MARCO P/TAPA CAMARA DOBLE</v>
          </cell>
          <cell r="C156" t="str">
            <v>UN</v>
          </cell>
        </row>
        <row r="157">
          <cell r="A157">
            <v>156</v>
          </cell>
          <cell r="B157" t="str">
            <v>DUCTO ELECTRICO PVC 3"</v>
          </cell>
          <cell r="C157" t="str">
            <v>ML</v>
          </cell>
        </row>
        <row r="158">
          <cell r="A158">
            <v>157</v>
          </cell>
          <cell r="B158" t="str">
            <v>RESERVA 1 1/2"</v>
          </cell>
          <cell r="C158" t="str">
            <v>ML</v>
          </cell>
        </row>
        <row r="159">
          <cell r="A159">
            <v>158</v>
          </cell>
          <cell r="B159" t="str">
            <v>G/ESCOBA PISOPAK     7 cm</v>
          </cell>
          <cell r="C159" t="str">
            <v>ML</v>
          </cell>
        </row>
        <row r="160">
          <cell r="A160">
            <v>159</v>
          </cell>
          <cell r="B160" t="str">
            <v>PISO VINILO PISOPAK 1.6mm</v>
          </cell>
          <cell r="C160" t="str">
            <v>M2</v>
          </cell>
        </row>
        <row r="161">
          <cell r="A161">
            <v>160</v>
          </cell>
          <cell r="B161" t="str">
            <v>PISO VINILO PISOPAK 2 mm</v>
          </cell>
          <cell r="C161" t="str">
            <v>M2</v>
          </cell>
        </row>
        <row r="162">
          <cell r="A162">
            <v>161</v>
          </cell>
          <cell r="B162" t="str">
            <v>PISO VINILO PISOPAK 3 mm</v>
          </cell>
          <cell r="C162" t="str">
            <v>M2</v>
          </cell>
        </row>
        <row r="163">
          <cell r="A163">
            <v>162</v>
          </cell>
          <cell r="B163" t="str">
            <v>INSTALACION PISOPAK 1.6mm</v>
          </cell>
          <cell r="C163" t="str">
            <v>M2</v>
          </cell>
        </row>
        <row r="164">
          <cell r="A164">
            <v>163</v>
          </cell>
          <cell r="B164" t="str">
            <v>INTERCONEXION ENTRE STRIP</v>
          </cell>
          <cell r="C164" t="str">
            <v>ML</v>
          </cell>
        </row>
        <row r="165">
          <cell r="A165">
            <v>164</v>
          </cell>
          <cell r="B165" t="str">
            <v>BARANDA EN MADERA</v>
          </cell>
          <cell r="C165" t="str">
            <v>ML</v>
          </cell>
        </row>
        <row r="166">
          <cell r="A166">
            <v>165</v>
          </cell>
          <cell r="B166" t="str">
            <v>VENTILADOR  100 W</v>
          </cell>
          <cell r="C166" t="str">
            <v>UN</v>
          </cell>
        </row>
        <row r="167">
          <cell r="A167">
            <v>166</v>
          </cell>
          <cell r="B167" t="str">
            <v>VENTILADOR  200 W</v>
          </cell>
          <cell r="C167" t="str">
            <v>UN</v>
          </cell>
        </row>
        <row r="168">
          <cell r="A168">
            <v>167</v>
          </cell>
          <cell r="B168" t="str">
            <v>BALA FLUORESCENTE</v>
          </cell>
          <cell r="C168" t="str">
            <v>UN</v>
          </cell>
        </row>
        <row r="169">
          <cell r="A169">
            <v>168</v>
          </cell>
          <cell r="B169" t="str">
            <v>CHEQUE 1/2"</v>
          </cell>
          <cell r="C169" t="str">
            <v>UN</v>
          </cell>
        </row>
        <row r="170">
          <cell r="A170">
            <v>169</v>
          </cell>
          <cell r="B170" t="str">
            <v>PLACA ALIG. BLOQUE E=0.35</v>
          </cell>
          <cell r="C170" t="str">
            <v>M2</v>
          </cell>
        </row>
        <row r="171">
          <cell r="A171">
            <v>170</v>
          </cell>
          <cell r="B171" t="str">
            <v>PLACA ALIG. BLOQUE E=0.40</v>
          </cell>
          <cell r="C171" t="str">
            <v>M2</v>
          </cell>
        </row>
        <row r="172">
          <cell r="A172">
            <v>171</v>
          </cell>
          <cell r="B172" t="str">
            <v>PLACA ALIG. BLOQUE E=0.45</v>
          </cell>
          <cell r="C172" t="str">
            <v>M2</v>
          </cell>
        </row>
        <row r="173">
          <cell r="A173">
            <v>172</v>
          </cell>
          <cell r="B173" t="str">
            <v>ANCLAJE SALA DE MAQUINAS</v>
          </cell>
          <cell r="C173" t="str">
            <v>UN</v>
          </cell>
        </row>
        <row r="174">
          <cell r="A174">
            <v>173</v>
          </cell>
          <cell r="B174" t="str">
            <v>BOMBA AGUA 2"</v>
          </cell>
          <cell r="C174" t="str">
            <v>UN</v>
          </cell>
        </row>
        <row r="175">
          <cell r="A175">
            <v>174</v>
          </cell>
          <cell r="B175" t="str">
            <v>MURO BLOQUE  No. 5</v>
          </cell>
          <cell r="C175" t="str">
            <v>M2</v>
          </cell>
        </row>
        <row r="176">
          <cell r="A176">
            <v>175</v>
          </cell>
          <cell r="B176" t="str">
            <v>MURO TABIQUE COMUN  0.125</v>
          </cell>
          <cell r="C176" t="str">
            <v>M2</v>
          </cell>
        </row>
        <row r="177">
          <cell r="A177">
            <v>176</v>
          </cell>
          <cell r="B177" t="str">
            <v>MURO TABICON COMUN   0.20</v>
          </cell>
          <cell r="C177" t="str">
            <v>M2</v>
          </cell>
        </row>
        <row r="178">
          <cell r="A178">
            <v>177</v>
          </cell>
          <cell r="B178" t="str">
            <v>MANOMETRO  150 PSI</v>
          </cell>
          <cell r="C178" t="str">
            <v>UN</v>
          </cell>
        </row>
        <row r="179">
          <cell r="A179">
            <v>178</v>
          </cell>
          <cell r="B179" t="str">
            <v>NIPLES PASAMURO 2"</v>
          </cell>
          <cell r="C179" t="str">
            <v>UN</v>
          </cell>
        </row>
        <row r="180">
          <cell r="A180">
            <v>179</v>
          </cell>
          <cell r="B180" t="str">
            <v>NIPLE PASAMURO 4"</v>
          </cell>
          <cell r="C180" t="str">
            <v>UN</v>
          </cell>
        </row>
        <row r="181">
          <cell r="A181">
            <v>180</v>
          </cell>
          <cell r="B181" t="str">
            <v>POCETA</v>
          </cell>
          <cell r="C181" t="str">
            <v>UN</v>
          </cell>
        </row>
        <row r="182">
          <cell r="A182">
            <v>181</v>
          </cell>
          <cell r="B182" t="str">
            <v>CAJA 10 x 10</v>
          </cell>
          <cell r="C182" t="str">
            <v>UN</v>
          </cell>
        </row>
        <row r="183">
          <cell r="A183">
            <v>182</v>
          </cell>
          <cell r="B183" t="str">
            <v>SOBRECIMIENTOS  LADRILLO DOBLE h=0,25 M</v>
          </cell>
          <cell r="C183" t="str">
            <v>ML</v>
          </cell>
          <cell r="D183">
            <v>12536.496360000001</v>
          </cell>
        </row>
        <row r="184">
          <cell r="A184">
            <v>183</v>
          </cell>
          <cell r="B184" t="str">
            <v>SOBRECIMIENTOS       0.15</v>
          </cell>
          <cell r="C184" t="str">
            <v>ML</v>
          </cell>
        </row>
        <row r="185">
          <cell r="A185">
            <v>184</v>
          </cell>
          <cell r="B185" t="str">
            <v>COCINA INT.PARRILLAS 6"</v>
          </cell>
          <cell r="C185" t="str">
            <v>UN</v>
          </cell>
        </row>
        <row r="186">
          <cell r="A186">
            <v>185</v>
          </cell>
          <cell r="B186" t="str">
            <v>SOBRECIMIENTOS       0.20</v>
          </cell>
          <cell r="C186" t="str">
            <v>ML</v>
          </cell>
        </row>
        <row r="187">
          <cell r="A187">
            <v>186</v>
          </cell>
          <cell r="B187" t="str">
            <v>SOBRECIMIENTOS       0.25</v>
          </cell>
          <cell r="C187" t="str">
            <v>ML</v>
          </cell>
        </row>
        <row r="188">
          <cell r="A188">
            <v>187</v>
          </cell>
          <cell r="B188" t="str">
            <v>GROUTING - FLUIDOCONCRETO</v>
          </cell>
          <cell r="C188" t="str">
            <v>M3</v>
          </cell>
        </row>
        <row r="189">
          <cell r="A189">
            <v>188</v>
          </cell>
          <cell r="B189" t="str">
            <v>MURO TOLETE COMUN    0.06</v>
          </cell>
          <cell r="C189" t="str">
            <v>M2</v>
          </cell>
        </row>
        <row r="190">
          <cell r="A190">
            <v>189</v>
          </cell>
          <cell r="B190" t="str">
            <v>MURO TOLETE COMUN    0.12</v>
          </cell>
          <cell r="C190" t="str">
            <v>M2</v>
          </cell>
        </row>
        <row r="191">
          <cell r="A191">
            <v>190</v>
          </cell>
          <cell r="B191" t="str">
            <v>MURO TOLETE COMUN    0.24</v>
          </cell>
          <cell r="C191" t="str">
            <v>M2</v>
          </cell>
        </row>
        <row r="192">
          <cell r="A192">
            <v>191</v>
          </cell>
          <cell r="B192" t="str">
            <v>BLOQUE No.4          0.09</v>
          </cell>
          <cell r="C192" t="str">
            <v>M2</v>
          </cell>
        </row>
        <row r="193">
          <cell r="A193">
            <v>192</v>
          </cell>
          <cell r="B193" t="str">
            <v>BLOQUE No.5         0.125</v>
          </cell>
          <cell r="C193" t="str">
            <v>M2</v>
          </cell>
        </row>
        <row r="194">
          <cell r="A194">
            <v>193</v>
          </cell>
          <cell r="B194" t="str">
            <v>BLOQUE No.5          0.20</v>
          </cell>
          <cell r="C194" t="str">
            <v>M2</v>
          </cell>
        </row>
        <row r="195">
          <cell r="A195">
            <v>194</v>
          </cell>
          <cell r="B195" t="str">
            <v>MURO BOCADILLO       5 cm</v>
          </cell>
          <cell r="C195" t="str">
            <v>M2</v>
          </cell>
        </row>
        <row r="196">
          <cell r="A196">
            <v>195</v>
          </cell>
          <cell r="B196" t="str">
            <v>CAMPAMENTO           9 M1</v>
          </cell>
          <cell r="C196" t="str">
            <v>UN</v>
          </cell>
        </row>
        <row r="197">
          <cell r="A197">
            <v>196</v>
          </cell>
          <cell r="B197" t="str">
            <v>RELLENOS ZAHORRA</v>
          </cell>
          <cell r="C197" t="str">
            <v>M3</v>
          </cell>
        </row>
        <row r="198">
          <cell r="A198">
            <v>197</v>
          </cell>
          <cell r="B198" t="str">
            <v>BLOQUE No.6          0.15</v>
          </cell>
          <cell r="C198" t="str">
            <v>M2</v>
          </cell>
        </row>
        <row r="199">
          <cell r="A199">
            <v>198</v>
          </cell>
          <cell r="B199" t="str">
            <v>BLOQUE No.6          0.20</v>
          </cell>
          <cell r="C199" t="str">
            <v>M2</v>
          </cell>
        </row>
        <row r="200">
          <cell r="A200">
            <v>199</v>
          </cell>
          <cell r="B200" t="str">
            <v>BLOQUE No. 7         0.20</v>
          </cell>
          <cell r="C200" t="str">
            <v>M2</v>
          </cell>
        </row>
        <row r="201">
          <cell r="A201">
            <v>200</v>
          </cell>
          <cell r="B201" t="str">
            <v>MENSULAS EN CONCRETO</v>
          </cell>
          <cell r="C201" t="str">
            <v>UN</v>
          </cell>
        </row>
        <row r="202">
          <cell r="A202">
            <v>201</v>
          </cell>
          <cell r="B202" t="str">
            <v>INSTALACION DE QUICIOS</v>
          </cell>
          <cell r="C202" t="str">
            <v>UN</v>
          </cell>
        </row>
        <row r="203">
          <cell r="A203">
            <v>202</v>
          </cell>
          <cell r="B203" t="str">
            <v>RETIRO DE QUICIOS EXIST.</v>
          </cell>
          <cell r="C203" t="str">
            <v>UN</v>
          </cell>
        </row>
        <row r="204">
          <cell r="A204">
            <v>204</v>
          </cell>
          <cell r="B204" t="str">
            <v>RETIRO DE BOTONERAS</v>
          </cell>
          <cell r="C204" t="str">
            <v>UN</v>
          </cell>
        </row>
        <row r="205">
          <cell r="A205">
            <v>207</v>
          </cell>
          <cell r="B205" t="str">
            <v>BLOQUE CONCRETO      0.10</v>
          </cell>
          <cell r="C205" t="str">
            <v>M2</v>
          </cell>
        </row>
        <row r="206">
          <cell r="A206">
            <v>208</v>
          </cell>
          <cell r="B206" t="str">
            <v>BLOQUE CONCRETO      0.20</v>
          </cell>
          <cell r="C206" t="str">
            <v>M2</v>
          </cell>
        </row>
        <row r="207">
          <cell r="A207">
            <v>209</v>
          </cell>
          <cell r="B207" t="str">
            <v>DINTEL BLOQUE No.5  0.125</v>
          </cell>
          <cell r="C207" t="str">
            <v>ML</v>
          </cell>
        </row>
        <row r="208">
          <cell r="A208">
            <v>210</v>
          </cell>
          <cell r="B208" t="str">
            <v>DINTELES EN BLOQUE   0.15</v>
          </cell>
          <cell r="C208" t="str">
            <v>ML</v>
          </cell>
        </row>
        <row r="209">
          <cell r="A209">
            <v>211</v>
          </cell>
          <cell r="B209" t="str">
            <v>DINTELES EN VARILLA</v>
          </cell>
          <cell r="C209" t="str">
            <v>ML</v>
          </cell>
        </row>
        <row r="210">
          <cell r="A210">
            <v>212</v>
          </cell>
          <cell r="B210" t="str">
            <v>DINTELES CONCRETO   15x20</v>
          </cell>
          <cell r="C210" t="str">
            <v>ML</v>
          </cell>
        </row>
        <row r="211">
          <cell r="A211">
            <v>213</v>
          </cell>
          <cell r="B211" t="str">
            <v>ALFAJIA LADR.TOLETE   .12</v>
          </cell>
          <cell r="C211" t="str">
            <v>ML</v>
          </cell>
        </row>
        <row r="212">
          <cell r="A212">
            <v>216</v>
          </cell>
          <cell r="B212" t="str">
            <v>REMATES LADR.    TOLETE</v>
          </cell>
          <cell r="C212" t="str">
            <v>ML</v>
          </cell>
        </row>
        <row r="213">
          <cell r="A213">
            <v>217</v>
          </cell>
          <cell r="B213" t="str">
            <v>ARCOS 0.25 LADR. PRENSADO</v>
          </cell>
          <cell r="C213" t="str">
            <v>ML</v>
          </cell>
        </row>
        <row r="214">
          <cell r="A214">
            <v>218</v>
          </cell>
          <cell r="B214" t="str">
            <v>BOVEDAS LADR.    PRENSADO</v>
          </cell>
          <cell r="C214" t="str">
            <v>M2</v>
          </cell>
        </row>
        <row r="215">
          <cell r="A215">
            <v>219</v>
          </cell>
          <cell r="B215" t="str">
            <v>ENCHAPES FACHADA  TABLETA</v>
          </cell>
          <cell r="C215" t="str">
            <v>M2</v>
          </cell>
        </row>
        <row r="216">
          <cell r="A216">
            <v>222</v>
          </cell>
          <cell r="B216" t="str">
            <v>ALFAJIAS EN LADR. TOLETE</v>
          </cell>
          <cell r="C216" t="str">
            <v>ML</v>
          </cell>
        </row>
        <row r="217">
          <cell r="A217">
            <v>223</v>
          </cell>
          <cell r="B217" t="str">
            <v>ALFAJIAS CONCRETO     .15</v>
          </cell>
          <cell r="C217" t="str">
            <v>ML</v>
          </cell>
        </row>
        <row r="218">
          <cell r="A218">
            <v>224</v>
          </cell>
          <cell r="B218" t="str">
            <v>ALFAJIAS CONCRETO     .25</v>
          </cell>
          <cell r="C218" t="str">
            <v>ML</v>
          </cell>
        </row>
        <row r="219">
          <cell r="A219">
            <v>226</v>
          </cell>
          <cell r="B219" t="str">
            <v>ENCHAPES LADR.   PRENSADO</v>
          </cell>
          <cell r="C219" t="str">
            <v>M2</v>
          </cell>
        </row>
        <row r="220">
          <cell r="A220">
            <v>227</v>
          </cell>
          <cell r="B220" t="str">
            <v>INSTALACION  SHUT BASURAS</v>
          </cell>
          <cell r="C220" t="str">
            <v>PS</v>
          </cell>
        </row>
        <row r="221">
          <cell r="A221">
            <v>228</v>
          </cell>
          <cell r="B221" t="str">
            <v>INSTALACION CARP.METALICA</v>
          </cell>
          <cell r="C221" t="str">
            <v>M2</v>
          </cell>
        </row>
        <row r="222">
          <cell r="A222">
            <v>229</v>
          </cell>
          <cell r="B222" t="str">
            <v>CHAZOS    P/CARP.  MADERA</v>
          </cell>
          <cell r="C222" t="str">
            <v>UN</v>
          </cell>
        </row>
        <row r="223">
          <cell r="A223">
            <v>230</v>
          </cell>
          <cell r="B223" t="str">
            <v>MESONES EN CONCRETO</v>
          </cell>
          <cell r="C223" t="str">
            <v>M2</v>
          </cell>
        </row>
        <row r="224">
          <cell r="A224">
            <v>231</v>
          </cell>
          <cell r="B224" t="str">
            <v>SALIDA TOMA SNC. P.T  C.N</v>
          </cell>
          <cell r="C224" t="str">
            <v>UN</v>
          </cell>
        </row>
        <row r="225">
          <cell r="A225">
            <v>233</v>
          </cell>
          <cell r="B225" t="str">
            <v>SALIDA VENTILADOR    CN</v>
          </cell>
          <cell r="C225" t="str">
            <v>UN</v>
          </cell>
        </row>
        <row r="226">
          <cell r="A226">
            <v>234</v>
          </cell>
          <cell r="B226" t="str">
            <v>SALIDA PUNTO ALARMA  CN</v>
          </cell>
          <cell r="C226" t="str">
            <v>UN</v>
          </cell>
        </row>
        <row r="227">
          <cell r="A227">
            <v>235</v>
          </cell>
          <cell r="B227" t="str">
            <v>EXCAVACION MECANIC1</v>
          </cell>
          <cell r="C227" t="str">
            <v>M3</v>
          </cell>
        </row>
        <row r="228">
          <cell r="A228">
            <v>236</v>
          </cell>
          <cell r="B228" t="str">
            <v>BASE B-200</v>
          </cell>
          <cell r="C228" t="str">
            <v>M3</v>
          </cell>
        </row>
        <row r="229">
          <cell r="A229">
            <v>237</v>
          </cell>
          <cell r="B229" t="str">
            <v>BASE B-600</v>
          </cell>
          <cell r="C229" t="str">
            <v>M3</v>
          </cell>
        </row>
        <row r="230">
          <cell r="A230">
            <v>238</v>
          </cell>
          <cell r="B230" t="str">
            <v>ACERO TRANSFERENCIA</v>
          </cell>
          <cell r="C230" t="str">
            <v>KG</v>
          </cell>
        </row>
        <row r="231">
          <cell r="A231">
            <v>239</v>
          </cell>
          <cell r="B231" t="str">
            <v>JUNTAS EXTERIORES 1: 4 0,0003 m3/ml</v>
          </cell>
          <cell r="C231" t="str">
            <v>ML</v>
          </cell>
          <cell r="D231">
            <v>1233.7691000000002</v>
          </cell>
        </row>
        <row r="232">
          <cell r="A232">
            <v>240</v>
          </cell>
          <cell r="B232" t="str">
            <v>ZONA VERDE</v>
          </cell>
          <cell r="C232" t="str">
            <v>M2</v>
          </cell>
        </row>
        <row r="233">
          <cell r="A233">
            <v>241</v>
          </cell>
          <cell r="B233" t="str">
            <v>ANDEN EN CONCRETO(h=0.10)</v>
          </cell>
          <cell r="C233" t="str">
            <v>M2</v>
          </cell>
        </row>
        <row r="234">
          <cell r="A234">
            <v>242</v>
          </cell>
          <cell r="B234" t="str">
            <v>SARDINEL EN CONCRETO</v>
          </cell>
          <cell r="C234" t="str">
            <v>ML</v>
          </cell>
        </row>
        <row r="235">
          <cell r="A235">
            <v>243</v>
          </cell>
          <cell r="B235" t="str">
            <v>CALZADA V0 A V2-CONCRETO</v>
          </cell>
          <cell r="C235" t="str">
            <v>M2</v>
          </cell>
        </row>
        <row r="236">
          <cell r="A236">
            <v>244</v>
          </cell>
          <cell r="B236" t="str">
            <v>CALZADA V3 A V8-CONCRETO</v>
          </cell>
          <cell r="C236" t="str">
            <v>M2</v>
          </cell>
        </row>
        <row r="237">
          <cell r="A237">
            <v>245</v>
          </cell>
          <cell r="B237" t="str">
            <v>CALZADA V0 A V2-ASFALTO</v>
          </cell>
          <cell r="C237" t="str">
            <v>M2</v>
          </cell>
        </row>
        <row r="238">
          <cell r="A238">
            <v>246</v>
          </cell>
          <cell r="B238" t="str">
            <v>CALZADA V3 A V4 ASFALTO</v>
          </cell>
          <cell r="C238" t="str">
            <v>M2</v>
          </cell>
        </row>
        <row r="239">
          <cell r="A239">
            <v>247</v>
          </cell>
          <cell r="B239" t="str">
            <v>CALZADA V5 A V8-ASFALTO</v>
          </cell>
          <cell r="C239" t="str">
            <v>M2</v>
          </cell>
        </row>
        <row r="240">
          <cell r="A240">
            <v>248</v>
          </cell>
          <cell r="B240" t="str">
            <v>PAVIMENTO EN CONC. e=.017</v>
          </cell>
          <cell r="C240" t="str">
            <v>M2</v>
          </cell>
        </row>
        <row r="241">
          <cell r="A241">
            <v>249</v>
          </cell>
          <cell r="B241" t="str">
            <v>PAVIMENTO EN CONCR.e=.018</v>
          </cell>
          <cell r="C241" t="str">
            <v>M2</v>
          </cell>
        </row>
        <row r="242">
          <cell r="A242">
            <v>250</v>
          </cell>
          <cell r="B242" t="str">
            <v>SEPARADOR</v>
          </cell>
          <cell r="C242" t="str">
            <v>M2</v>
          </cell>
        </row>
        <row r="243">
          <cell r="A243">
            <v>251</v>
          </cell>
          <cell r="B243" t="str">
            <v>SALIDA SONIDO         C.N</v>
          </cell>
          <cell r="C243" t="str">
            <v>UN</v>
          </cell>
        </row>
        <row r="244">
          <cell r="A244">
            <v>252</v>
          </cell>
          <cell r="B244" t="str">
            <v>INT.AUT.ENCH. 1 x 30 A</v>
          </cell>
          <cell r="C244" t="str">
            <v>UN</v>
          </cell>
        </row>
        <row r="245">
          <cell r="A245">
            <v>253</v>
          </cell>
          <cell r="B245" t="str">
            <v>INT.AUT.ENC. 3 x 30  A</v>
          </cell>
          <cell r="C245" t="str">
            <v>UN</v>
          </cell>
        </row>
        <row r="246">
          <cell r="A246">
            <v>254</v>
          </cell>
          <cell r="B246" t="str">
            <v>TIERRA TABLERO GRAL.DIST.</v>
          </cell>
          <cell r="C246" t="str">
            <v>UN</v>
          </cell>
        </row>
        <row r="247">
          <cell r="A247">
            <v>255</v>
          </cell>
          <cell r="B247" t="str">
            <v>CAJA DE PASO 10x10 TV</v>
          </cell>
          <cell r="C247" t="str">
            <v>UN</v>
          </cell>
        </row>
        <row r="248">
          <cell r="A248">
            <v>256</v>
          </cell>
          <cell r="B248" t="str">
            <v>SALIDA CN 1/2" ANTENA TV</v>
          </cell>
          <cell r="C248" t="str">
            <v>UN</v>
          </cell>
        </row>
        <row r="249">
          <cell r="A249">
            <v>257</v>
          </cell>
          <cell r="B249" t="str">
            <v>STRIP TELEFONOS 20 PARES</v>
          </cell>
          <cell r="C249" t="str">
            <v>UN</v>
          </cell>
        </row>
        <row r="250">
          <cell r="A250">
            <v>258</v>
          </cell>
          <cell r="B250" t="str">
            <v>BALA INCANDESCENTE 100 W</v>
          </cell>
          <cell r="C250" t="str">
            <v>UN</v>
          </cell>
        </row>
        <row r="251">
          <cell r="A251">
            <v>259</v>
          </cell>
          <cell r="B251" t="str">
            <v>PRADIZACION</v>
          </cell>
          <cell r="C251" t="str">
            <v>M2</v>
          </cell>
        </row>
        <row r="252">
          <cell r="A252">
            <v>260</v>
          </cell>
          <cell r="B252" t="str">
            <v>ASEO GENERAL</v>
          </cell>
          <cell r="C252" t="str">
            <v>M2</v>
          </cell>
        </row>
        <row r="253">
          <cell r="A253">
            <v>261</v>
          </cell>
          <cell r="B253" t="str">
            <v>SANITARIO FLUXOMETRO</v>
          </cell>
          <cell r="C253" t="str">
            <v>UN</v>
          </cell>
        </row>
        <row r="254">
          <cell r="A254">
            <v>262</v>
          </cell>
          <cell r="B254" t="str">
            <v>BALA FLUORESCENT1</v>
          </cell>
          <cell r="C254" t="str">
            <v>UN</v>
          </cell>
        </row>
        <row r="255">
          <cell r="A255">
            <v>263</v>
          </cell>
          <cell r="B255" t="str">
            <v>FILOS YJUNTAS EN MORTERO 1,6 0,0003 m3/ml</v>
          </cell>
          <cell r="C255" t="str">
            <v>ML</v>
          </cell>
          <cell r="D255">
            <v>1059.5240000000001</v>
          </cell>
        </row>
        <row r="256">
          <cell r="A256">
            <v>264</v>
          </cell>
          <cell r="B256" t="str">
            <v>GOTEROS EN MORTERO 1:4</v>
          </cell>
          <cell r="C256" t="str">
            <v>ML</v>
          </cell>
          <cell r="D256">
            <v>3902.3723</v>
          </cell>
        </row>
        <row r="257">
          <cell r="A257">
            <v>265</v>
          </cell>
          <cell r="B257" t="str">
            <v>PAÑETE LISO MUROS     1:4</v>
          </cell>
          <cell r="C257" t="str">
            <v>M2</v>
          </cell>
        </row>
        <row r="258">
          <cell r="A258">
            <v>266</v>
          </cell>
          <cell r="B258" t="str">
            <v>PAÑETE LISO MUROS     1:5</v>
          </cell>
          <cell r="C258" t="str">
            <v>M2</v>
          </cell>
        </row>
        <row r="259">
          <cell r="A259">
            <v>267</v>
          </cell>
          <cell r="B259" t="str">
            <v>PAÑETE LISO 1:6  e= 0,015 M MUROS INTERIORES</v>
          </cell>
          <cell r="C259" t="str">
            <v>M2</v>
          </cell>
          <cell r="D259">
            <v>6019.85149</v>
          </cell>
        </row>
        <row r="260">
          <cell r="A260">
            <v>268</v>
          </cell>
          <cell r="B260" t="str">
            <v>PAÑETE LISO MUROS     1:7</v>
          </cell>
          <cell r="C260" t="str">
            <v>M2</v>
          </cell>
        </row>
        <row r="261">
          <cell r="A261">
            <v>269</v>
          </cell>
          <cell r="B261" t="str">
            <v>PAÑETE IMP. MUROS     1:3</v>
          </cell>
          <cell r="C261" t="str">
            <v>M2</v>
          </cell>
        </row>
        <row r="262">
          <cell r="A262">
            <v>270</v>
          </cell>
          <cell r="B262" t="str">
            <v>PAÑETE IMP. MUROS     1:1</v>
          </cell>
          <cell r="C262" t="str">
            <v>M2</v>
          </cell>
        </row>
        <row r="263">
          <cell r="A263">
            <v>271</v>
          </cell>
          <cell r="B263" t="str">
            <v>PAÑETE IMP. MUROS     1:2</v>
          </cell>
          <cell r="C263" t="str">
            <v>M2</v>
          </cell>
        </row>
        <row r="264">
          <cell r="A264">
            <v>272</v>
          </cell>
          <cell r="B264" t="str">
            <v>PAÑETE RUSTICO MUROS  1:5</v>
          </cell>
          <cell r="C264" t="str">
            <v>M2</v>
          </cell>
        </row>
        <row r="265">
          <cell r="A265">
            <v>273</v>
          </cell>
          <cell r="B265" t="str">
            <v>PAÑETE LISO PLACAS    1:4</v>
          </cell>
          <cell r="C265" t="str">
            <v>M2</v>
          </cell>
        </row>
        <row r="266">
          <cell r="A266">
            <v>274</v>
          </cell>
          <cell r="B266" t="str">
            <v>PAÑETE LISO PLACAS    1:5</v>
          </cell>
          <cell r="C266" t="str">
            <v>M2</v>
          </cell>
        </row>
        <row r="267">
          <cell r="A267">
            <v>275</v>
          </cell>
          <cell r="B267" t="str">
            <v>PAÑETE LINEAL LISO PLACAS MORTERO  1:6 e=0,015 M</v>
          </cell>
          <cell r="C267" t="str">
            <v>M2</v>
          </cell>
          <cell r="D267">
            <v>4398.1346000000003</v>
          </cell>
        </row>
        <row r="268">
          <cell r="A268">
            <v>276</v>
          </cell>
          <cell r="B268" t="str">
            <v>PAÑETE LISO PLACAS    1:7</v>
          </cell>
          <cell r="C268" t="str">
            <v>M2</v>
          </cell>
        </row>
        <row r="269">
          <cell r="A269">
            <v>277</v>
          </cell>
          <cell r="B269" t="str">
            <v>PAÑETE RUSTICO PLACAS 1:5</v>
          </cell>
          <cell r="C269" t="str">
            <v>M2</v>
          </cell>
        </row>
        <row r="270">
          <cell r="A270">
            <v>278</v>
          </cell>
          <cell r="B270" t="str">
            <v xml:space="preserve">PAÑETE CON MALLA - VENA   </v>
          </cell>
          <cell r="C270" t="str">
            <v>M2</v>
          </cell>
          <cell r="D270">
            <v>11389.625679999999</v>
          </cell>
        </row>
        <row r="271">
          <cell r="A271">
            <v>279</v>
          </cell>
          <cell r="B271" t="str">
            <v>PAÑETE BAJO MALLA     1:5</v>
          </cell>
          <cell r="C271" t="str">
            <v>M2</v>
          </cell>
        </row>
        <row r="272">
          <cell r="A272">
            <v>280</v>
          </cell>
          <cell r="B272" t="str">
            <v>PAÑETE BAJO MALLA     1:6</v>
          </cell>
          <cell r="C272" t="str">
            <v>M2</v>
          </cell>
        </row>
        <row r="273">
          <cell r="A273">
            <v>281</v>
          </cell>
          <cell r="B273" t="str">
            <v>PAÑETE BAJO GUADUA    1:5</v>
          </cell>
          <cell r="C273" t="str">
            <v>M2</v>
          </cell>
        </row>
        <row r="274">
          <cell r="A274">
            <v>282</v>
          </cell>
          <cell r="B274" t="str">
            <v>PAÑETE CULATAS        1:4 e=0,015 M</v>
          </cell>
          <cell r="C274" t="str">
            <v>M2</v>
          </cell>
          <cell r="D274">
            <v>7747.3721999999989</v>
          </cell>
        </row>
        <row r="275">
          <cell r="A275">
            <v>283</v>
          </cell>
          <cell r="B275" t="str">
            <v>PAÑETE CULATAS        1:5</v>
          </cell>
          <cell r="C275" t="str">
            <v>M2</v>
          </cell>
        </row>
        <row r="276">
          <cell r="A276">
            <v>284</v>
          </cell>
          <cell r="B276" t="str">
            <v>PAÑETE LINEAL CULATAS MORTERO 1:4 e=0,015 M HASTA 0,60 M</v>
          </cell>
          <cell r="C276" t="str">
            <v>ML</v>
          </cell>
          <cell r="D276">
            <v>4765.2179999999998</v>
          </cell>
        </row>
        <row r="277">
          <cell r="A277">
            <v>285</v>
          </cell>
          <cell r="B277" t="str">
            <v>IMPERM.INTEG MORT  TOXEM.</v>
          </cell>
          <cell r="C277" t="str">
            <v>M2</v>
          </cell>
        </row>
        <row r="278">
          <cell r="A278">
            <v>286</v>
          </cell>
          <cell r="B278" t="str">
            <v>IMPERM.INTEG MORT     TEC</v>
          </cell>
          <cell r="C278" t="str">
            <v>M2</v>
          </cell>
        </row>
        <row r="279">
          <cell r="A279">
            <v>287</v>
          </cell>
          <cell r="B279" t="str">
            <v>IMPERM.INTEG MORT    SIKA</v>
          </cell>
          <cell r="C279" t="str">
            <v>M2</v>
          </cell>
        </row>
        <row r="280">
          <cell r="A280">
            <v>288</v>
          </cell>
          <cell r="B280" t="str">
            <v>ENTRAMADO MADERA  C. RASO</v>
          </cell>
          <cell r="C280" t="str">
            <v>M2</v>
          </cell>
        </row>
        <row r="281">
          <cell r="A281">
            <v>289</v>
          </cell>
          <cell r="B281" t="str">
            <v>MALLA BAJO ENTRAMADO</v>
          </cell>
          <cell r="C281" t="str">
            <v>M2</v>
          </cell>
        </row>
        <row r="282">
          <cell r="A282">
            <v>291</v>
          </cell>
          <cell r="B282" t="str">
            <v>BALA INCANDESCENTE 150 W</v>
          </cell>
          <cell r="C282" t="str">
            <v>UN</v>
          </cell>
        </row>
        <row r="283">
          <cell r="A283">
            <v>292</v>
          </cell>
          <cell r="B283" t="str">
            <v>INTERRUPTOR TRIPOLAR</v>
          </cell>
          <cell r="C283" t="str">
            <v>UN</v>
          </cell>
        </row>
        <row r="284">
          <cell r="A284">
            <v>293</v>
          </cell>
          <cell r="B284" t="str">
            <v>CONEXION A TIERRA</v>
          </cell>
          <cell r="C284" t="str">
            <v>UN</v>
          </cell>
        </row>
        <row r="285">
          <cell r="A285">
            <v>294</v>
          </cell>
          <cell r="B285" t="str">
            <v>ACOMETIDA MONOFASICA</v>
          </cell>
          <cell r="C285" t="str">
            <v>UN</v>
          </cell>
        </row>
        <row r="286">
          <cell r="A286">
            <v>295</v>
          </cell>
          <cell r="B286" t="str">
            <v>EQUIPOS</v>
          </cell>
          <cell r="C286" t="str">
            <v>DD</v>
          </cell>
        </row>
        <row r="287">
          <cell r="A287">
            <v>300</v>
          </cell>
          <cell r="B287" t="str">
            <v>CONCRETO CICLOPE1</v>
          </cell>
          <cell r="C287" t="str">
            <v>M3</v>
          </cell>
        </row>
        <row r="288">
          <cell r="A288">
            <v>301</v>
          </cell>
          <cell r="B288" t="str">
            <v>ZAPATA1</v>
          </cell>
          <cell r="C288" t="str">
            <v>M3</v>
          </cell>
        </row>
        <row r="289">
          <cell r="A289">
            <v>302</v>
          </cell>
          <cell r="B289" t="str">
            <v>VIGA AMARRE  EN  CONCRET1</v>
          </cell>
          <cell r="C289" t="str">
            <v>M3</v>
          </cell>
        </row>
        <row r="290">
          <cell r="A290">
            <v>303</v>
          </cell>
          <cell r="B290" t="str">
            <v>VIGA TEE      25x25x20x51</v>
          </cell>
          <cell r="C290" t="str">
            <v>M3</v>
          </cell>
        </row>
        <row r="291">
          <cell r="A291">
            <v>304</v>
          </cell>
          <cell r="B291" t="str">
            <v>VIGA TEE      25x25x20x41</v>
          </cell>
          <cell r="C291" t="str">
            <v>M3</v>
          </cell>
        </row>
        <row r="292">
          <cell r="A292">
            <v>305</v>
          </cell>
          <cell r="B292" t="str">
            <v>S/CIMIENTO CONCRETO 25x21</v>
          </cell>
          <cell r="C292" t="str">
            <v>M3</v>
          </cell>
        </row>
        <row r="293">
          <cell r="A293">
            <v>306</v>
          </cell>
          <cell r="B293" t="str">
            <v>S/CIMIENTO CONCRETO 15x21</v>
          </cell>
          <cell r="C293" t="str">
            <v>M3</v>
          </cell>
        </row>
        <row r="294">
          <cell r="A294">
            <v>307</v>
          </cell>
          <cell r="B294" t="str">
            <v>PILOTES HINCADOS    25x21</v>
          </cell>
          <cell r="C294" t="str">
            <v>ML</v>
          </cell>
        </row>
        <row r="295">
          <cell r="A295">
            <v>308</v>
          </cell>
          <cell r="B295" t="str">
            <v>PLACA CIMENTACION    0.90</v>
          </cell>
          <cell r="C295" t="str">
            <v>M2</v>
          </cell>
        </row>
        <row r="296">
          <cell r="A296">
            <v>320</v>
          </cell>
          <cell r="B296" t="str">
            <v>CASETON DE LONA .80 X .35</v>
          </cell>
          <cell r="C296" t="str">
            <v>ML</v>
          </cell>
        </row>
        <row r="297">
          <cell r="A297">
            <v>321</v>
          </cell>
          <cell r="B297" t="str">
            <v>FORMALETA P/COLUMNA .30m</v>
          </cell>
          <cell r="C297" t="str">
            <v>ML</v>
          </cell>
        </row>
        <row r="298">
          <cell r="A298">
            <v>322</v>
          </cell>
          <cell r="B298" t="str">
            <v>COLUMNA CIRCULAR 0.30 M</v>
          </cell>
          <cell r="C298" t="str">
            <v>ML</v>
          </cell>
        </row>
        <row r="299">
          <cell r="A299">
            <v>323</v>
          </cell>
          <cell r="B299" t="str">
            <v>LADRILLO ESTRUCT.  STA.FE</v>
          </cell>
          <cell r="C299" t="str">
            <v>M2</v>
          </cell>
        </row>
        <row r="300">
          <cell r="A300">
            <v>324</v>
          </cell>
          <cell r="B300" t="str">
            <v>EXCAVACION A MANO</v>
          </cell>
          <cell r="C300" t="str">
            <v>M3</v>
          </cell>
        </row>
        <row r="301">
          <cell r="A301">
            <v>325</v>
          </cell>
          <cell r="B301" t="str">
            <v>RELLENOS  DE   EXCAVACION</v>
          </cell>
          <cell r="C301" t="str">
            <v>M3</v>
          </cell>
        </row>
        <row r="302">
          <cell r="A302">
            <v>326</v>
          </cell>
          <cell r="B302" t="str">
            <v>RETIRO  SOBRANTES  TIERRA</v>
          </cell>
          <cell r="C302" t="str">
            <v>M3</v>
          </cell>
        </row>
        <row r="303">
          <cell r="A303">
            <v>327</v>
          </cell>
          <cell r="B303" t="str">
            <v>DEMOL.CIMIENTO  ENTERRADO</v>
          </cell>
          <cell r="C303" t="str">
            <v>M3</v>
          </cell>
        </row>
        <row r="304">
          <cell r="A304">
            <v>328</v>
          </cell>
          <cell r="B304" t="str">
            <v>DEMOL.CABEZAS     PILOTE1</v>
          </cell>
          <cell r="C304" t="str">
            <v>M3</v>
          </cell>
        </row>
        <row r="305">
          <cell r="A305">
            <v>329</v>
          </cell>
          <cell r="B305" t="str">
            <v>BASE CONCRETO POBRE e=.01</v>
          </cell>
          <cell r="C305" t="str">
            <v>M2</v>
          </cell>
        </row>
        <row r="306">
          <cell r="A306">
            <v>330</v>
          </cell>
          <cell r="B306" t="str">
            <v>PILOTES HINCADOS    25x22</v>
          </cell>
          <cell r="C306" t="str">
            <v>ML</v>
          </cell>
        </row>
        <row r="307">
          <cell r="A307">
            <v>332</v>
          </cell>
          <cell r="B307" t="str">
            <v>CONCRETO VIGAS CIMENTACION</v>
          </cell>
          <cell r="C307" t="str">
            <v>M3</v>
          </cell>
        </row>
        <row r="308">
          <cell r="A308">
            <v>333</v>
          </cell>
          <cell r="B308" t="str">
            <v>COLUMNAS EN CONCRETO</v>
          </cell>
          <cell r="C308" t="str">
            <v>M3</v>
          </cell>
        </row>
        <row r="309">
          <cell r="A309">
            <v>334</v>
          </cell>
          <cell r="B309" t="str">
            <v>ESCALERA</v>
          </cell>
          <cell r="C309" t="str">
            <v>M3</v>
          </cell>
        </row>
        <row r="310">
          <cell r="A310">
            <v>335</v>
          </cell>
          <cell r="B310" t="str">
            <v>PASOS PREF.ESCALERAS  L=1</v>
          </cell>
          <cell r="C310" t="str">
            <v>UN</v>
          </cell>
        </row>
        <row r="311">
          <cell r="A311">
            <v>336</v>
          </cell>
          <cell r="B311" t="str">
            <v>MUROS CONTENCION   h=2.00</v>
          </cell>
          <cell r="C311" t="str">
            <v>M3</v>
          </cell>
        </row>
        <row r="312">
          <cell r="A312">
            <v>337</v>
          </cell>
          <cell r="B312" t="str">
            <v>TANQUE SUBTERRANEO</v>
          </cell>
          <cell r="C312" t="str">
            <v>M3</v>
          </cell>
        </row>
        <row r="313">
          <cell r="A313">
            <v>338</v>
          </cell>
          <cell r="B313" t="str">
            <v>TANQUE ELEVADO</v>
          </cell>
          <cell r="C313" t="str">
            <v>M3</v>
          </cell>
        </row>
        <row r="314">
          <cell r="A314">
            <v>339</v>
          </cell>
          <cell r="B314" t="str">
            <v>CONCRETO VIGAS AEREAS</v>
          </cell>
          <cell r="C314" t="str">
            <v>M3</v>
          </cell>
        </row>
        <row r="315">
          <cell r="A315">
            <v>340</v>
          </cell>
          <cell r="B315" t="str">
            <v>LOSA MACIZA         h=.10</v>
          </cell>
          <cell r="C315" t="str">
            <v>M2</v>
          </cell>
        </row>
        <row r="316">
          <cell r="A316">
            <v>341</v>
          </cell>
          <cell r="B316" t="str">
            <v>LOSA MACIZA         h=.12</v>
          </cell>
          <cell r="C316" t="str">
            <v>M2</v>
          </cell>
        </row>
        <row r="317">
          <cell r="A317">
            <v>342</v>
          </cell>
          <cell r="B317" t="str">
            <v>LOSA MACIZA         h=.15</v>
          </cell>
          <cell r="C317" t="str">
            <v>M2</v>
          </cell>
        </row>
        <row r="318">
          <cell r="A318">
            <v>347</v>
          </cell>
          <cell r="B318" t="str">
            <v>ENTREP.CASETON  SIN VIGAS</v>
          </cell>
          <cell r="C318" t="str">
            <v>M2</v>
          </cell>
        </row>
        <row r="319">
          <cell r="A319">
            <v>348</v>
          </cell>
          <cell r="B319" t="str">
            <v>ENTREP.CASETON  CON VIGAS</v>
          </cell>
          <cell r="C319" t="str">
            <v>M2</v>
          </cell>
        </row>
        <row r="320">
          <cell r="A320">
            <v>349</v>
          </cell>
          <cell r="B320" t="str">
            <v>ENTREPISOS UU  SIN C.RASO</v>
          </cell>
          <cell r="C320" t="str">
            <v>M2</v>
          </cell>
        </row>
        <row r="321">
          <cell r="A321">
            <v>350</v>
          </cell>
          <cell r="B321" t="str">
            <v>ENTREPISOS UU  CON C.RASO</v>
          </cell>
          <cell r="C321" t="str">
            <v>M2</v>
          </cell>
        </row>
        <row r="322">
          <cell r="A322">
            <v>351</v>
          </cell>
          <cell r="B322" t="str">
            <v>ENTREPISOS VIGUETA BLOQUE</v>
          </cell>
          <cell r="C322" t="str">
            <v>M2</v>
          </cell>
        </row>
        <row r="323">
          <cell r="A323">
            <v>355</v>
          </cell>
          <cell r="B323" t="str">
            <v>ENTREPISOS         FIBRIT</v>
          </cell>
          <cell r="C323" t="str">
            <v>M2</v>
          </cell>
        </row>
        <row r="324">
          <cell r="A324">
            <v>356</v>
          </cell>
          <cell r="B324" t="str">
            <v>IMPERM.INTEG CONC  TOXEM.</v>
          </cell>
          <cell r="C324" t="str">
            <v>M3</v>
          </cell>
        </row>
        <row r="325">
          <cell r="A325">
            <v>357</v>
          </cell>
          <cell r="B325" t="str">
            <v>REFUERZOS MALLA</v>
          </cell>
          <cell r="C325" t="str">
            <v>KG</v>
          </cell>
        </row>
        <row r="326">
          <cell r="A326">
            <v>358</v>
          </cell>
          <cell r="B326" t="str">
            <v>REFUERZOS HIERRO 37000 F1</v>
          </cell>
          <cell r="C326" t="str">
            <v>TN</v>
          </cell>
        </row>
        <row r="327">
          <cell r="A327">
            <v>359</v>
          </cell>
          <cell r="B327" t="str">
            <v>REFUERZOS HIERRO 60000 F1</v>
          </cell>
          <cell r="C327" t="str">
            <v>TN</v>
          </cell>
        </row>
        <row r="328">
          <cell r="A328">
            <v>385</v>
          </cell>
          <cell r="B328" t="str">
            <v>PISO SINTETICO TENISSINCO</v>
          </cell>
          <cell r="C328" t="str">
            <v>M2</v>
          </cell>
        </row>
        <row r="329">
          <cell r="A329">
            <v>386</v>
          </cell>
          <cell r="B329" t="str">
            <v>PISO SINTETICO TENISLEIBO</v>
          </cell>
          <cell r="C329" t="str">
            <v>M2</v>
          </cell>
        </row>
        <row r="330">
          <cell r="A330">
            <v>387</v>
          </cell>
          <cell r="B330" t="str">
            <v>EQUIPO1</v>
          </cell>
          <cell r="C330" t="str">
            <v>HR</v>
          </cell>
        </row>
        <row r="331">
          <cell r="A331">
            <v>397</v>
          </cell>
          <cell r="B331" t="str">
            <v>ENTRAMADO  TEJA  ONDULADA</v>
          </cell>
          <cell r="C331" t="str">
            <v>M2</v>
          </cell>
        </row>
        <row r="332">
          <cell r="A332">
            <v>398</v>
          </cell>
          <cell r="B332" t="str">
            <v>ENTRAMADO  TEJA     MOORE</v>
          </cell>
          <cell r="C332" t="str">
            <v>M2</v>
          </cell>
        </row>
        <row r="333">
          <cell r="A333">
            <v>399</v>
          </cell>
          <cell r="B333" t="str">
            <v>ENTRAMADO  TEJA  DE BARRO</v>
          </cell>
          <cell r="C333" t="str">
            <v>M2</v>
          </cell>
        </row>
        <row r="334">
          <cell r="A334">
            <v>400</v>
          </cell>
          <cell r="B334" t="str">
            <v>INMUNIZANTE PARA CUBIERTA</v>
          </cell>
          <cell r="C334" t="str">
            <v>M2</v>
          </cell>
        </row>
        <row r="335">
          <cell r="A335">
            <v>401</v>
          </cell>
          <cell r="B335" t="str">
            <v>TEJA ETERNIT         No.4</v>
          </cell>
          <cell r="C335" t="str">
            <v>M2</v>
          </cell>
        </row>
        <row r="336">
          <cell r="A336">
            <v>402</v>
          </cell>
          <cell r="B336" t="str">
            <v>TEJA ETERNIT         No.6</v>
          </cell>
          <cell r="C336" t="str">
            <v>M2</v>
          </cell>
        </row>
        <row r="337">
          <cell r="A337">
            <v>403</v>
          </cell>
          <cell r="B337" t="str">
            <v>TEJA ETERNIT         No.8</v>
          </cell>
          <cell r="C337" t="str">
            <v>M2</v>
          </cell>
        </row>
        <row r="338">
          <cell r="A338">
            <v>404</v>
          </cell>
          <cell r="B338" t="str">
            <v>CABALLETE  TEJA   ETERNIT</v>
          </cell>
          <cell r="C338" t="str">
            <v>ML</v>
          </cell>
        </row>
        <row r="339">
          <cell r="A339">
            <v>405</v>
          </cell>
          <cell r="B339" t="str">
            <v>ALISTADO IMP.  TEJA BARRO</v>
          </cell>
          <cell r="C339" t="str">
            <v>M2</v>
          </cell>
        </row>
        <row r="340">
          <cell r="A340">
            <v>406</v>
          </cell>
          <cell r="B340" t="str">
            <v>TEJA  DE  BARRO     MOORE</v>
          </cell>
          <cell r="C340" t="str">
            <v>M2</v>
          </cell>
        </row>
        <row r="341">
          <cell r="A341">
            <v>409</v>
          </cell>
          <cell r="B341" t="str">
            <v>CABALLETE  TEJA     MOORE</v>
          </cell>
          <cell r="C341" t="str">
            <v>ML</v>
          </cell>
        </row>
        <row r="342">
          <cell r="A342">
            <v>410</v>
          </cell>
          <cell r="B342" t="str">
            <v>TEJA DE BARRO   S/ETERNIT</v>
          </cell>
          <cell r="C342" t="str">
            <v>M2</v>
          </cell>
        </row>
        <row r="343">
          <cell r="A343">
            <v>412</v>
          </cell>
          <cell r="B343" t="str">
            <v>CANALETA 90       DE 3.75</v>
          </cell>
          <cell r="C343" t="str">
            <v>M2</v>
          </cell>
        </row>
        <row r="344">
          <cell r="A344">
            <v>413</v>
          </cell>
          <cell r="B344" t="str">
            <v>CANALETA 90       DE 4.50</v>
          </cell>
          <cell r="C344" t="str">
            <v>M2</v>
          </cell>
        </row>
        <row r="345">
          <cell r="A345">
            <v>414</v>
          </cell>
          <cell r="B345" t="str">
            <v>CANALETA 90       DE 5.25</v>
          </cell>
          <cell r="C345" t="str">
            <v>M2</v>
          </cell>
        </row>
        <row r="346">
          <cell r="A346">
            <v>415</v>
          </cell>
          <cell r="B346" t="str">
            <v>CANALETA 90       DE 6.00</v>
          </cell>
          <cell r="C346" t="str">
            <v>M2</v>
          </cell>
        </row>
        <row r="347">
          <cell r="A347">
            <v>416</v>
          </cell>
          <cell r="B347" t="str">
            <v>CANALETA 90       DE 7.50</v>
          </cell>
          <cell r="C347" t="str">
            <v>M2</v>
          </cell>
        </row>
        <row r="348">
          <cell r="A348">
            <v>417</v>
          </cell>
          <cell r="B348" t="str">
            <v>CANALETA 90       DE 9.00</v>
          </cell>
          <cell r="C348" t="str">
            <v>M2</v>
          </cell>
        </row>
        <row r="349">
          <cell r="A349">
            <v>418</v>
          </cell>
          <cell r="B349" t="str">
            <v>CANALETA 43       DE 3.50</v>
          </cell>
          <cell r="C349" t="str">
            <v>M2</v>
          </cell>
        </row>
        <row r="350">
          <cell r="A350">
            <v>419</v>
          </cell>
          <cell r="B350" t="str">
            <v>CANALETA 43       DE 4.00</v>
          </cell>
          <cell r="C350" t="str">
            <v>M2</v>
          </cell>
        </row>
        <row r="351">
          <cell r="A351">
            <v>420</v>
          </cell>
          <cell r="B351" t="str">
            <v>CANALETA 43       DE 4.50</v>
          </cell>
          <cell r="C351" t="str">
            <v>M2</v>
          </cell>
        </row>
        <row r="352">
          <cell r="A352">
            <v>421</v>
          </cell>
          <cell r="B352" t="str">
            <v>CANALETA 43       DE 5.00</v>
          </cell>
          <cell r="C352" t="str">
            <v>M2</v>
          </cell>
        </row>
        <row r="353">
          <cell r="A353">
            <v>422</v>
          </cell>
          <cell r="B353" t="str">
            <v>CANALETA 43       DE 5.50</v>
          </cell>
          <cell r="C353" t="str">
            <v>M2</v>
          </cell>
        </row>
        <row r="354">
          <cell r="A354">
            <v>423</v>
          </cell>
          <cell r="B354" t="str">
            <v>CANALETA 43       DE 6.00</v>
          </cell>
          <cell r="C354" t="str">
            <v>M2</v>
          </cell>
        </row>
        <row r="355">
          <cell r="A355">
            <v>424</v>
          </cell>
          <cell r="B355" t="str">
            <v>AFINADO  CUBIERTAS PLANAS</v>
          </cell>
          <cell r="C355" t="str">
            <v>M2</v>
          </cell>
        </row>
        <row r="356">
          <cell r="A356">
            <v>425</v>
          </cell>
          <cell r="B356" t="str">
            <v>PERMA PLY   3 CAPAS</v>
          </cell>
          <cell r="C356" t="str">
            <v>M2</v>
          </cell>
        </row>
        <row r="357">
          <cell r="A357">
            <v>426</v>
          </cell>
          <cell r="B357" t="str">
            <v>MANTO FIBERGLASS       3M</v>
          </cell>
          <cell r="C357" t="str">
            <v>M2</v>
          </cell>
        </row>
        <row r="358">
          <cell r="A358">
            <v>427</v>
          </cell>
          <cell r="B358" t="str">
            <v>MANTO FIBERGLASS       2M</v>
          </cell>
          <cell r="C358" t="str">
            <v>M2</v>
          </cell>
        </row>
        <row r="359">
          <cell r="A359">
            <v>428</v>
          </cell>
          <cell r="B359" t="str">
            <v>SHINGLE     CON IMPERMEAB</v>
          </cell>
          <cell r="C359" t="str">
            <v>M2</v>
          </cell>
        </row>
        <row r="360">
          <cell r="A360">
            <v>429</v>
          </cell>
          <cell r="B360" t="str">
            <v>TEJA ESPAÑOLA     ETERNIT</v>
          </cell>
          <cell r="C360" t="str">
            <v>M2</v>
          </cell>
        </row>
        <row r="361">
          <cell r="A361">
            <v>430</v>
          </cell>
          <cell r="B361" t="str">
            <v>TEJA TRANSPARENTE    No.4</v>
          </cell>
          <cell r="C361" t="str">
            <v>M2</v>
          </cell>
        </row>
        <row r="362">
          <cell r="A362">
            <v>431</v>
          </cell>
          <cell r="B362" t="str">
            <v>TEJA TRANSPARENTE    No.6</v>
          </cell>
          <cell r="C362" t="str">
            <v>M2</v>
          </cell>
        </row>
        <row r="363">
          <cell r="A363">
            <v>432</v>
          </cell>
          <cell r="B363" t="str">
            <v>CANALETA ACESCO   DE 4.50</v>
          </cell>
          <cell r="C363" t="str">
            <v>M2</v>
          </cell>
        </row>
        <row r="364">
          <cell r="A364">
            <v>433</v>
          </cell>
          <cell r="B364" t="str">
            <v>DOMO CIRCULAR      d=1.10</v>
          </cell>
          <cell r="C364" t="str">
            <v>UN</v>
          </cell>
        </row>
        <row r="365">
          <cell r="A365">
            <v>437</v>
          </cell>
          <cell r="B365" t="str">
            <v>CANAL LATON        d=0.50</v>
          </cell>
          <cell r="C365" t="str">
            <v>ML</v>
          </cell>
        </row>
        <row r="366">
          <cell r="A366">
            <v>438</v>
          </cell>
          <cell r="B366" t="str">
            <v>CANAL LATON        d=0.75</v>
          </cell>
          <cell r="C366" t="str">
            <v>ML</v>
          </cell>
        </row>
        <row r="367">
          <cell r="A367">
            <v>439</v>
          </cell>
          <cell r="B367" t="str">
            <v>CANAL LATON        d=1.00</v>
          </cell>
          <cell r="C367" t="str">
            <v>ML</v>
          </cell>
        </row>
        <row r="368">
          <cell r="A368">
            <v>440</v>
          </cell>
          <cell r="B368" t="str">
            <v>BAJANTE LATON      12 x 6</v>
          </cell>
          <cell r="C368" t="str">
            <v>ML</v>
          </cell>
        </row>
        <row r="369">
          <cell r="A369">
            <v>441</v>
          </cell>
          <cell r="B369" t="str">
            <v>FLANCHE LATON        0.08</v>
          </cell>
          <cell r="C369" t="str">
            <v>ML</v>
          </cell>
        </row>
        <row r="370">
          <cell r="A370">
            <v>442</v>
          </cell>
          <cell r="B370" t="str">
            <v>CANAL   PVC 3"</v>
          </cell>
          <cell r="C370" t="str">
            <v>ML</v>
          </cell>
        </row>
        <row r="371">
          <cell r="A371">
            <v>443</v>
          </cell>
          <cell r="B371" t="str">
            <v>BAJANTE PVC 3"</v>
          </cell>
          <cell r="C371" t="str">
            <v>ML</v>
          </cell>
        </row>
        <row r="372">
          <cell r="A372">
            <v>444</v>
          </cell>
          <cell r="B372" t="str">
            <v>TRAGANTES              4"</v>
          </cell>
          <cell r="C372" t="str">
            <v>UN</v>
          </cell>
        </row>
        <row r="373">
          <cell r="A373">
            <v>445</v>
          </cell>
          <cell r="B373" t="str">
            <v>TRAGANTES              6"</v>
          </cell>
          <cell r="C373" t="str">
            <v>UN</v>
          </cell>
        </row>
        <row r="374">
          <cell r="A374">
            <v>478</v>
          </cell>
          <cell r="B374" t="str">
            <v>MALLA    PARA     PAÑETAR</v>
          </cell>
          <cell r="C374" t="str">
            <v>M2</v>
          </cell>
        </row>
        <row r="375">
          <cell r="A375">
            <v>479</v>
          </cell>
          <cell r="B375" t="str">
            <v>ARMADURA   MADERA Y MALLA</v>
          </cell>
          <cell r="C375" t="str">
            <v>M2</v>
          </cell>
        </row>
        <row r="376">
          <cell r="A376">
            <v>480</v>
          </cell>
          <cell r="B376" t="str">
            <v>CIELO RASO PINO CIPRES</v>
          </cell>
          <cell r="C376" t="str">
            <v>M2</v>
          </cell>
        </row>
        <row r="377">
          <cell r="A377">
            <v>481</v>
          </cell>
          <cell r="B377" t="str">
            <v>CIELO RASO MARFIL</v>
          </cell>
          <cell r="C377" t="str">
            <v>M2</v>
          </cell>
        </row>
        <row r="378">
          <cell r="A378">
            <v>482</v>
          </cell>
          <cell r="B378" t="str">
            <v>CIELO RASO CEDRILLO</v>
          </cell>
          <cell r="C378" t="str">
            <v>M2</v>
          </cell>
        </row>
        <row r="379">
          <cell r="A379">
            <v>483</v>
          </cell>
          <cell r="B379" t="str">
            <v>CIELO RASO ZAPAN</v>
          </cell>
          <cell r="C379" t="str">
            <v>M2</v>
          </cell>
        </row>
        <row r="380">
          <cell r="A380">
            <v>484</v>
          </cell>
          <cell r="B380" t="str">
            <v>CANES EN PLANCHON</v>
          </cell>
          <cell r="C380" t="str">
            <v>ML</v>
          </cell>
        </row>
        <row r="381">
          <cell r="A381">
            <v>485</v>
          </cell>
          <cell r="B381" t="str">
            <v>LAMINA   PLANA    ETERNIT</v>
          </cell>
          <cell r="C381" t="str">
            <v>M2</v>
          </cell>
        </row>
        <row r="382">
          <cell r="A382">
            <v>486</v>
          </cell>
          <cell r="B382" t="str">
            <v>CIELO RASO DURACUSTIC</v>
          </cell>
          <cell r="C382" t="str">
            <v>M2</v>
          </cell>
        </row>
        <row r="383">
          <cell r="A383">
            <v>487</v>
          </cell>
          <cell r="B383" t="str">
            <v>CIELO RASO AMARILLON</v>
          </cell>
          <cell r="C383" t="str">
            <v>M2</v>
          </cell>
        </row>
        <row r="384">
          <cell r="A384">
            <v>488</v>
          </cell>
          <cell r="B384" t="str">
            <v>LUXACELL ACERO</v>
          </cell>
          <cell r="C384" t="str">
            <v>M2</v>
          </cell>
        </row>
        <row r="385">
          <cell r="A385">
            <v>489</v>
          </cell>
          <cell r="B385" t="str">
            <v>LUXALON ALUMINIO    P  80</v>
          </cell>
          <cell r="C385" t="str">
            <v>M2</v>
          </cell>
        </row>
        <row r="386">
          <cell r="A386">
            <v>490</v>
          </cell>
          <cell r="B386" t="str">
            <v>LUXALON GALV.ACUST. P 130</v>
          </cell>
          <cell r="C386" t="str">
            <v>M2</v>
          </cell>
        </row>
        <row r="387">
          <cell r="A387">
            <v>491</v>
          </cell>
          <cell r="B387" t="str">
            <v>LUXALON ACERO ACUST.P  80</v>
          </cell>
          <cell r="C387" t="str">
            <v>M2</v>
          </cell>
        </row>
        <row r="388">
          <cell r="A388">
            <v>492</v>
          </cell>
          <cell r="B388" t="str">
            <v>LUXALON ACERO DECOR P 130</v>
          </cell>
          <cell r="C388" t="str">
            <v>M2</v>
          </cell>
        </row>
        <row r="389">
          <cell r="A389">
            <v>493</v>
          </cell>
          <cell r="B389" t="str">
            <v>C.RASO YESO (OCULTO)</v>
          </cell>
          <cell r="C389" t="str">
            <v>M2</v>
          </cell>
        </row>
        <row r="390">
          <cell r="A390">
            <v>494</v>
          </cell>
          <cell r="B390" t="str">
            <v>C.RASO YESO SEMI OCULTO</v>
          </cell>
          <cell r="C390" t="str">
            <v>M2</v>
          </cell>
        </row>
        <row r="391">
          <cell r="A391">
            <v>495</v>
          </cell>
          <cell r="B391" t="str">
            <v>FRISO YESO</v>
          </cell>
          <cell r="C391" t="str">
            <v>ML</v>
          </cell>
        </row>
        <row r="392">
          <cell r="A392">
            <v>496</v>
          </cell>
          <cell r="B392" t="str">
            <v>APLIQUE  YESO</v>
          </cell>
          <cell r="C392" t="str">
            <v>ML</v>
          </cell>
        </row>
        <row r="393">
          <cell r="A393">
            <v>497</v>
          </cell>
          <cell r="B393" t="str">
            <v>CORNISAS YESO</v>
          </cell>
          <cell r="C393" t="str">
            <v>ML</v>
          </cell>
        </row>
        <row r="394">
          <cell r="A394">
            <v>498</v>
          </cell>
          <cell r="B394" t="str">
            <v>TRIPLEX PIZANO       9 mm</v>
          </cell>
          <cell r="C394" t="str">
            <v>M2</v>
          </cell>
        </row>
        <row r="395">
          <cell r="A395">
            <v>499</v>
          </cell>
          <cell r="B395" t="str">
            <v>TABLEX              19 mm</v>
          </cell>
          <cell r="C395" t="str">
            <v>M2</v>
          </cell>
        </row>
        <row r="396">
          <cell r="A396">
            <v>500</v>
          </cell>
          <cell r="B396" t="str">
            <v>CIELO RASO OTOBO</v>
          </cell>
          <cell r="C396" t="str">
            <v>M2</v>
          </cell>
        </row>
        <row r="397">
          <cell r="A397">
            <v>501</v>
          </cell>
          <cell r="B397" t="str">
            <v>CIELO RASO PARDILLO</v>
          </cell>
          <cell r="C397" t="str">
            <v>M2</v>
          </cell>
        </row>
        <row r="398">
          <cell r="A398">
            <v>532</v>
          </cell>
          <cell r="B398" t="str">
            <v>EXCAVACION  VIGA CIMIENTO</v>
          </cell>
          <cell r="C398" t="str">
            <v>M3</v>
          </cell>
        </row>
        <row r="399">
          <cell r="A399">
            <v>533</v>
          </cell>
          <cell r="B399" t="str">
            <v>RELLENOS   DE  EXCAVACION</v>
          </cell>
          <cell r="C399" t="str">
            <v>M3</v>
          </cell>
        </row>
        <row r="400">
          <cell r="A400">
            <v>534</v>
          </cell>
          <cell r="B400" t="str">
            <v>RETIRO  SOBRANTES  TIERR1</v>
          </cell>
          <cell r="C400" t="str">
            <v>M3</v>
          </cell>
        </row>
        <row r="401">
          <cell r="A401">
            <v>535</v>
          </cell>
          <cell r="B401" t="str">
            <v>RELLENOS  AGREGADO PETREO</v>
          </cell>
          <cell r="C401" t="str">
            <v>M3</v>
          </cell>
          <cell r="D401">
            <v>31473.910600000003</v>
          </cell>
        </row>
        <row r="402">
          <cell r="A402">
            <v>536</v>
          </cell>
          <cell r="B402" t="str">
            <v>ENSAYOS  DENSIDAD TERRENO</v>
          </cell>
          <cell r="C402" t="str">
            <v>UN</v>
          </cell>
        </row>
        <row r="403">
          <cell r="A403">
            <v>537</v>
          </cell>
          <cell r="B403" t="str">
            <v>ENSAYOS PROCTOR</v>
          </cell>
          <cell r="C403" t="str">
            <v>UN</v>
          </cell>
        </row>
        <row r="404">
          <cell r="A404">
            <v>538</v>
          </cell>
          <cell r="B404" t="str">
            <v>POLISEC</v>
          </cell>
          <cell r="C404" t="str">
            <v>M2</v>
          </cell>
        </row>
        <row r="405">
          <cell r="A405">
            <v>539</v>
          </cell>
          <cell r="B405" t="str">
            <v>PLACA BASE CONCRETO  0.08</v>
          </cell>
          <cell r="C405" t="str">
            <v>M2</v>
          </cell>
        </row>
        <row r="406">
          <cell r="A406">
            <v>540</v>
          </cell>
          <cell r="B406" t="str">
            <v>PLACA BASE CONCRETO  2,500 PSI e= 0.10 M</v>
          </cell>
          <cell r="C406" t="str">
            <v>M2</v>
          </cell>
          <cell r="D406">
            <v>25752.415999999997</v>
          </cell>
        </row>
        <row r="407">
          <cell r="A407">
            <v>541</v>
          </cell>
          <cell r="B407" t="str">
            <v>PLACA BASE CONCRETO  0.15</v>
          </cell>
          <cell r="C407" t="str">
            <v>M2</v>
          </cell>
        </row>
        <row r="408">
          <cell r="A408">
            <v>542</v>
          </cell>
          <cell r="B408" t="str">
            <v>CONCRETO BASE GRADAS</v>
          </cell>
          <cell r="C408" t="str">
            <v>M2</v>
          </cell>
        </row>
        <row r="409">
          <cell r="A409">
            <v>543</v>
          </cell>
          <cell r="B409" t="str">
            <v>CONCRETO SARDINELES  0.40</v>
          </cell>
          <cell r="C409" t="str">
            <v>ML</v>
          </cell>
        </row>
        <row r="410">
          <cell r="A410">
            <v>544</v>
          </cell>
          <cell r="B410" t="str">
            <v>CONCRETO ANDENES     0.10</v>
          </cell>
          <cell r="C410" t="str">
            <v>M2</v>
          </cell>
        </row>
        <row r="411">
          <cell r="A411">
            <v>545</v>
          </cell>
          <cell r="B411" t="str">
            <v>CONCRETO ESTRIADO  RAMPAS</v>
          </cell>
          <cell r="C411" t="str">
            <v>M2</v>
          </cell>
        </row>
        <row r="412">
          <cell r="A412">
            <v>546</v>
          </cell>
          <cell r="B412" t="str">
            <v>MANTO FIBERGLASS   600 XT</v>
          </cell>
          <cell r="C412" t="str">
            <v>T2</v>
          </cell>
        </row>
        <row r="413">
          <cell r="A413">
            <v>547</v>
          </cell>
          <cell r="B413" t="str">
            <v>PERMA PLY         2 CAPAS</v>
          </cell>
          <cell r="C413" t="str">
            <v>M2</v>
          </cell>
        </row>
        <row r="414">
          <cell r="A414">
            <v>548</v>
          </cell>
          <cell r="B414" t="str">
            <v>ALISTADO ENDURECIDO</v>
          </cell>
          <cell r="C414" t="str">
            <v>M2</v>
          </cell>
        </row>
        <row r="415">
          <cell r="A415">
            <v>549</v>
          </cell>
          <cell r="B415" t="str">
            <v>ALISTADO ENDURECID1</v>
          </cell>
          <cell r="C415" t="str">
            <v>M2</v>
          </cell>
        </row>
        <row r="416">
          <cell r="A416">
            <v>550</v>
          </cell>
          <cell r="B416" t="str">
            <v>ALISTADO PISOS       0.04</v>
          </cell>
          <cell r="C416" t="str">
            <v>M2</v>
          </cell>
        </row>
        <row r="417">
          <cell r="A417">
            <v>551</v>
          </cell>
          <cell r="B417" t="str">
            <v>ALISTADO IMP.PISOS   0.04</v>
          </cell>
          <cell r="C417" t="str">
            <v>M2</v>
          </cell>
        </row>
        <row r="418">
          <cell r="A418">
            <v>552</v>
          </cell>
          <cell r="B418" t="str">
            <v>ALISTADO IMP.PISOS   0.01</v>
          </cell>
          <cell r="C418" t="str">
            <v>M2</v>
          </cell>
        </row>
        <row r="419">
          <cell r="A419">
            <v>553</v>
          </cell>
          <cell r="B419" t="str">
            <v>ALISTADO PARA LISTON</v>
          </cell>
          <cell r="C419" t="str">
            <v>M2</v>
          </cell>
        </row>
        <row r="420">
          <cell r="A420">
            <v>554</v>
          </cell>
          <cell r="B420" t="str">
            <v>ALISTADO TERRAZAS    0.08</v>
          </cell>
          <cell r="C420" t="str">
            <v>M2</v>
          </cell>
        </row>
        <row r="421">
          <cell r="A421">
            <v>555</v>
          </cell>
          <cell r="B421" t="str">
            <v>POLISE1</v>
          </cell>
          <cell r="C421" t="str">
            <v>M2</v>
          </cell>
        </row>
        <row r="422">
          <cell r="A422">
            <v>556</v>
          </cell>
          <cell r="B422" t="str">
            <v>PEGANTE  MORTERO-CONCRETO</v>
          </cell>
          <cell r="C422" t="str">
            <v>M2</v>
          </cell>
        </row>
        <row r="423">
          <cell r="A423">
            <v>557</v>
          </cell>
          <cell r="B423" t="str">
            <v>BASE ASFALTO 1350</v>
          </cell>
          <cell r="C423" t="str">
            <v>M2</v>
          </cell>
        </row>
        <row r="424">
          <cell r="A424">
            <v>558</v>
          </cell>
          <cell r="B424" t="str">
            <v>RELLENO GRAVILLA DE RIO</v>
          </cell>
          <cell r="C424" t="str">
            <v>M3</v>
          </cell>
        </row>
        <row r="425">
          <cell r="A425">
            <v>560</v>
          </cell>
          <cell r="B425" t="str">
            <v>PISO EN POLVO DE LADRILLO</v>
          </cell>
          <cell r="C425" t="str">
            <v>M3</v>
          </cell>
        </row>
        <row r="426">
          <cell r="A426">
            <v>589</v>
          </cell>
          <cell r="B426" t="str">
            <v>ADOQUIN CONCRETO     8 cm</v>
          </cell>
          <cell r="C426" t="str">
            <v>M2</v>
          </cell>
        </row>
        <row r="427">
          <cell r="A427">
            <v>591</v>
          </cell>
          <cell r="B427" t="str">
            <v>ADOQUIN CONCRETO    10 cm</v>
          </cell>
          <cell r="C427" t="str">
            <v>M2</v>
          </cell>
        </row>
        <row r="428">
          <cell r="A428">
            <v>593</v>
          </cell>
          <cell r="B428" t="str">
            <v>ADOQUIN  GRES    PEATONAL</v>
          </cell>
          <cell r="C428" t="str">
            <v>M2</v>
          </cell>
        </row>
        <row r="429">
          <cell r="A429">
            <v>594</v>
          </cell>
          <cell r="B429" t="str">
            <v>ADOQUIN  GRES   VEHICULAR</v>
          </cell>
          <cell r="C429" t="str">
            <v>M2</v>
          </cell>
        </row>
        <row r="430">
          <cell r="A430">
            <v>596</v>
          </cell>
          <cell r="B430" t="str">
            <v>CALDOSIN DE GRANITO 33x33</v>
          </cell>
          <cell r="C430" t="str">
            <v>M2</v>
          </cell>
        </row>
        <row r="431">
          <cell r="A431">
            <v>597</v>
          </cell>
          <cell r="B431" t="str">
            <v>BALDOSIN GRANITO    20x20</v>
          </cell>
          <cell r="C431" t="str">
            <v>M2</v>
          </cell>
        </row>
        <row r="432">
          <cell r="A432">
            <v>598</v>
          </cell>
          <cell r="B432" t="str">
            <v>BALDOSIN GRANITO    33x33</v>
          </cell>
          <cell r="C432" t="str">
            <v>M2</v>
          </cell>
        </row>
        <row r="433">
          <cell r="A433">
            <v>600</v>
          </cell>
          <cell r="B433" t="str">
            <v>PLANCHUELA MARMOL   NEGRO</v>
          </cell>
          <cell r="C433" t="str">
            <v>M2</v>
          </cell>
        </row>
        <row r="434">
          <cell r="A434">
            <v>601</v>
          </cell>
          <cell r="B434" t="str">
            <v>PLANCHUELA MARMOL    GRIS</v>
          </cell>
          <cell r="C434" t="str">
            <v>M2</v>
          </cell>
        </row>
        <row r="435">
          <cell r="A435">
            <v>602</v>
          </cell>
          <cell r="B435" t="str">
            <v>PLANCHUELA MARMOL TRAVERT</v>
          </cell>
          <cell r="C435" t="str">
            <v>M2</v>
          </cell>
        </row>
        <row r="436">
          <cell r="A436">
            <v>603</v>
          </cell>
          <cell r="B436" t="str">
            <v>PLANCHUELA TRAV.  PERUANO</v>
          </cell>
          <cell r="C436" t="str">
            <v>M2</v>
          </cell>
        </row>
        <row r="437">
          <cell r="A437">
            <v>604</v>
          </cell>
          <cell r="B437" t="str">
            <v>ZOCALO MARMOL NEGRO 7.3cm</v>
          </cell>
          <cell r="C437" t="str">
            <v>ML</v>
          </cell>
        </row>
        <row r="438">
          <cell r="A438">
            <v>605</v>
          </cell>
          <cell r="B438" t="str">
            <v>ZOCALO MARMOL GRIS  7.3cm</v>
          </cell>
          <cell r="C438" t="str">
            <v>ML</v>
          </cell>
        </row>
        <row r="439">
          <cell r="A439">
            <v>606</v>
          </cell>
          <cell r="B439" t="str">
            <v>ZOCALO MARMOL TRAV. 7.3cm</v>
          </cell>
          <cell r="C439" t="str">
            <v>ML</v>
          </cell>
        </row>
        <row r="440">
          <cell r="A440">
            <v>608</v>
          </cell>
          <cell r="B440" t="str">
            <v>VENECIA PLANO (BASE)20x20</v>
          </cell>
          <cell r="C440" t="str">
            <v>M2</v>
          </cell>
        </row>
        <row r="441">
          <cell r="A441">
            <v>609</v>
          </cell>
          <cell r="B441" t="str">
            <v>VENECIA DECOR.      20x20</v>
          </cell>
          <cell r="C441" t="str">
            <v>M2</v>
          </cell>
        </row>
        <row r="442">
          <cell r="A442">
            <v>610</v>
          </cell>
          <cell r="B442" t="str">
            <v>ACENTO  COLOR       20x20</v>
          </cell>
          <cell r="C442" t="str">
            <v>M2</v>
          </cell>
        </row>
        <row r="443">
          <cell r="A443">
            <v>611</v>
          </cell>
          <cell r="B443" t="str">
            <v>SEGOVIA  COLOR      30x30</v>
          </cell>
          <cell r="C443" t="str">
            <v>M2</v>
          </cell>
        </row>
        <row r="444">
          <cell r="A444">
            <v>612</v>
          </cell>
          <cell r="B444" t="str">
            <v>DIAMANTE COLOR      30x30</v>
          </cell>
          <cell r="C444" t="str">
            <v>M2</v>
          </cell>
        </row>
        <row r="445">
          <cell r="A445">
            <v>613</v>
          </cell>
          <cell r="B445" t="str">
            <v>DECORPISO           11x22</v>
          </cell>
          <cell r="C445" t="str">
            <v>M2</v>
          </cell>
        </row>
        <row r="446">
          <cell r="A446">
            <v>614</v>
          </cell>
          <cell r="B446" t="str">
            <v>CRISTANAC        ESPECIAL</v>
          </cell>
          <cell r="C446" t="str">
            <v>M2</v>
          </cell>
        </row>
        <row r="447">
          <cell r="A447">
            <v>615</v>
          </cell>
          <cell r="B447" t="str">
            <v>EMEFLEX CAUCHO NEGRO</v>
          </cell>
          <cell r="C447" t="str">
            <v>M2</v>
          </cell>
        </row>
        <row r="448">
          <cell r="A448">
            <v>616</v>
          </cell>
          <cell r="B448" t="str">
            <v>EMEFLEX COLORES</v>
          </cell>
          <cell r="C448" t="str">
            <v>M2</v>
          </cell>
        </row>
        <row r="449">
          <cell r="A449">
            <v>617</v>
          </cell>
          <cell r="B449" t="str">
            <v>GRANITO</v>
          </cell>
          <cell r="C449" t="str">
            <v>M2</v>
          </cell>
        </row>
        <row r="450">
          <cell r="A450">
            <v>618</v>
          </cell>
          <cell r="B450" t="str">
            <v>PASO ESCALERA GRANITO</v>
          </cell>
          <cell r="C450" t="str">
            <v>ML</v>
          </cell>
        </row>
        <row r="451">
          <cell r="A451">
            <v>619</v>
          </cell>
          <cell r="B451" t="str">
            <v>G/ESCOBAS GRANITO</v>
          </cell>
          <cell r="C451" t="str">
            <v>ML</v>
          </cell>
        </row>
        <row r="452">
          <cell r="A452">
            <v>620</v>
          </cell>
          <cell r="B452" t="str">
            <v>GRAVILLA LAVADA</v>
          </cell>
          <cell r="C452" t="str">
            <v>M2</v>
          </cell>
        </row>
        <row r="453">
          <cell r="A453">
            <v>621</v>
          </cell>
          <cell r="B453" t="str">
            <v>GRADAS GRAVILLA</v>
          </cell>
          <cell r="C453" t="str">
            <v>ML</v>
          </cell>
        </row>
        <row r="454">
          <cell r="A454">
            <v>622</v>
          </cell>
          <cell r="B454" t="str">
            <v>G/ESCOBA GRAVILLA</v>
          </cell>
          <cell r="C454" t="str">
            <v>ML</v>
          </cell>
        </row>
        <row r="455">
          <cell r="A455">
            <v>623</v>
          </cell>
          <cell r="B455" t="str">
            <v>PISO TABLON 30 X 30 ANTIDESLIZANTE</v>
          </cell>
          <cell r="C455" t="str">
            <v>M2</v>
          </cell>
          <cell r="D455">
            <v>19521.9611</v>
          </cell>
        </row>
        <row r="456">
          <cell r="A456">
            <v>625</v>
          </cell>
          <cell r="B456" t="str">
            <v>TABLETA             25x25</v>
          </cell>
          <cell r="C456" t="str">
            <v>M2</v>
          </cell>
        </row>
        <row r="457">
          <cell r="A457">
            <v>626</v>
          </cell>
          <cell r="B457" t="str">
            <v>TABLETA GRES        10x10</v>
          </cell>
          <cell r="C457" t="str">
            <v>M2</v>
          </cell>
        </row>
        <row r="458">
          <cell r="A458">
            <v>627</v>
          </cell>
          <cell r="B458" t="str">
            <v>TABLETA DE GRES   20 x 20</v>
          </cell>
          <cell r="C458" t="str">
            <v>M2</v>
          </cell>
        </row>
        <row r="459">
          <cell r="A459">
            <v>629</v>
          </cell>
          <cell r="B459" t="str">
            <v>ZOCALO P/TABLETA   7.5 cm</v>
          </cell>
          <cell r="C459" t="str">
            <v>ML</v>
          </cell>
        </row>
        <row r="460">
          <cell r="A460">
            <v>630</v>
          </cell>
          <cell r="B460" t="str">
            <v>ZOCALO P/TABLETA    10 cm</v>
          </cell>
          <cell r="C460" t="str">
            <v>ML</v>
          </cell>
          <cell r="D460">
            <v>6473.8464999999997</v>
          </cell>
        </row>
        <row r="461">
          <cell r="A461">
            <v>631</v>
          </cell>
          <cell r="B461" t="str">
            <v>PIRLANES ALUMINIO</v>
          </cell>
          <cell r="C461" t="str">
            <v>ML</v>
          </cell>
        </row>
        <row r="462">
          <cell r="A462">
            <v>632</v>
          </cell>
          <cell r="B462" t="str">
            <v>PIRLANES LADRILLO</v>
          </cell>
          <cell r="C462" t="str">
            <v>ML</v>
          </cell>
        </row>
        <row r="463">
          <cell r="A463">
            <v>633</v>
          </cell>
          <cell r="B463" t="str">
            <v>PULIDA/LACADA    PISO MAD</v>
          </cell>
          <cell r="C463" t="str">
            <v>M2</v>
          </cell>
        </row>
        <row r="464">
          <cell r="A464">
            <v>634</v>
          </cell>
          <cell r="B464" t="str">
            <v>PULIDA PLOMO PISO GRANITO</v>
          </cell>
          <cell r="C464" t="str">
            <v>M2</v>
          </cell>
        </row>
        <row r="465">
          <cell r="A465">
            <v>636</v>
          </cell>
          <cell r="B465" t="str">
            <v>LISTON M.H.      AMARILLO</v>
          </cell>
          <cell r="C465" t="str">
            <v>M2</v>
          </cell>
        </row>
        <row r="466">
          <cell r="A466">
            <v>637</v>
          </cell>
          <cell r="B466" t="str">
            <v>LISTON M.H.      GUAYACAN</v>
          </cell>
          <cell r="C466" t="str">
            <v>M2</v>
          </cell>
        </row>
        <row r="467">
          <cell r="A467">
            <v>638</v>
          </cell>
          <cell r="B467" t="str">
            <v>PISO PARKET GUAYAN FINO</v>
          </cell>
          <cell r="C467" t="str">
            <v>M2</v>
          </cell>
        </row>
        <row r="468">
          <cell r="A468">
            <v>639</v>
          </cell>
          <cell r="B468" t="str">
            <v>PISO PARKET ZAPAN CORR.</v>
          </cell>
          <cell r="C468" t="str">
            <v>M2</v>
          </cell>
        </row>
        <row r="469">
          <cell r="A469">
            <v>640</v>
          </cell>
          <cell r="B469" t="str">
            <v>G/ESCOBA CEDRO      6 cm</v>
          </cell>
          <cell r="C469" t="str">
            <v>ML</v>
          </cell>
        </row>
        <row r="470">
          <cell r="A470">
            <v>641</v>
          </cell>
          <cell r="B470" t="str">
            <v>G/ESCOBA CEDRO      8 cm</v>
          </cell>
          <cell r="C470" t="str">
            <v>ML</v>
          </cell>
        </row>
        <row r="471">
          <cell r="A471">
            <v>642</v>
          </cell>
          <cell r="B471" t="str">
            <v>VINISOL            1.6 mm</v>
          </cell>
          <cell r="C471" t="str">
            <v>M2</v>
          </cell>
        </row>
        <row r="472">
          <cell r="A472">
            <v>643</v>
          </cell>
          <cell r="B472" t="str">
            <v>VINISOL            2.0 mm</v>
          </cell>
          <cell r="C472" t="str">
            <v>M2</v>
          </cell>
        </row>
        <row r="473">
          <cell r="A473">
            <v>644</v>
          </cell>
          <cell r="B473" t="str">
            <v>VINISOL            3.0 mm</v>
          </cell>
          <cell r="C473" t="str">
            <v>M2</v>
          </cell>
        </row>
        <row r="474">
          <cell r="A474">
            <v>645</v>
          </cell>
          <cell r="B474" t="str">
            <v>G/ESCOBA VINISOL   6.8 mm</v>
          </cell>
          <cell r="C474" t="str">
            <v>ML</v>
          </cell>
        </row>
        <row r="475">
          <cell r="A475">
            <v>646</v>
          </cell>
          <cell r="B475" t="str">
            <v>PASOS ESCALERA     VINILO</v>
          </cell>
          <cell r="C475" t="str">
            <v>UN</v>
          </cell>
        </row>
        <row r="476">
          <cell r="A476">
            <v>679</v>
          </cell>
          <cell r="B476" t="str">
            <v>PORC.ESTANCIA GRAB. 11X11</v>
          </cell>
          <cell r="C476" t="str">
            <v>M2</v>
          </cell>
        </row>
        <row r="477">
          <cell r="A477">
            <v>680</v>
          </cell>
          <cell r="B477" t="str">
            <v>PORC.ESTANCIA PLANO 11X11</v>
          </cell>
          <cell r="C477" t="str">
            <v>M2</v>
          </cell>
        </row>
        <row r="478">
          <cell r="A478">
            <v>681</v>
          </cell>
          <cell r="B478" t="str">
            <v>PORC.PLANO ESTANCIA 11X22</v>
          </cell>
          <cell r="C478" t="str">
            <v>M2</v>
          </cell>
        </row>
        <row r="479">
          <cell r="A479">
            <v>682</v>
          </cell>
          <cell r="B479" t="str">
            <v>PORC.ESTANCIA DUNAS 11x11</v>
          </cell>
          <cell r="C479" t="str">
            <v>M2</v>
          </cell>
        </row>
        <row r="480">
          <cell r="A480">
            <v>683</v>
          </cell>
          <cell r="B480" t="str">
            <v>PORC.ROSSO ITALIA 20X20</v>
          </cell>
          <cell r="C480" t="str">
            <v>M2</v>
          </cell>
        </row>
        <row r="481">
          <cell r="A481">
            <v>684</v>
          </cell>
          <cell r="B481" t="str">
            <v>PORC.ESFUMADO BASE 20x20</v>
          </cell>
          <cell r="C481" t="str">
            <v>M2</v>
          </cell>
        </row>
        <row r="482">
          <cell r="A482">
            <v>685</v>
          </cell>
          <cell r="B482" t="str">
            <v>PORC.MARMOL CARRARA 20x20</v>
          </cell>
          <cell r="C482" t="str">
            <v>M2</v>
          </cell>
        </row>
        <row r="483">
          <cell r="A483">
            <v>686</v>
          </cell>
          <cell r="B483" t="str">
            <v>PORC.ATLANTIS BASE 20x20</v>
          </cell>
          <cell r="C483" t="str">
            <v>M2</v>
          </cell>
        </row>
        <row r="484">
          <cell r="A484">
            <v>687</v>
          </cell>
          <cell r="B484" t="str">
            <v>PORC.VENECIA BASE   20x20</v>
          </cell>
          <cell r="C484" t="str">
            <v>M2</v>
          </cell>
        </row>
        <row r="485">
          <cell r="A485">
            <v>688</v>
          </cell>
          <cell r="B485" t="str">
            <v>PORC.MOSAIC.VENECIA 20x20</v>
          </cell>
          <cell r="C485" t="str">
            <v>M2</v>
          </cell>
        </row>
        <row r="486">
          <cell r="A486">
            <v>689</v>
          </cell>
          <cell r="B486" t="str">
            <v>PORC.PLANO ITALIA 20x20</v>
          </cell>
          <cell r="C486" t="str">
            <v>M2</v>
          </cell>
        </row>
        <row r="487">
          <cell r="A487">
            <v>695</v>
          </cell>
          <cell r="B487" t="str">
            <v>PAPEL COLGADURA TIPO 1</v>
          </cell>
          <cell r="C487" t="str">
            <v>M2</v>
          </cell>
        </row>
        <row r="488">
          <cell r="A488">
            <v>696</v>
          </cell>
          <cell r="B488" t="str">
            <v>PAPEL COLGADURA   ESTILOS</v>
          </cell>
          <cell r="C488" t="str">
            <v>M2</v>
          </cell>
        </row>
        <row r="489">
          <cell r="A489">
            <v>697</v>
          </cell>
          <cell r="B489" t="str">
            <v>CRISTANAC        ESPECIA1</v>
          </cell>
          <cell r="C489" t="str">
            <v>M2</v>
          </cell>
        </row>
        <row r="490">
          <cell r="A490">
            <v>698</v>
          </cell>
          <cell r="B490" t="str">
            <v>DUCHAS CRISTANAC  1.2x.90</v>
          </cell>
          <cell r="C490" t="str">
            <v>UN</v>
          </cell>
        </row>
        <row r="491">
          <cell r="A491">
            <v>699</v>
          </cell>
          <cell r="B491" t="str">
            <v>LAVADEROS PORCELANA 11x11</v>
          </cell>
          <cell r="C491" t="str">
            <v>UN</v>
          </cell>
        </row>
        <row r="492">
          <cell r="A492">
            <v>700</v>
          </cell>
          <cell r="B492" t="str">
            <v>LAVADEROS PORCELANA 20x20</v>
          </cell>
          <cell r="C492" t="str">
            <v>UN</v>
          </cell>
        </row>
        <row r="493">
          <cell r="A493">
            <v>701</v>
          </cell>
          <cell r="B493" t="str">
            <v>JUEGOS INCRUSTAR  ACUARIO</v>
          </cell>
          <cell r="C493" t="str">
            <v>UN</v>
          </cell>
        </row>
        <row r="494">
          <cell r="A494">
            <v>702</v>
          </cell>
          <cell r="B494" t="str">
            <v>JUEGOS INCRUSTAR    ROYAL</v>
          </cell>
          <cell r="C494" t="str">
            <v>UN</v>
          </cell>
        </row>
        <row r="495">
          <cell r="A495">
            <v>703</v>
          </cell>
          <cell r="B495" t="str">
            <v>JUEGOS INCRUSTAR    STILO</v>
          </cell>
          <cell r="C495" t="str">
            <v>UN</v>
          </cell>
        </row>
        <row r="496">
          <cell r="A496">
            <v>704</v>
          </cell>
          <cell r="B496" t="str">
            <v>JABONERAS  PORC. ACUARIO</v>
          </cell>
          <cell r="C496" t="str">
            <v>UN</v>
          </cell>
        </row>
        <row r="497">
          <cell r="A497">
            <v>705</v>
          </cell>
          <cell r="B497" t="str">
            <v>PAPELERAS  PORC. ACUARIO</v>
          </cell>
          <cell r="C497" t="str">
            <v>UN</v>
          </cell>
        </row>
        <row r="498">
          <cell r="A498">
            <v>706</v>
          </cell>
          <cell r="B498" t="str">
            <v>REMATES BOCEL PORC.  0.11</v>
          </cell>
          <cell r="C498" t="str">
            <v>ML</v>
          </cell>
        </row>
        <row r="499">
          <cell r="A499">
            <v>707</v>
          </cell>
          <cell r="B499" t="str">
            <v>REMATES BOCEL    ALUMINIO</v>
          </cell>
          <cell r="C499" t="str">
            <v>ML</v>
          </cell>
        </row>
        <row r="500">
          <cell r="A500">
            <v>708</v>
          </cell>
          <cell r="B500" t="str">
            <v>REMATES PORC.   BISELADOS</v>
          </cell>
          <cell r="C500" t="str">
            <v>ML</v>
          </cell>
        </row>
        <row r="501">
          <cell r="A501">
            <v>709</v>
          </cell>
          <cell r="B501" t="str">
            <v>PIRLAN DUCHA PORC.  11x11</v>
          </cell>
          <cell r="C501" t="str">
            <v>ML</v>
          </cell>
        </row>
        <row r="502">
          <cell r="A502">
            <v>710</v>
          </cell>
          <cell r="B502" t="str">
            <v>PIRLAN DUCHA PORC.  20x20</v>
          </cell>
          <cell r="C502" t="str">
            <v>ML</v>
          </cell>
        </row>
        <row r="503">
          <cell r="A503">
            <v>711</v>
          </cell>
          <cell r="B503" t="str">
            <v>SPACATTO TRAVERTINO</v>
          </cell>
          <cell r="C503" t="str">
            <v>M2</v>
          </cell>
        </row>
        <row r="504">
          <cell r="A504">
            <v>712</v>
          </cell>
          <cell r="B504" t="str">
            <v>SPACATTO CAFE</v>
          </cell>
          <cell r="C504" t="str">
            <v>M2</v>
          </cell>
        </row>
        <row r="505">
          <cell r="A505">
            <v>713</v>
          </cell>
          <cell r="B505" t="str">
            <v>MARMOL GRIS         30x15</v>
          </cell>
          <cell r="C505" t="str">
            <v>M2</v>
          </cell>
        </row>
        <row r="506">
          <cell r="A506">
            <v>714</v>
          </cell>
          <cell r="B506" t="str">
            <v>MARMOL TRAVERTINO   30x15</v>
          </cell>
          <cell r="C506" t="str">
            <v>M2</v>
          </cell>
        </row>
        <row r="507">
          <cell r="A507">
            <v>715</v>
          </cell>
          <cell r="B507" t="str">
            <v>MARMOL TRAV.      PERUANO</v>
          </cell>
          <cell r="C507" t="str">
            <v>M2</v>
          </cell>
        </row>
        <row r="508">
          <cell r="A508">
            <v>716</v>
          </cell>
          <cell r="B508" t="str">
            <v>PIEDRA CREMA</v>
          </cell>
          <cell r="C508" t="str">
            <v>M2</v>
          </cell>
        </row>
        <row r="509">
          <cell r="A509">
            <v>717</v>
          </cell>
          <cell r="B509" t="str">
            <v>PIEDRA MUÑECA</v>
          </cell>
          <cell r="C509" t="str">
            <v>M2</v>
          </cell>
        </row>
        <row r="510">
          <cell r="A510">
            <v>727</v>
          </cell>
          <cell r="B510" t="str">
            <v>REJILLAS VENT.      20x20</v>
          </cell>
          <cell r="C510" t="str">
            <v>UN</v>
          </cell>
        </row>
        <row r="511">
          <cell r="A511">
            <v>728</v>
          </cell>
          <cell r="B511" t="str">
            <v>REJILLAS PLAST.SOSCO 3x2</v>
          </cell>
          <cell r="C511" t="str">
            <v>UN</v>
          </cell>
        </row>
        <row r="512">
          <cell r="A512">
            <v>729</v>
          </cell>
          <cell r="B512" t="str">
            <v>REJILLAS SOSCO       3x 2</v>
          </cell>
          <cell r="C512" t="str">
            <v>UN</v>
          </cell>
        </row>
        <row r="513">
          <cell r="A513">
            <v>730</v>
          </cell>
          <cell r="B513" t="str">
            <v>VALVULAS LAVADERO      2"</v>
          </cell>
          <cell r="C513" t="str">
            <v>UN</v>
          </cell>
        </row>
        <row r="514">
          <cell r="A514">
            <v>731</v>
          </cell>
          <cell r="B514" t="str">
            <v>TAPAS REGISTRO    17 x 17</v>
          </cell>
          <cell r="C514" t="str">
            <v>UN</v>
          </cell>
        </row>
        <row r="515">
          <cell r="A515">
            <v>732</v>
          </cell>
          <cell r="B515" t="str">
            <v>TAPAS REGISTRO      24x24</v>
          </cell>
          <cell r="C515" t="str">
            <v>UN</v>
          </cell>
        </row>
        <row r="516">
          <cell r="A516">
            <v>733</v>
          </cell>
          <cell r="B516" t="str">
            <v>TUBO   CORTINA      DUCHA</v>
          </cell>
          <cell r="C516" t="str">
            <v>UN</v>
          </cell>
        </row>
        <row r="517">
          <cell r="A517">
            <v>734</v>
          </cell>
          <cell r="B517" t="str">
            <v>REJILLAS SIFON  4.5 x 3.5</v>
          </cell>
          <cell r="C517" t="str">
            <v>UN</v>
          </cell>
        </row>
        <row r="518">
          <cell r="A518">
            <v>735</v>
          </cell>
          <cell r="B518" t="str">
            <v>REJILLAS SIFON      20x20</v>
          </cell>
          <cell r="C518" t="str">
            <v>UN</v>
          </cell>
        </row>
        <row r="519">
          <cell r="A519">
            <v>736</v>
          </cell>
          <cell r="B519" t="str">
            <v>GABINETES   BAÑO SERVICIO</v>
          </cell>
          <cell r="C519" t="str">
            <v>UN</v>
          </cell>
        </row>
        <row r="520">
          <cell r="A520">
            <v>737</v>
          </cell>
          <cell r="B520" t="str">
            <v>GABINETES  BAÑO PRINCIPAL</v>
          </cell>
          <cell r="C520" t="str">
            <v>UN</v>
          </cell>
        </row>
        <row r="521">
          <cell r="A521">
            <v>770</v>
          </cell>
          <cell r="B521" t="str">
            <v>ACOMETIDA PVC 1/2"   5 MT</v>
          </cell>
          <cell r="C521" t="str">
            <v>UN</v>
          </cell>
        </row>
        <row r="522">
          <cell r="A522">
            <v>771</v>
          </cell>
          <cell r="B522" t="str">
            <v>ACOMETIDA PVC 3/4"   5 MT</v>
          </cell>
          <cell r="C522" t="str">
            <v>UN</v>
          </cell>
        </row>
        <row r="523">
          <cell r="A523">
            <v>772</v>
          </cell>
          <cell r="B523" t="str">
            <v>RED SUMINISTRO PVC   1/2"</v>
          </cell>
          <cell r="C523" t="str">
            <v>ML</v>
          </cell>
        </row>
        <row r="524">
          <cell r="A524">
            <v>773</v>
          </cell>
          <cell r="B524" t="str">
            <v>RED SUMINISTRO PVC   3/4"</v>
          </cell>
          <cell r="C524" t="str">
            <v>ML</v>
          </cell>
        </row>
        <row r="525">
          <cell r="A525">
            <v>774</v>
          </cell>
          <cell r="B525" t="str">
            <v>RED SUMINISTRO PVC     1"</v>
          </cell>
          <cell r="C525" t="str">
            <v>ML</v>
          </cell>
        </row>
        <row r="526">
          <cell r="A526">
            <v>775</v>
          </cell>
          <cell r="B526" t="str">
            <v>RED SUMINISTRO PVC 1 1/2"</v>
          </cell>
          <cell r="C526" t="str">
            <v>ML</v>
          </cell>
        </row>
        <row r="527">
          <cell r="A527">
            <v>776</v>
          </cell>
          <cell r="B527" t="str">
            <v>RED SUMINISTRO PVC     2"</v>
          </cell>
          <cell r="C527" t="str">
            <v>ML</v>
          </cell>
        </row>
        <row r="528">
          <cell r="A528">
            <v>777</v>
          </cell>
          <cell r="B528" t="str">
            <v>RED SUMINISTRO CPVC  1/2"</v>
          </cell>
          <cell r="C528" t="str">
            <v>ML</v>
          </cell>
        </row>
        <row r="529">
          <cell r="A529">
            <v>778</v>
          </cell>
          <cell r="B529" t="str">
            <v>RED SUMINISTRO CPVC  3/4"</v>
          </cell>
          <cell r="C529" t="str">
            <v>ML</v>
          </cell>
        </row>
        <row r="530">
          <cell r="A530">
            <v>779</v>
          </cell>
          <cell r="B530" t="str">
            <v>PUNTO DESAGUE PVC   3";4"</v>
          </cell>
          <cell r="C530" t="str">
            <v>UN</v>
          </cell>
        </row>
        <row r="531">
          <cell r="A531">
            <v>780</v>
          </cell>
          <cell r="B531" t="str">
            <v>PUNTO AGUA FRIA       PVC</v>
          </cell>
          <cell r="C531" t="str">
            <v>UN</v>
          </cell>
        </row>
        <row r="532">
          <cell r="A532">
            <v>781</v>
          </cell>
          <cell r="B532" t="str">
            <v>PUNTO AGUA CALIENTE  CPVC</v>
          </cell>
          <cell r="C532" t="str">
            <v>UN</v>
          </cell>
        </row>
        <row r="533">
          <cell r="A533">
            <v>782</v>
          </cell>
          <cell r="B533" t="str">
            <v>BAJANTE A.LL.    PVC   3"</v>
          </cell>
          <cell r="C533" t="str">
            <v>ML</v>
          </cell>
        </row>
        <row r="534">
          <cell r="A534">
            <v>783</v>
          </cell>
          <cell r="B534" t="str">
            <v>BAJANTE A.LL.    PVC   4"</v>
          </cell>
          <cell r="C534" t="str">
            <v>ML</v>
          </cell>
        </row>
        <row r="535">
          <cell r="A535">
            <v>784</v>
          </cell>
          <cell r="B535" t="str">
            <v>REVENTILACION    PVC   3"</v>
          </cell>
          <cell r="C535" t="str">
            <v>ML</v>
          </cell>
        </row>
        <row r="536">
          <cell r="A536">
            <v>785</v>
          </cell>
          <cell r="B536" t="str">
            <v>BAJANTE A.N.     PVC   3"</v>
          </cell>
          <cell r="C536" t="str">
            <v>ML</v>
          </cell>
        </row>
        <row r="537">
          <cell r="A537">
            <v>786</v>
          </cell>
          <cell r="B537" t="str">
            <v>BAJANTE A.N.     PVC   4"</v>
          </cell>
          <cell r="C537" t="str">
            <v>ML</v>
          </cell>
        </row>
        <row r="538">
          <cell r="A538">
            <v>787</v>
          </cell>
          <cell r="B538" t="str">
            <v>BAJANTE A.N.     PVC   6"</v>
          </cell>
          <cell r="C538" t="str">
            <v>ML</v>
          </cell>
        </row>
        <row r="539">
          <cell r="A539">
            <v>788</v>
          </cell>
          <cell r="B539" t="str">
            <v>INST.  APARATO  SANITARIO</v>
          </cell>
          <cell r="C539" t="str">
            <v>UN</v>
          </cell>
        </row>
        <row r="540">
          <cell r="A540">
            <v>789</v>
          </cell>
          <cell r="B540" t="str">
            <v>CONEX. TANQUE ELEVADO PVC</v>
          </cell>
          <cell r="C540" t="str">
            <v>UN</v>
          </cell>
        </row>
        <row r="541">
          <cell r="A541">
            <v>790</v>
          </cell>
          <cell r="B541" t="str">
            <v>INST.EQUIP.HIDRONEUMATICO</v>
          </cell>
          <cell r="C541" t="str">
            <v>UN</v>
          </cell>
        </row>
        <row r="542">
          <cell r="A542">
            <v>791</v>
          </cell>
          <cell r="B542" t="str">
            <v>INST.   BOMBAS       AGUA</v>
          </cell>
          <cell r="C542" t="str">
            <v>UN</v>
          </cell>
        </row>
        <row r="543">
          <cell r="A543">
            <v>792</v>
          </cell>
          <cell r="B543" t="str">
            <v>ACOMETIDA GALV. 1/2" 5 MT</v>
          </cell>
          <cell r="C543" t="str">
            <v>UN</v>
          </cell>
        </row>
        <row r="544">
          <cell r="A544">
            <v>794</v>
          </cell>
          <cell r="B544" t="str">
            <v>RED SUMINISTRO GALV. 1/2"</v>
          </cell>
          <cell r="C544" t="str">
            <v>ML</v>
          </cell>
        </row>
        <row r="545">
          <cell r="A545">
            <v>795</v>
          </cell>
          <cell r="B545" t="str">
            <v>RED SUMINISTRO GALV. 3/4"</v>
          </cell>
          <cell r="C545" t="str">
            <v>ML</v>
          </cell>
        </row>
        <row r="546">
          <cell r="A546">
            <v>796</v>
          </cell>
          <cell r="B546" t="str">
            <v>RED SUMINISTRO GALV.   1"</v>
          </cell>
          <cell r="C546" t="str">
            <v>ML</v>
          </cell>
        </row>
        <row r="547">
          <cell r="A547">
            <v>797</v>
          </cell>
          <cell r="B547" t="str">
            <v>RED SUMINISTRO GALV.1 1/2</v>
          </cell>
          <cell r="C547" t="str">
            <v>ML</v>
          </cell>
        </row>
        <row r="548">
          <cell r="A548">
            <v>798</v>
          </cell>
          <cell r="B548" t="str">
            <v>RED SUMINISTRO GALV.   2"</v>
          </cell>
          <cell r="C548" t="str">
            <v>ML</v>
          </cell>
        </row>
        <row r="549">
          <cell r="A549">
            <v>799</v>
          </cell>
          <cell r="B549" t="str">
            <v>REGISTRO             1/2"</v>
          </cell>
          <cell r="C549" t="str">
            <v>UN</v>
          </cell>
        </row>
        <row r="550">
          <cell r="A550">
            <v>800</v>
          </cell>
          <cell r="B550" t="str">
            <v>REGISTRO             3/4"</v>
          </cell>
          <cell r="C550" t="str">
            <v>UN</v>
          </cell>
        </row>
        <row r="551">
          <cell r="A551">
            <v>801</v>
          </cell>
          <cell r="B551" t="str">
            <v>REGISTRO               1"</v>
          </cell>
          <cell r="C551" t="str">
            <v>UN</v>
          </cell>
        </row>
        <row r="552">
          <cell r="A552">
            <v>802</v>
          </cell>
          <cell r="B552" t="str">
            <v>PUNTO   SUMINISTRO   GALV</v>
          </cell>
          <cell r="C552" t="str">
            <v>UN</v>
          </cell>
        </row>
        <row r="553">
          <cell r="A553">
            <v>804</v>
          </cell>
          <cell r="B553" t="str">
            <v>CONEX.TANQUE ELEVADO GALV</v>
          </cell>
          <cell r="C553" t="str">
            <v>UN</v>
          </cell>
        </row>
        <row r="554">
          <cell r="A554">
            <v>805</v>
          </cell>
          <cell r="B554" t="str">
            <v>RED COBRE            3/4"</v>
          </cell>
          <cell r="C554" t="str">
            <v>ML</v>
          </cell>
        </row>
        <row r="555">
          <cell r="A555">
            <v>806</v>
          </cell>
          <cell r="B555" t="str">
            <v>RED COBRE            1/2"</v>
          </cell>
          <cell r="C555" t="str">
            <v>ML</v>
          </cell>
        </row>
        <row r="556">
          <cell r="A556">
            <v>807</v>
          </cell>
          <cell r="B556" t="str">
            <v>CANAL LATON        d=0.51</v>
          </cell>
          <cell r="C556" t="str">
            <v>ML</v>
          </cell>
        </row>
        <row r="557">
          <cell r="A557">
            <v>808</v>
          </cell>
          <cell r="B557" t="str">
            <v>CANAL LATON        d=0.71</v>
          </cell>
          <cell r="C557" t="str">
            <v>ML</v>
          </cell>
        </row>
        <row r="558">
          <cell r="A558">
            <v>809</v>
          </cell>
          <cell r="B558" t="str">
            <v>CANAL LATON        d=1.01</v>
          </cell>
          <cell r="C558" t="str">
            <v>ML</v>
          </cell>
        </row>
        <row r="559">
          <cell r="A559">
            <v>810</v>
          </cell>
          <cell r="B559" t="str">
            <v>BAJANTE LATON       12x 6</v>
          </cell>
          <cell r="C559" t="str">
            <v>ML</v>
          </cell>
        </row>
        <row r="560">
          <cell r="A560">
            <v>811</v>
          </cell>
          <cell r="B560" t="str">
            <v>FLANCHE LATON        0.01</v>
          </cell>
          <cell r="C560" t="str">
            <v>ML</v>
          </cell>
        </row>
        <row r="561">
          <cell r="A561">
            <v>812</v>
          </cell>
          <cell r="B561" t="str">
            <v>CANAL   PVC 31</v>
          </cell>
          <cell r="C561" t="str">
            <v>ML</v>
          </cell>
        </row>
        <row r="562">
          <cell r="A562">
            <v>813</v>
          </cell>
          <cell r="B562" t="str">
            <v>BAJANTE PVC 31</v>
          </cell>
          <cell r="C562" t="str">
            <v>ML</v>
          </cell>
        </row>
        <row r="563">
          <cell r="A563">
            <v>815</v>
          </cell>
          <cell r="B563" t="str">
            <v>TUBERIA PVC COND. 1 1/2"</v>
          </cell>
          <cell r="C563" t="str">
            <v>ML</v>
          </cell>
        </row>
        <row r="564">
          <cell r="A564">
            <v>846</v>
          </cell>
          <cell r="B564" t="str">
            <v>ACOMETIDA GRAL  3 x 2 x 0</v>
          </cell>
          <cell r="C564" t="str">
            <v>ML</v>
          </cell>
        </row>
        <row r="565">
          <cell r="A565">
            <v>848</v>
          </cell>
          <cell r="B565" t="str">
            <v>ACOMETIDA AEREA 10 MT/PVC</v>
          </cell>
          <cell r="C565" t="str">
            <v>UN</v>
          </cell>
        </row>
        <row r="566">
          <cell r="A566">
            <v>849</v>
          </cell>
          <cell r="B566" t="str">
            <v>PARCIAL   30  MT      PVC</v>
          </cell>
          <cell r="C566" t="str">
            <v>UN</v>
          </cell>
        </row>
        <row r="567">
          <cell r="A567">
            <v>850</v>
          </cell>
          <cell r="B567" t="str">
            <v>TABLERO PARCIALES 18 CIRC</v>
          </cell>
          <cell r="C567" t="str">
            <v>UN</v>
          </cell>
        </row>
        <row r="568">
          <cell r="A568">
            <v>851</v>
          </cell>
          <cell r="B568" t="str">
            <v>TABLERO PARCIALES 12 CIRC</v>
          </cell>
          <cell r="C568" t="str">
            <v>UN</v>
          </cell>
        </row>
        <row r="569">
          <cell r="A569">
            <v>852</v>
          </cell>
          <cell r="B569" t="str">
            <v>TABLERO PARCIALES  4 CIRC</v>
          </cell>
          <cell r="C569" t="str">
            <v>UN</v>
          </cell>
        </row>
        <row r="570">
          <cell r="A570">
            <v>853</v>
          </cell>
          <cell r="B570" t="str">
            <v>TABLERO GRAL.  10 CUENTAS</v>
          </cell>
          <cell r="C570" t="str">
            <v>UN</v>
          </cell>
        </row>
        <row r="571">
          <cell r="A571">
            <v>854</v>
          </cell>
          <cell r="B571" t="str">
            <v>TABLERO TIMBRE        PVC</v>
          </cell>
          <cell r="C571" t="str">
            <v>UN</v>
          </cell>
        </row>
        <row r="572">
          <cell r="A572">
            <v>855</v>
          </cell>
          <cell r="B572" t="str">
            <v>SALIDA LAMPARA/TOMA   PVC</v>
          </cell>
          <cell r="C572" t="str">
            <v>UN</v>
          </cell>
        </row>
        <row r="573">
          <cell r="A573">
            <v>856</v>
          </cell>
          <cell r="B573" t="str">
            <v>SALIDA LAMPARA CONMUT.PVC</v>
          </cell>
          <cell r="C573" t="str">
            <v>UN</v>
          </cell>
        </row>
        <row r="574">
          <cell r="A574">
            <v>857</v>
          </cell>
          <cell r="B574" t="str">
            <v>SALIDA TRIFASICA      PVC</v>
          </cell>
          <cell r="C574" t="str">
            <v>UN</v>
          </cell>
        </row>
        <row r="575">
          <cell r="A575">
            <v>858</v>
          </cell>
          <cell r="B575" t="str">
            <v>SALIDA BIFASICA       PVC</v>
          </cell>
          <cell r="C575" t="str">
            <v>UN</v>
          </cell>
        </row>
        <row r="576">
          <cell r="A576">
            <v>859</v>
          </cell>
          <cell r="B576" t="str">
            <v>SALIDA TELEFONO       PVC</v>
          </cell>
          <cell r="C576" t="str">
            <v>UN</v>
          </cell>
        </row>
        <row r="577">
          <cell r="A577">
            <v>860</v>
          </cell>
          <cell r="B577" t="str">
            <v>SALIDA TIMBRE         PVC</v>
          </cell>
          <cell r="C577" t="str">
            <v>UN</v>
          </cell>
        </row>
        <row r="578">
          <cell r="A578">
            <v>861</v>
          </cell>
          <cell r="B578" t="str">
            <v>SALIDA TV             PVC</v>
          </cell>
          <cell r="C578" t="str">
            <v>UN</v>
          </cell>
        </row>
        <row r="579">
          <cell r="A579">
            <v>862</v>
          </cell>
          <cell r="B579" t="str">
            <v>LAMPARA-TOMA /  ECONOMICA</v>
          </cell>
          <cell r="C579" t="str">
            <v>UN</v>
          </cell>
        </row>
        <row r="580">
          <cell r="A580">
            <v>863</v>
          </cell>
          <cell r="B580" t="str">
            <v>TELEFONO-CITOFONO /ECONOM</v>
          </cell>
          <cell r="C580" t="str">
            <v>UN</v>
          </cell>
        </row>
        <row r="581">
          <cell r="A581">
            <v>864</v>
          </cell>
          <cell r="B581" t="str">
            <v>BALA ALUMINIO No.10</v>
          </cell>
          <cell r="C581" t="str">
            <v>UN</v>
          </cell>
        </row>
        <row r="582">
          <cell r="A582">
            <v>866</v>
          </cell>
          <cell r="B582" t="str">
            <v>STRIP TELEFONOS /10 PARES</v>
          </cell>
          <cell r="C582" t="str">
            <v>UN</v>
          </cell>
        </row>
        <row r="583">
          <cell r="A583">
            <v>867</v>
          </cell>
          <cell r="B583" t="str">
            <v>ACOMETIDA AEREA 10 MT/ CN</v>
          </cell>
          <cell r="C583" t="str">
            <v>UN</v>
          </cell>
        </row>
        <row r="584">
          <cell r="A584">
            <v>868</v>
          </cell>
          <cell r="B584" t="str">
            <v>PARCIAL 30 MT         C.N</v>
          </cell>
          <cell r="C584" t="str">
            <v>UN</v>
          </cell>
        </row>
        <row r="585">
          <cell r="A585">
            <v>869</v>
          </cell>
          <cell r="B585" t="str">
            <v>TABLERO TIMBRE        C.N</v>
          </cell>
          <cell r="C585" t="str">
            <v>UN</v>
          </cell>
        </row>
        <row r="586">
          <cell r="A586">
            <v>870</v>
          </cell>
          <cell r="B586" t="str">
            <v>SALIDA LAMPARA/TOMA   C.N</v>
          </cell>
          <cell r="C586" t="str">
            <v>UN</v>
          </cell>
        </row>
        <row r="587">
          <cell r="A587">
            <v>871</v>
          </cell>
          <cell r="B587" t="str">
            <v>SALIDA LAMPARA CONMUT.C.N</v>
          </cell>
          <cell r="C587" t="str">
            <v>UN</v>
          </cell>
        </row>
        <row r="588">
          <cell r="A588">
            <v>872</v>
          </cell>
          <cell r="B588" t="str">
            <v>SALIDA TRIFASICA      C.N</v>
          </cell>
          <cell r="C588" t="str">
            <v>UN</v>
          </cell>
        </row>
        <row r="589">
          <cell r="A589">
            <v>873</v>
          </cell>
          <cell r="B589" t="str">
            <v>SALIDA BIFASICA       C.N</v>
          </cell>
          <cell r="C589" t="str">
            <v>UN</v>
          </cell>
        </row>
        <row r="590">
          <cell r="A590">
            <v>874</v>
          </cell>
          <cell r="B590" t="str">
            <v>SALIDA TELEFONO       C.N</v>
          </cell>
          <cell r="C590" t="str">
            <v>UN</v>
          </cell>
        </row>
        <row r="591">
          <cell r="A591">
            <v>875</v>
          </cell>
          <cell r="B591" t="str">
            <v>SALIDA TIMBRE         C.N</v>
          </cell>
          <cell r="C591" t="str">
            <v>UN</v>
          </cell>
        </row>
        <row r="592">
          <cell r="A592">
            <v>876</v>
          </cell>
          <cell r="B592" t="str">
            <v>SALIDA TV             C.N</v>
          </cell>
          <cell r="C592" t="str">
            <v>UN</v>
          </cell>
        </row>
        <row r="593">
          <cell r="A593">
            <v>877</v>
          </cell>
          <cell r="B593" t="str">
            <v>TIMBRE BOTON / ECONOM.</v>
          </cell>
          <cell r="C593" t="str">
            <v>UN</v>
          </cell>
        </row>
        <row r="594">
          <cell r="A594">
            <v>878</v>
          </cell>
          <cell r="B594" t="str">
            <v>TUBERIA PVC CONDUIT 3/4"</v>
          </cell>
          <cell r="C594" t="str">
            <v>UN</v>
          </cell>
        </row>
        <row r="595">
          <cell r="A595">
            <v>879</v>
          </cell>
          <cell r="B595" t="str">
            <v>TUBERIA PVC CONDUIT 1 1/2</v>
          </cell>
          <cell r="C595" t="str">
            <v>ML</v>
          </cell>
        </row>
        <row r="596">
          <cell r="A596">
            <v>880</v>
          </cell>
          <cell r="B596" t="str">
            <v>TUBERIA PVC CONDUIT 1"</v>
          </cell>
          <cell r="C596" t="str">
            <v>ML</v>
          </cell>
        </row>
        <row r="597">
          <cell r="A597">
            <v>881</v>
          </cell>
          <cell r="B597" t="str">
            <v>TUBERIA CONDUIT 2"</v>
          </cell>
          <cell r="C597" t="str">
            <v>ML</v>
          </cell>
        </row>
        <row r="598">
          <cell r="A598">
            <v>885</v>
          </cell>
          <cell r="B598" t="str">
            <v>INT.AUTOM.ENCHU.2x30 AMP</v>
          </cell>
          <cell r="C598" t="str">
            <v>UN</v>
          </cell>
        </row>
        <row r="599">
          <cell r="A599">
            <v>886</v>
          </cell>
          <cell r="B599" t="str">
            <v>TABLERO C/PUERTA 24 CIRC.</v>
          </cell>
          <cell r="C599" t="str">
            <v>UN</v>
          </cell>
        </row>
        <row r="600">
          <cell r="A600">
            <v>887</v>
          </cell>
          <cell r="B600" t="str">
            <v>TABLERO C/PUERTA 36 CIRC.</v>
          </cell>
          <cell r="C600" t="str">
            <v>UN</v>
          </cell>
        </row>
        <row r="601">
          <cell r="A601">
            <v>890</v>
          </cell>
          <cell r="B601" t="str">
            <v>SALIDA BOMBA TRIF. PVC</v>
          </cell>
          <cell r="C601" t="str">
            <v>UN</v>
          </cell>
        </row>
        <row r="602">
          <cell r="A602">
            <v>891</v>
          </cell>
          <cell r="B602" t="str">
            <v>SALIDA FLOTADOR</v>
          </cell>
          <cell r="C602" t="str">
            <v>UN</v>
          </cell>
        </row>
        <row r="603">
          <cell r="A603">
            <v>892</v>
          </cell>
          <cell r="B603" t="str">
            <v>SALIDA MOTOR PUERTA</v>
          </cell>
          <cell r="C603" t="str">
            <v>UN</v>
          </cell>
        </row>
        <row r="604">
          <cell r="A604">
            <v>893</v>
          </cell>
          <cell r="B604" t="str">
            <v>INTER.AUTOM.ENCHU 1x30 AM</v>
          </cell>
          <cell r="C604" t="str">
            <v>UN</v>
          </cell>
        </row>
        <row r="605">
          <cell r="A605">
            <v>894</v>
          </cell>
          <cell r="B605" t="str">
            <v>INT.AUT.ENCHU. 3x50 AMP</v>
          </cell>
          <cell r="C605" t="str">
            <v>UN</v>
          </cell>
        </row>
        <row r="606">
          <cell r="A606">
            <v>909</v>
          </cell>
          <cell r="B606" t="str">
            <v>HOJA PUERTA  TRIPLEX 0.61</v>
          </cell>
          <cell r="C606" t="str">
            <v>UN</v>
          </cell>
        </row>
        <row r="607">
          <cell r="A607">
            <v>910</v>
          </cell>
          <cell r="B607" t="str">
            <v>HOJA PUERTA  TRIPLEX 0.81</v>
          </cell>
          <cell r="C607" t="str">
            <v>UN</v>
          </cell>
        </row>
        <row r="608">
          <cell r="A608">
            <v>911</v>
          </cell>
          <cell r="B608" t="str">
            <v>HOJA PUERTA  TRIPLEX 1.01</v>
          </cell>
          <cell r="C608" t="str">
            <v>UN</v>
          </cell>
        </row>
        <row r="609">
          <cell r="A609">
            <v>912</v>
          </cell>
          <cell r="B609" t="str">
            <v>HOJA PUERTA  FORTEC  0.61</v>
          </cell>
          <cell r="C609" t="str">
            <v>UN</v>
          </cell>
        </row>
        <row r="610">
          <cell r="A610">
            <v>913</v>
          </cell>
          <cell r="B610" t="str">
            <v>HOJA PUERTA  FORTEC  0.81</v>
          </cell>
          <cell r="C610" t="str">
            <v>UN</v>
          </cell>
        </row>
        <row r="611">
          <cell r="A611">
            <v>914</v>
          </cell>
          <cell r="B611" t="str">
            <v>HOJA PUERTA  FORTEC  0.91</v>
          </cell>
          <cell r="C611" t="str">
            <v>UN</v>
          </cell>
        </row>
        <row r="612">
          <cell r="A612">
            <v>915</v>
          </cell>
          <cell r="B612" t="str">
            <v>PUERTAS      MARCO Y HOJA</v>
          </cell>
          <cell r="C612" t="str">
            <v>UN</v>
          </cell>
        </row>
        <row r="613">
          <cell r="A613">
            <v>916</v>
          </cell>
          <cell r="B613" t="str">
            <v>CLOSET TIPO A FORRADO</v>
          </cell>
          <cell r="C613" t="str">
            <v>M2</v>
          </cell>
        </row>
        <row r="614">
          <cell r="A614">
            <v>917</v>
          </cell>
          <cell r="B614" t="str">
            <v>CLOSET TIPO B</v>
          </cell>
          <cell r="C614" t="str">
            <v>M2</v>
          </cell>
        </row>
        <row r="615">
          <cell r="A615">
            <v>918</v>
          </cell>
          <cell r="B615" t="str">
            <v>MUEBLE TIPO LINOS</v>
          </cell>
          <cell r="C615" t="str">
            <v>M2</v>
          </cell>
        </row>
        <row r="616">
          <cell r="A616">
            <v>919</v>
          </cell>
          <cell r="B616" t="str">
            <v>MUEBLE BAJO           .80</v>
          </cell>
          <cell r="C616" t="str">
            <v>ML</v>
          </cell>
        </row>
        <row r="617">
          <cell r="A617">
            <v>920</v>
          </cell>
          <cell r="B617" t="str">
            <v>DIFUSORES- MARCO P/VIDRIO</v>
          </cell>
          <cell r="C617" t="str">
            <v>M2</v>
          </cell>
        </row>
        <row r="618">
          <cell r="A618">
            <v>921</v>
          </cell>
          <cell r="B618" t="str">
            <v>PIRLANES DE MADERA    .10</v>
          </cell>
          <cell r="C618" t="str">
            <v>ML</v>
          </cell>
        </row>
        <row r="619">
          <cell r="A619">
            <v>922</v>
          </cell>
          <cell r="B619" t="str">
            <v>PASAMANOS ESCAL.  .15x.02</v>
          </cell>
          <cell r="C619" t="str">
            <v>ML</v>
          </cell>
        </row>
        <row r="620">
          <cell r="A620">
            <v>923</v>
          </cell>
          <cell r="B620" t="str">
            <v>ENCHAPES MUROS EN TRIPLEX</v>
          </cell>
          <cell r="C620" t="str">
            <v>M2</v>
          </cell>
        </row>
        <row r="621">
          <cell r="A621">
            <v>925</v>
          </cell>
          <cell r="B621" t="str">
            <v>HOJA PUERTA FORTEC 0.70</v>
          </cell>
          <cell r="C621" t="str">
            <v>UN</v>
          </cell>
        </row>
        <row r="622">
          <cell r="A622">
            <v>926</v>
          </cell>
          <cell r="B622" t="str">
            <v>VENTANERIA EN MADERA</v>
          </cell>
          <cell r="C622" t="str">
            <v>M2</v>
          </cell>
        </row>
        <row r="623">
          <cell r="A623">
            <v>927</v>
          </cell>
          <cell r="B623" t="str">
            <v>HOJA PUERTA FORTEC 1.50</v>
          </cell>
          <cell r="C623" t="str">
            <v>UN</v>
          </cell>
        </row>
        <row r="624">
          <cell r="A624">
            <v>928</v>
          </cell>
          <cell r="B624" t="str">
            <v>HOJA PUERTA FORTEC 1.00</v>
          </cell>
          <cell r="C624" t="str">
            <v>UN</v>
          </cell>
        </row>
        <row r="625">
          <cell r="A625">
            <v>930</v>
          </cell>
          <cell r="B625" t="str">
            <v>HOJA PUERTA TRIPLEX 0.60</v>
          </cell>
          <cell r="C625" t="str">
            <v>UN</v>
          </cell>
        </row>
        <row r="626">
          <cell r="A626">
            <v>931</v>
          </cell>
          <cell r="B626" t="str">
            <v>HOJA PUERTA TRIPLEX 0.80</v>
          </cell>
          <cell r="C626" t="str">
            <v>UN</v>
          </cell>
        </row>
        <row r="627">
          <cell r="A627">
            <v>932</v>
          </cell>
          <cell r="B627" t="str">
            <v>HOJA PUERTA TRIPLEX 0.90</v>
          </cell>
          <cell r="C627" t="str">
            <v>UN</v>
          </cell>
        </row>
        <row r="628">
          <cell r="A628">
            <v>933</v>
          </cell>
          <cell r="B628" t="str">
            <v>PUERTA TRIP. MARCO Y HOJA</v>
          </cell>
          <cell r="C628" t="str">
            <v>UN</v>
          </cell>
        </row>
        <row r="629">
          <cell r="A629">
            <v>934</v>
          </cell>
          <cell r="B629" t="str">
            <v>CLOSET FORRADO CEDRO</v>
          </cell>
          <cell r="C629" t="str">
            <v>M2</v>
          </cell>
        </row>
        <row r="630">
          <cell r="A630">
            <v>935</v>
          </cell>
          <cell r="B630" t="str">
            <v>CLOSET FLORMORADO</v>
          </cell>
          <cell r="C630" t="str">
            <v>M2</v>
          </cell>
        </row>
        <row r="631">
          <cell r="A631">
            <v>936</v>
          </cell>
          <cell r="B631" t="str">
            <v>MUEBLE LINOS FLORMORADO</v>
          </cell>
          <cell r="C631" t="str">
            <v>M2</v>
          </cell>
        </row>
        <row r="632">
          <cell r="A632">
            <v>937</v>
          </cell>
          <cell r="B632" t="str">
            <v>MUEBLE h=.80 FLORMORADO</v>
          </cell>
          <cell r="C632" t="str">
            <v>ML</v>
          </cell>
        </row>
        <row r="633">
          <cell r="A633">
            <v>938</v>
          </cell>
          <cell r="B633" t="str">
            <v>DIFUSOR - FLORMORADO</v>
          </cell>
          <cell r="C633" t="str">
            <v>M2</v>
          </cell>
        </row>
        <row r="634">
          <cell r="A634">
            <v>939</v>
          </cell>
          <cell r="B634" t="str">
            <v>PIRLAN .10 FLORMORADO</v>
          </cell>
          <cell r="C634" t="str">
            <v>ML</v>
          </cell>
        </row>
        <row r="635">
          <cell r="A635">
            <v>940</v>
          </cell>
          <cell r="B635" t="str">
            <v>PASAMANOS FLORM.   15x.02</v>
          </cell>
          <cell r="C635" t="str">
            <v>ML</v>
          </cell>
        </row>
        <row r="636">
          <cell r="A636">
            <v>941</v>
          </cell>
          <cell r="B636" t="str">
            <v>ENCHAPES MUROS FLORMORADO</v>
          </cell>
          <cell r="C636" t="str">
            <v>M2</v>
          </cell>
        </row>
        <row r="637">
          <cell r="A637">
            <v>942</v>
          </cell>
          <cell r="B637" t="str">
            <v>CLOSET VARTEL MADERA</v>
          </cell>
          <cell r="C637" t="str">
            <v>M2</v>
          </cell>
        </row>
        <row r="638">
          <cell r="A638">
            <v>943</v>
          </cell>
          <cell r="B638" t="str">
            <v>CLOSET VENECIA FOLDING D.</v>
          </cell>
          <cell r="C638" t="str">
            <v>M2</v>
          </cell>
        </row>
        <row r="639">
          <cell r="A639">
            <v>944</v>
          </cell>
          <cell r="B639" t="str">
            <v>CLOSET SEVILLA FOLDING D.</v>
          </cell>
          <cell r="C639" t="str">
            <v>M2</v>
          </cell>
        </row>
        <row r="640">
          <cell r="A640">
            <v>945</v>
          </cell>
          <cell r="B640" t="str">
            <v>CLOSET INGLES FOLDING D.</v>
          </cell>
          <cell r="C640" t="str">
            <v>M2</v>
          </cell>
        </row>
        <row r="641">
          <cell r="A641">
            <v>946</v>
          </cell>
          <cell r="B641" t="str">
            <v>CLOSET AMERICA FOLDING D.</v>
          </cell>
          <cell r="C641" t="str">
            <v>M2</v>
          </cell>
        </row>
        <row r="642">
          <cell r="A642">
            <v>980</v>
          </cell>
          <cell r="B642" t="str">
            <v>VENTANAS           LAMINA</v>
          </cell>
          <cell r="C642" t="str">
            <v>M2</v>
          </cell>
        </row>
        <row r="643">
          <cell r="A643">
            <v>981</v>
          </cell>
          <cell r="B643" t="str">
            <v>MARCOS PUERTAS LAMINA-.80</v>
          </cell>
          <cell r="C643" t="str">
            <v>UN</v>
          </cell>
        </row>
        <row r="644">
          <cell r="A644">
            <v>982</v>
          </cell>
          <cell r="B644" t="str">
            <v>PUERTAS VENTANAS   LAMINA</v>
          </cell>
          <cell r="C644" t="str">
            <v>M2</v>
          </cell>
        </row>
        <row r="645">
          <cell r="A645">
            <v>983</v>
          </cell>
          <cell r="B645" t="str">
            <v>REJAS              LAMINA</v>
          </cell>
          <cell r="C645" t="str">
            <v>M2</v>
          </cell>
        </row>
        <row r="646">
          <cell r="A646">
            <v>984</v>
          </cell>
          <cell r="B646" t="str">
            <v>PUERTAS            LAMINA</v>
          </cell>
          <cell r="C646" t="str">
            <v>M2</v>
          </cell>
        </row>
        <row r="647">
          <cell r="A647">
            <v>985</v>
          </cell>
          <cell r="B647" t="str">
            <v>MARQUESINAS        LAMINA</v>
          </cell>
          <cell r="C647" t="str">
            <v>M2</v>
          </cell>
        </row>
        <row r="648">
          <cell r="A648">
            <v>986</v>
          </cell>
          <cell r="B648" t="str">
            <v>CAJAS CONTADORES     AGUA</v>
          </cell>
          <cell r="C648" t="str">
            <v>UN</v>
          </cell>
        </row>
        <row r="649">
          <cell r="A649">
            <v>987</v>
          </cell>
          <cell r="B649" t="str">
            <v>TAPAS SHUT         LAMINA</v>
          </cell>
          <cell r="C649" t="str">
            <v>UN</v>
          </cell>
        </row>
        <row r="650">
          <cell r="A650">
            <v>988</v>
          </cell>
          <cell r="B650" t="str">
            <v>REJILLAS PISO         .30</v>
          </cell>
          <cell r="C650" t="str">
            <v>ML</v>
          </cell>
        </row>
        <row r="651">
          <cell r="A651">
            <v>989</v>
          </cell>
          <cell r="B651" t="str">
            <v>MARCOS TAPAS   C. INSPECC</v>
          </cell>
          <cell r="C651" t="str">
            <v>UN</v>
          </cell>
        </row>
        <row r="652">
          <cell r="A652">
            <v>990</v>
          </cell>
          <cell r="B652" t="str">
            <v>REJA BANCARIA</v>
          </cell>
          <cell r="C652" t="str">
            <v>M2</v>
          </cell>
        </row>
        <row r="653">
          <cell r="A653">
            <v>991</v>
          </cell>
          <cell r="B653" t="str">
            <v>ESCALERA DE GATO</v>
          </cell>
          <cell r="C653" t="str">
            <v>ML</v>
          </cell>
        </row>
        <row r="654">
          <cell r="A654">
            <v>992</v>
          </cell>
          <cell r="B654" t="str">
            <v>PUERTA ELECTRICA CORRED.</v>
          </cell>
          <cell r="C654" t="str">
            <v>UN</v>
          </cell>
        </row>
        <row r="655">
          <cell r="A655">
            <v>994</v>
          </cell>
          <cell r="B655" t="str">
            <v>VENTANAS ALUMINIO   FIJAS</v>
          </cell>
          <cell r="C655" t="str">
            <v>M2</v>
          </cell>
        </row>
        <row r="656">
          <cell r="A656">
            <v>995</v>
          </cell>
          <cell r="B656" t="str">
            <v>VENTANAS ALUM. GUILLOTINA</v>
          </cell>
          <cell r="C656" t="str">
            <v>M2</v>
          </cell>
        </row>
        <row r="657">
          <cell r="A657">
            <v>996</v>
          </cell>
          <cell r="B657" t="str">
            <v>VENTANAS ALUM. CORREDIZAS</v>
          </cell>
          <cell r="C657" t="str">
            <v>M2</v>
          </cell>
        </row>
        <row r="658">
          <cell r="A658">
            <v>997</v>
          </cell>
          <cell r="B658" t="str">
            <v>CELOSIA ALUMINIO</v>
          </cell>
          <cell r="C658" t="str">
            <v>M2</v>
          </cell>
        </row>
        <row r="659">
          <cell r="A659">
            <v>998</v>
          </cell>
          <cell r="B659" t="str">
            <v>VENTANA ALUM.   ECONOMICA</v>
          </cell>
          <cell r="C659" t="str">
            <v>M2</v>
          </cell>
        </row>
        <row r="660">
          <cell r="A660">
            <v>999</v>
          </cell>
          <cell r="B660" t="str">
            <v>PUERTA CANCHA TENIS 1x1</v>
          </cell>
          <cell r="C660" t="str">
            <v>UN</v>
          </cell>
        </row>
        <row r="661">
          <cell r="A661">
            <v>1000</v>
          </cell>
          <cell r="B661" t="str">
            <v>SOPORTE MALLA TUBO   4"</v>
          </cell>
          <cell r="C661" t="str">
            <v>UN</v>
          </cell>
        </row>
        <row r="662">
          <cell r="A662">
            <v>1001</v>
          </cell>
          <cell r="B662" t="str">
            <v>SOPORTE (Malla Voleibol)</v>
          </cell>
          <cell r="C662" t="str">
            <v>UN</v>
          </cell>
        </row>
        <row r="663">
          <cell r="A663">
            <v>1028</v>
          </cell>
          <cell r="B663" t="str">
            <v>TRITURADO GRUESO</v>
          </cell>
          <cell r="C663" t="str">
            <v>M3</v>
          </cell>
        </row>
        <row r="664">
          <cell r="A664">
            <v>1029</v>
          </cell>
          <cell r="B664" t="str">
            <v>TRITURADO FINO</v>
          </cell>
          <cell r="C664" t="str">
            <v>M3</v>
          </cell>
        </row>
        <row r="665">
          <cell r="A665">
            <v>1031</v>
          </cell>
          <cell r="B665" t="str">
            <v>ESTUCO</v>
          </cell>
          <cell r="C665" t="str">
            <v>M2</v>
          </cell>
        </row>
        <row r="666">
          <cell r="A666">
            <v>1032</v>
          </cell>
          <cell r="B666" t="str">
            <v>FILOS Y DILATACIONE1</v>
          </cell>
          <cell r="C666" t="str">
            <v>ML</v>
          </cell>
        </row>
        <row r="667">
          <cell r="A667">
            <v>1033</v>
          </cell>
          <cell r="B667" t="str">
            <v>ESTUCO Y VINILO 3 MANOS</v>
          </cell>
          <cell r="C667" t="str">
            <v>M2</v>
          </cell>
        </row>
        <row r="668">
          <cell r="A668">
            <v>1034</v>
          </cell>
          <cell r="B668" t="str">
            <v>VINILO S/PAÑETE   2 MANOS</v>
          </cell>
          <cell r="C668" t="str">
            <v>M2</v>
          </cell>
        </row>
        <row r="669">
          <cell r="A669">
            <v>1035</v>
          </cell>
          <cell r="B669" t="str">
            <v>MARMOLINA        S/PAÑETE</v>
          </cell>
          <cell r="C669" t="str">
            <v>M2</v>
          </cell>
        </row>
        <row r="670">
          <cell r="A670">
            <v>1036</v>
          </cell>
          <cell r="B670" t="str">
            <v>CARBURO          S/PAÑETE</v>
          </cell>
          <cell r="C670" t="str">
            <v>M2</v>
          </cell>
        </row>
        <row r="671">
          <cell r="A671">
            <v>1037</v>
          </cell>
          <cell r="B671" t="str">
            <v>ESMALTE  S/ LAMINA LINEAL</v>
          </cell>
          <cell r="C671" t="str">
            <v>ML</v>
          </cell>
        </row>
        <row r="672">
          <cell r="A672">
            <v>1038</v>
          </cell>
          <cell r="B672" t="str">
            <v>ESMALTE  S/ LAMINA  LLENA</v>
          </cell>
          <cell r="C672" t="str">
            <v>M2</v>
          </cell>
        </row>
        <row r="673">
          <cell r="A673">
            <v>1039</v>
          </cell>
          <cell r="B673" t="str">
            <v>ESMALTE  S/ MARCOS LAMINA</v>
          </cell>
          <cell r="C673" t="str">
            <v>ML</v>
          </cell>
        </row>
        <row r="674">
          <cell r="A674">
            <v>1040</v>
          </cell>
          <cell r="B674" t="str">
            <v>ESMALTE  S/ MARCOS MADERA</v>
          </cell>
          <cell r="C674" t="str">
            <v>M2</v>
          </cell>
        </row>
        <row r="675">
          <cell r="A675">
            <v>1041</v>
          </cell>
          <cell r="B675" t="str">
            <v>ESMALTE  S/ MADERA  LLENA</v>
          </cell>
          <cell r="C675" t="str">
            <v>M2</v>
          </cell>
        </row>
        <row r="676">
          <cell r="A676">
            <v>1042</v>
          </cell>
          <cell r="B676" t="str">
            <v>ESMALTE  S/ MADERA LINEAL</v>
          </cell>
          <cell r="C676" t="str">
            <v>ML</v>
          </cell>
        </row>
        <row r="677">
          <cell r="A677">
            <v>1043</v>
          </cell>
          <cell r="B677" t="str">
            <v>TINTILLA S/ MADERA  LLENA</v>
          </cell>
          <cell r="C677" t="str">
            <v>M2</v>
          </cell>
        </row>
        <row r="678">
          <cell r="A678">
            <v>1044</v>
          </cell>
          <cell r="B678" t="str">
            <v>TINTILLA S/ MADERA LINEAL</v>
          </cell>
          <cell r="C678" t="str">
            <v>ML</v>
          </cell>
        </row>
        <row r="679">
          <cell r="A679">
            <v>1045</v>
          </cell>
          <cell r="B679" t="str">
            <v>TINTILLA S/       MUEBLES</v>
          </cell>
          <cell r="C679" t="str">
            <v>M2</v>
          </cell>
        </row>
        <row r="680">
          <cell r="A680">
            <v>1046</v>
          </cell>
          <cell r="B680" t="str">
            <v>ESMALTE  S/       MUEBLES</v>
          </cell>
          <cell r="C680" t="str">
            <v>M2</v>
          </cell>
        </row>
        <row r="681">
          <cell r="A681">
            <v>1047</v>
          </cell>
          <cell r="B681" t="str">
            <v>BARNIZ   S/       MUEBLES</v>
          </cell>
          <cell r="C681" t="str">
            <v>M2</v>
          </cell>
        </row>
        <row r="682">
          <cell r="A682">
            <v>1048</v>
          </cell>
          <cell r="B682" t="str">
            <v>IMPERM.INTEG MORT XYPEX</v>
          </cell>
          <cell r="C682" t="str">
            <v>M2</v>
          </cell>
        </row>
        <row r="683">
          <cell r="A683">
            <v>1049</v>
          </cell>
          <cell r="B683" t="str">
            <v>LACA PISOS         MADERA</v>
          </cell>
          <cell r="C683" t="str">
            <v>M2</v>
          </cell>
        </row>
        <row r="684">
          <cell r="A684">
            <v>1050</v>
          </cell>
          <cell r="B684" t="str">
            <v>ANTIHUMEDAD       FACHADA</v>
          </cell>
          <cell r="C684" t="str">
            <v>M2</v>
          </cell>
        </row>
        <row r="685">
          <cell r="A685">
            <v>1051</v>
          </cell>
          <cell r="B685" t="str">
            <v>ANTIHUMEDAD      FACHADA</v>
          </cell>
          <cell r="C685" t="str">
            <v>M2</v>
          </cell>
        </row>
        <row r="686">
          <cell r="A686">
            <v>1052</v>
          </cell>
          <cell r="B686" t="str">
            <v>ANTIHUMEDAD       FACHAD1</v>
          </cell>
          <cell r="C686" t="str">
            <v>M2</v>
          </cell>
        </row>
        <row r="687">
          <cell r="A687">
            <v>1053</v>
          </cell>
          <cell r="B687" t="str">
            <v>ESGRAFIADO        FACHADA</v>
          </cell>
          <cell r="C687" t="str">
            <v>M2</v>
          </cell>
        </row>
        <row r="688">
          <cell r="A688">
            <v>1054</v>
          </cell>
          <cell r="B688" t="str">
            <v>MARMOPLAST        FACHADA</v>
          </cell>
          <cell r="C688" t="str">
            <v>M2</v>
          </cell>
        </row>
        <row r="689">
          <cell r="A689">
            <v>1055</v>
          </cell>
          <cell r="B689" t="str">
            <v>COLORPLAST        FACHADA</v>
          </cell>
          <cell r="C689" t="str">
            <v>M2</v>
          </cell>
        </row>
        <row r="690">
          <cell r="A690">
            <v>1056</v>
          </cell>
          <cell r="B690" t="str">
            <v>SILCOPLAST        FACHADA</v>
          </cell>
          <cell r="C690" t="str">
            <v>M2</v>
          </cell>
        </row>
        <row r="691">
          <cell r="A691">
            <v>1057</v>
          </cell>
          <cell r="B691" t="str">
            <v>ANTICORR. S/LAMINA LINEAL</v>
          </cell>
          <cell r="C691" t="str">
            <v>ML</v>
          </cell>
        </row>
        <row r="692">
          <cell r="A692">
            <v>1058</v>
          </cell>
          <cell r="B692" t="str">
            <v>ANTICORR. S/LAMINA  LLENA</v>
          </cell>
          <cell r="C692" t="str">
            <v>M2</v>
          </cell>
        </row>
        <row r="693">
          <cell r="A693">
            <v>1059</v>
          </cell>
          <cell r="B693" t="str">
            <v>WASH-PRIMER    S/ALUMINIO</v>
          </cell>
          <cell r="C693" t="str">
            <v>M2</v>
          </cell>
        </row>
        <row r="694">
          <cell r="A694">
            <v>1060</v>
          </cell>
          <cell r="B694" t="str">
            <v>LINEAS   TRAFICO     0.10</v>
          </cell>
          <cell r="C694" t="str">
            <v>ML</v>
          </cell>
        </row>
        <row r="695">
          <cell r="A695">
            <v>1062</v>
          </cell>
          <cell r="B695" t="str">
            <v>DEMARCACION CON MARMOLINA</v>
          </cell>
          <cell r="C695" t="str">
            <v>ML</v>
          </cell>
        </row>
        <row r="696">
          <cell r="A696">
            <v>1093</v>
          </cell>
          <cell r="B696" t="str">
            <v>PAPEL COLGADURA DAMASCO</v>
          </cell>
          <cell r="C696" t="str">
            <v>M2</v>
          </cell>
        </row>
        <row r="697">
          <cell r="A697">
            <v>1094</v>
          </cell>
          <cell r="B697" t="str">
            <v>PAPEL COLGADURA  NATALI</v>
          </cell>
          <cell r="C697" t="str">
            <v>M2</v>
          </cell>
        </row>
        <row r="698">
          <cell r="A698">
            <v>1095</v>
          </cell>
          <cell r="B698" t="str">
            <v>VINISOL RESIDENCIAL 1.6mm</v>
          </cell>
          <cell r="C698" t="str">
            <v>M2</v>
          </cell>
        </row>
        <row r="699">
          <cell r="A699">
            <v>1096</v>
          </cell>
          <cell r="B699" t="str">
            <v>VINISOL COMERCIAL  2.0 mm</v>
          </cell>
          <cell r="C699" t="str">
            <v>M2</v>
          </cell>
        </row>
        <row r="700">
          <cell r="A700">
            <v>1097</v>
          </cell>
          <cell r="B700" t="str">
            <v>VINISOL TRAF.PESADO 3.0mm</v>
          </cell>
          <cell r="C700" t="str">
            <v>M2</v>
          </cell>
        </row>
        <row r="701">
          <cell r="A701">
            <v>1098</v>
          </cell>
          <cell r="B701" t="str">
            <v>G/ESCOBA VINISOL   6.8 m1</v>
          </cell>
          <cell r="C701" t="str">
            <v>ML</v>
          </cell>
        </row>
        <row r="702">
          <cell r="A702">
            <v>1099</v>
          </cell>
          <cell r="B702" t="str">
            <v>PASOS ESCALERA     VINIL1</v>
          </cell>
          <cell r="C702" t="str">
            <v>UN</v>
          </cell>
        </row>
        <row r="703">
          <cell r="A703">
            <v>1100</v>
          </cell>
          <cell r="B703" t="str">
            <v>ALFOMBRA TIPO ECONOMICO</v>
          </cell>
          <cell r="C703" t="str">
            <v>M2</v>
          </cell>
        </row>
        <row r="704">
          <cell r="A704">
            <v>1101</v>
          </cell>
          <cell r="B704" t="str">
            <v>EMEFLEX COLOR</v>
          </cell>
          <cell r="C704" t="str">
            <v>M2</v>
          </cell>
        </row>
        <row r="705">
          <cell r="A705">
            <v>1102</v>
          </cell>
          <cell r="B705" t="str">
            <v>EMEFLEX NEGRO</v>
          </cell>
          <cell r="C705" t="str">
            <v>M2</v>
          </cell>
        </row>
        <row r="706">
          <cell r="A706">
            <v>1104</v>
          </cell>
          <cell r="B706" t="str">
            <v>ALFOMBRA ALLEGRO</v>
          </cell>
          <cell r="C706" t="str">
            <v>M2</v>
          </cell>
        </row>
        <row r="707">
          <cell r="A707">
            <v>1105</v>
          </cell>
          <cell r="B707" t="str">
            <v>ALFOMBRA KASMIR</v>
          </cell>
          <cell r="C707" t="str">
            <v>M2</v>
          </cell>
        </row>
        <row r="708">
          <cell r="A708">
            <v>1106</v>
          </cell>
          <cell r="B708" t="str">
            <v>ALFOMBRA OLIMPIA</v>
          </cell>
          <cell r="C708" t="str">
            <v>M2</v>
          </cell>
        </row>
        <row r="709">
          <cell r="A709">
            <v>1107</v>
          </cell>
          <cell r="B709" t="str">
            <v>ALFOMBRA SPLENDOR</v>
          </cell>
          <cell r="C709" t="str">
            <v>M2</v>
          </cell>
        </row>
        <row r="710">
          <cell r="A710">
            <v>1108</v>
          </cell>
          <cell r="B710" t="str">
            <v>ALFOMBRA GALES RESIDENCIA</v>
          </cell>
          <cell r="C710" t="str">
            <v>M2</v>
          </cell>
        </row>
        <row r="711">
          <cell r="A711">
            <v>1109</v>
          </cell>
          <cell r="B711" t="str">
            <v>LISTON M.H.      AMARILL1</v>
          </cell>
          <cell r="C711" t="str">
            <v>M2</v>
          </cell>
        </row>
        <row r="712">
          <cell r="A712">
            <v>1110</v>
          </cell>
          <cell r="B712" t="str">
            <v>LISTON M.H.     GUAYACAN</v>
          </cell>
          <cell r="C712" t="str">
            <v>M2</v>
          </cell>
        </row>
        <row r="713">
          <cell r="A713">
            <v>1111</v>
          </cell>
          <cell r="B713" t="str">
            <v>PARKET  GUAYACAN TREBOL</v>
          </cell>
          <cell r="C713" t="str">
            <v>M2</v>
          </cell>
        </row>
        <row r="714">
          <cell r="A714">
            <v>1112</v>
          </cell>
          <cell r="B714" t="str">
            <v>PARKET           GUAYACAN</v>
          </cell>
          <cell r="C714" t="str">
            <v>M2</v>
          </cell>
        </row>
        <row r="715">
          <cell r="A715">
            <v>1113</v>
          </cell>
          <cell r="B715" t="str">
            <v>G/ESCOBA     ROBLE  6 cm</v>
          </cell>
          <cell r="C715" t="str">
            <v>ML</v>
          </cell>
        </row>
        <row r="716">
          <cell r="A716">
            <v>1114</v>
          </cell>
          <cell r="B716" t="str">
            <v>G/ESCOBA     CEDRO  8 cm</v>
          </cell>
          <cell r="C716" t="str">
            <v>ML</v>
          </cell>
        </row>
        <row r="717">
          <cell r="A717">
            <v>1116</v>
          </cell>
          <cell r="B717" t="str">
            <v>TAPA L/MANOS VILLA  LEYVA</v>
          </cell>
          <cell r="C717" t="str">
            <v>ML</v>
          </cell>
        </row>
        <row r="718">
          <cell r="A718">
            <v>1117</v>
          </cell>
          <cell r="B718" t="str">
            <v>TAPA L/MANOS   TR.PERUANO</v>
          </cell>
          <cell r="C718" t="str">
            <v>ML</v>
          </cell>
        </row>
        <row r="719">
          <cell r="A719">
            <v>1118</v>
          </cell>
          <cell r="B719" t="str">
            <v>PUERTAS DUCHAS   ACRILICO</v>
          </cell>
          <cell r="C719" t="str">
            <v>M2</v>
          </cell>
        </row>
        <row r="720">
          <cell r="A720">
            <v>1119</v>
          </cell>
          <cell r="B720" t="str">
            <v>PUERTAS DUCHAS POLIESTIR.</v>
          </cell>
          <cell r="C720" t="str">
            <v>M2</v>
          </cell>
        </row>
        <row r="721">
          <cell r="A721">
            <v>1120</v>
          </cell>
          <cell r="B721" t="str">
            <v>PUERTAS DUCHAS V.TEMPLADO</v>
          </cell>
          <cell r="C721" t="str">
            <v>M2</v>
          </cell>
        </row>
        <row r="722">
          <cell r="A722">
            <v>1121</v>
          </cell>
          <cell r="B722" t="str">
            <v>PRADIZACIO1</v>
          </cell>
          <cell r="C722" t="str">
            <v>M2</v>
          </cell>
        </row>
        <row r="723">
          <cell r="A723">
            <v>1122</v>
          </cell>
          <cell r="B723" t="str">
            <v>ASEO GENERA1</v>
          </cell>
          <cell r="C723" t="str">
            <v>M2</v>
          </cell>
        </row>
        <row r="724">
          <cell r="A724">
            <v>1123</v>
          </cell>
          <cell r="B724" t="str">
            <v>SEÑALIZACION</v>
          </cell>
          <cell r="C724" t="str">
            <v>UN</v>
          </cell>
        </row>
        <row r="725">
          <cell r="A725">
            <v>1156</v>
          </cell>
          <cell r="B725" t="str">
            <v>BLOQUE - PAÑETE - PINTURA</v>
          </cell>
          <cell r="C725" t="str">
            <v>M2</v>
          </cell>
        </row>
        <row r="726">
          <cell r="A726">
            <v>1157</v>
          </cell>
          <cell r="B726" t="str">
            <v>TOLETE - PAÑETE - PINTURA</v>
          </cell>
          <cell r="C726" t="str">
            <v>M2</v>
          </cell>
        </row>
        <row r="727">
          <cell r="A727">
            <v>1160</v>
          </cell>
          <cell r="B727" t="str">
            <v>PAÑETE-ESTUCO-MURAL REALC</v>
          </cell>
          <cell r="C727" t="str">
            <v>M2</v>
          </cell>
        </row>
        <row r="728">
          <cell r="A728">
            <v>1161</v>
          </cell>
          <cell r="B728" t="str">
            <v>PAÑETE-ESTUCO-MURAL ESTIL</v>
          </cell>
          <cell r="C728" t="str">
            <v>M2</v>
          </cell>
        </row>
        <row r="729">
          <cell r="A729">
            <v>1162</v>
          </cell>
          <cell r="B729" t="str">
            <v>PAÑETE-PORCELANA    11x11</v>
          </cell>
          <cell r="C729" t="str">
            <v>M2</v>
          </cell>
        </row>
        <row r="730">
          <cell r="A730">
            <v>1163</v>
          </cell>
          <cell r="B730" t="str">
            <v>PAÑETE-PORCELANA    20x20</v>
          </cell>
          <cell r="C730" t="str">
            <v>M2</v>
          </cell>
        </row>
        <row r="731">
          <cell r="A731">
            <v>1164</v>
          </cell>
          <cell r="B731" t="str">
            <v>PAÑETE - ESTUCO - PINTURA</v>
          </cell>
          <cell r="C731" t="str">
            <v>M2</v>
          </cell>
        </row>
        <row r="732">
          <cell r="A732">
            <v>1165</v>
          </cell>
          <cell r="B732" t="str">
            <v>AFINADO-        DECORPISO</v>
          </cell>
          <cell r="C732" t="str">
            <v>M2</v>
          </cell>
        </row>
        <row r="733">
          <cell r="A733">
            <v>1166</v>
          </cell>
          <cell r="B733" t="str">
            <v>BALDOSIN GRANITO 33x33</v>
          </cell>
          <cell r="C733" t="str">
            <v>M2</v>
          </cell>
        </row>
        <row r="734">
          <cell r="A734">
            <v>1167</v>
          </cell>
          <cell r="B734" t="str">
            <v>POLISEC-AFIN.-VINISOL 1.6</v>
          </cell>
          <cell r="C734" t="str">
            <v>M2</v>
          </cell>
        </row>
        <row r="735">
          <cell r="A735">
            <v>1168</v>
          </cell>
          <cell r="B735" t="str">
            <v>BAÑO No. 1 / 4 AP. ROYAL</v>
          </cell>
          <cell r="C735" t="str">
            <v>UN</v>
          </cell>
        </row>
        <row r="736">
          <cell r="A736">
            <v>1169</v>
          </cell>
          <cell r="B736" t="str">
            <v>INST.Y DOTACION BAÑO No.1</v>
          </cell>
          <cell r="C736" t="str">
            <v>UN</v>
          </cell>
        </row>
        <row r="737">
          <cell r="A737">
            <v>1170</v>
          </cell>
          <cell r="B737" t="str">
            <v>BAÑO No. 2 / 4 AP. STILO</v>
          </cell>
          <cell r="C737" t="str">
            <v>UN</v>
          </cell>
        </row>
        <row r="738">
          <cell r="A738">
            <v>1171</v>
          </cell>
          <cell r="B738" t="str">
            <v>INST.Y DOTACION BAÑO No.2</v>
          </cell>
          <cell r="C738" t="str">
            <v>UN</v>
          </cell>
        </row>
        <row r="739">
          <cell r="A739">
            <v>1172</v>
          </cell>
          <cell r="B739" t="str">
            <v>BAÑO No. 3 / 3 AP. ROYAL</v>
          </cell>
          <cell r="C739" t="str">
            <v>UN</v>
          </cell>
        </row>
        <row r="740">
          <cell r="A740">
            <v>1173</v>
          </cell>
          <cell r="B740" t="str">
            <v>INST.Y DOTACION BAÑO No.3</v>
          </cell>
          <cell r="C740" t="str">
            <v>UN</v>
          </cell>
        </row>
        <row r="741">
          <cell r="A741">
            <v>1174</v>
          </cell>
          <cell r="B741" t="str">
            <v>BAÑO No. 4 / 3 AP. STILO</v>
          </cell>
          <cell r="C741" t="str">
            <v>UN</v>
          </cell>
        </row>
        <row r="742">
          <cell r="A742">
            <v>1175</v>
          </cell>
          <cell r="B742" t="str">
            <v>INST.Y DOTACION BAÑO No.4</v>
          </cell>
          <cell r="C742" t="str">
            <v>UN</v>
          </cell>
        </row>
        <row r="743">
          <cell r="A743">
            <v>1176</v>
          </cell>
          <cell r="B743" t="str">
            <v>BAÑO No. 5 / 2 AP. ROYAL</v>
          </cell>
          <cell r="C743" t="str">
            <v>UN</v>
          </cell>
        </row>
        <row r="744">
          <cell r="A744">
            <v>1177</v>
          </cell>
          <cell r="B744" t="str">
            <v>INST.Y DOTACION BAÑO No.5</v>
          </cell>
          <cell r="C744" t="str">
            <v>UN</v>
          </cell>
        </row>
        <row r="745">
          <cell r="A745">
            <v>1178</v>
          </cell>
          <cell r="B745" t="str">
            <v>BAÑO No. 6 / 2 AP. STILO</v>
          </cell>
          <cell r="C745" t="str">
            <v>UN</v>
          </cell>
        </row>
        <row r="746">
          <cell r="A746">
            <v>1179</v>
          </cell>
          <cell r="B746" t="str">
            <v>INST.Y DOTACION BAÑO No.6</v>
          </cell>
          <cell r="C746" t="str">
            <v>UN</v>
          </cell>
        </row>
        <row r="747">
          <cell r="A747">
            <v>1200</v>
          </cell>
          <cell r="B747" t="str">
            <v>PAÑETE MUROS e=3 cm</v>
          </cell>
          <cell r="C747" t="str">
            <v>M2</v>
          </cell>
        </row>
        <row r="748">
          <cell r="A748">
            <v>1201</v>
          </cell>
          <cell r="B748" t="str">
            <v>PAÑETE MUROS LANZADO 3cm</v>
          </cell>
          <cell r="C748" t="str">
            <v>M2</v>
          </cell>
        </row>
        <row r="749">
          <cell r="A749">
            <v>1202</v>
          </cell>
          <cell r="B749" t="str">
            <v>PAÑETE  LINEAL MUROS INETRIORES MORTERO 1,6</v>
          </cell>
          <cell r="C749" t="str">
            <v>ML</v>
          </cell>
          <cell r="D749">
            <v>3988.3808499999996</v>
          </cell>
        </row>
        <row r="750">
          <cell r="A750">
            <v>1203</v>
          </cell>
          <cell r="B750" t="str">
            <v>PAÑETE LINEAL LANZAD  3cm</v>
          </cell>
          <cell r="C750" t="str">
            <v>ML</v>
          </cell>
        </row>
        <row r="751">
          <cell r="A751">
            <v>1204</v>
          </cell>
          <cell r="B751" t="str">
            <v>PAÑETE PLACAS</v>
          </cell>
          <cell r="C751" t="str">
            <v>M2</v>
          </cell>
        </row>
        <row r="752">
          <cell r="A752">
            <v>1205</v>
          </cell>
          <cell r="B752" t="str">
            <v>PAÑETE PLACAS LANZADO</v>
          </cell>
          <cell r="C752" t="str">
            <v>M2</v>
          </cell>
        </row>
        <row r="753">
          <cell r="A753">
            <v>1206</v>
          </cell>
          <cell r="B753" t="str">
            <v>AFINADO MORTERO</v>
          </cell>
          <cell r="C753" t="str">
            <v>M2</v>
          </cell>
        </row>
        <row r="754">
          <cell r="A754">
            <v>1207</v>
          </cell>
          <cell r="B754" t="str">
            <v>AFINADO  LANZADO</v>
          </cell>
          <cell r="C754" t="str">
            <v>M2</v>
          </cell>
        </row>
        <row r="755">
          <cell r="A755">
            <v>1212</v>
          </cell>
          <cell r="B755" t="str">
            <v>GRIFERIA  L/MANOS INCRUST</v>
          </cell>
          <cell r="C755" t="str">
            <v>UN</v>
          </cell>
        </row>
        <row r="756">
          <cell r="A756">
            <v>1213</v>
          </cell>
          <cell r="B756" t="str">
            <v>LAVAPLATOS A. INOX.  INCR</v>
          </cell>
          <cell r="C756" t="str">
            <v>UN</v>
          </cell>
        </row>
        <row r="757">
          <cell r="A757">
            <v>1214</v>
          </cell>
          <cell r="B757" t="str">
            <v>LAVAPLATOS ESMALT.   INCR</v>
          </cell>
          <cell r="C757" t="str">
            <v>UN</v>
          </cell>
        </row>
        <row r="758">
          <cell r="A758">
            <v>1217</v>
          </cell>
          <cell r="B758" t="str">
            <v>LAVADERO F/VIDRIO 75X60</v>
          </cell>
          <cell r="C758" t="str">
            <v>UN</v>
          </cell>
        </row>
        <row r="759">
          <cell r="A759">
            <v>1219</v>
          </cell>
          <cell r="B759" t="str">
            <v>LAVADERO CEMENTO      .80</v>
          </cell>
          <cell r="C759" t="str">
            <v>UN</v>
          </cell>
        </row>
        <row r="760">
          <cell r="A760">
            <v>1220</v>
          </cell>
          <cell r="B760" t="str">
            <v>LAVAMANOS ACUARIO     701</v>
          </cell>
          <cell r="C760" t="str">
            <v>UN</v>
          </cell>
        </row>
        <row r="761">
          <cell r="A761">
            <v>1222</v>
          </cell>
          <cell r="B761" t="str">
            <v>LAVAMANOS NOVA COLOR  738</v>
          </cell>
          <cell r="C761" t="str">
            <v>UN</v>
          </cell>
        </row>
        <row r="762">
          <cell r="A762">
            <v>1223</v>
          </cell>
          <cell r="B762" t="str">
            <v>LAVAMANOS TIFFANY COL 734</v>
          </cell>
          <cell r="C762" t="str">
            <v>UN</v>
          </cell>
        </row>
        <row r="763">
          <cell r="A763">
            <v>1224</v>
          </cell>
          <cell r="B763" t="str">
            <v>LAVAMANOS ROYAL</v>
          </cell>
          <cell r="C763" t="str">
            <v>UN</v>
          </cell>
        </row>
        <row r="764">
          <cell r="A764">
            <v>1225</v>
          </cell>
          <cell r="B764" t="str">
            <v>LAVAMANOS ROYAL COLOR 735</v>
          </cell>
          <cell r="C764" t="str">
            <v>UN</v>
          </cell>
        </row>
        <row r="765">
          <cell r="A765">
            <v>1226</v>
          </cell>
          <cell r="B765" t="str">
            <v>LAVAMANOS STILO  PEDESTAL</v>
          </cell>
          <cell r="C765" t="str">
            <v>UN</v>
          </cell>
        </row>
        <row r="766">
          <cell r="A766">
            <v>1227</v>
          </cell>
          <cell r="B766" t="str">
            <v>LAVAMANOS STILO</v>
          </cell>
          <cell r="C766" t="str">
            <v>UN</v>
          </cell>
        </row>
        <row r="767">
          <cell r="A767">
            <v>1228</v>
          </cell>
          <cell r="B767" t="str">
            <v>SANITARIO ACUARIO     300</v>
          </cell>
          <cell r="C767" t="str">
            <v>UN</v>
          </cell>
        </row>
        <row r="768">
          <cell r="A768">
            <v>1230</v>
          </cell>
          <cell r="B768" t="str">
            <v>SANITARIO NOVA      COLOR</v>
          </cell>
          <cell r="C768" t="str">
            <v>UN</v>
          </cell>
        </row>
        <row r="769">
          <cell r="A769">
            <v>1231</v>
          </cell>
          <cell r="B769" t="str">
            <v>SANITARIO TIFFANY   COLOR</v>
          </cell>
          <cell r="C769" t="str">
            <v>UN</v>
          </cell>
        </row>
        <row r="770">
          <cell r="A770">
            <v>1232</v>
          </cell>
          <cell r="B770" t="str">
            <v>SANITARIO ROYAL     COLOR</v>
          </cell>
          <cell r="C770" t="str">
            <v>UN</v>
          </cell>
        </row>
        <row r="771">
          <cell r="A771">
            <v>1233</v>
          </cell>
          <cell r="B771" t="str">
            <v>SANITARIO STILO     COLOR</v>
          </cell>
          <cell r="C771" t="str">
            <v>UN</v>
          </cell>
        </row>
        <row r="772">
          <cell r="A772">
            <v>1234</v>
          </cell>
          <cell r="B772" t="str">
            <v>SANITARIO ESTILO BLANCO</v>
          </cell>
          <cell r="C772" t="str">
            <v>UN</v>
          </cell>
        </row>
        <row r="773">
          <cell r="A773">
            <v>1235</v>
          </cell>
          <cell r="B773" t="str">
            <v>BIDET TIFFANY</v>
          </cell>
          <cell r="C773" t="str">
            <v>UN</v>
          </cell>
        </row>
        <row r="774">
          <cell r="A774">
            <v>1236</v>
          </cell>
          <cell r="B774" t="str">
            <v>BIDET ROYAL</v>
          </cell>
          <cell r="C774" t="str">
            <v>UN</v>
          </cell>
        </row>
        <row r="775">
          <cell r="A775">
            <v>1237</v>
          </cell>
          <cell r="B775" t="str">
            <v>BIDET STILO</v>
          </cell>
          <cell r="C775" t="str">
            <v>UN</v>
          </cell>
        </row>
        <row r="776">
          <cell r="A776">
            <v>1238</v>
          </cell>
          <cell r="B776" t="str">
            <v>ORINAL MEDIANO</v>
          </cell>
          <cell r="C776" t="str">
            <v>UN</v>
          </cell>
        </row>
        <row r="777">
          <cell r="A777">
            <v>1239</v>
          </cell>
          <cell r="B777" t="str">
            <v>ORINAL PEQUEÑO</v>
          </cell>
          <cell r="C777" t="str">
            <v>UN</v>
          </cell>
        </row>
        <row r="778">
          <cell r="A778">
            <v>1240</v>
          </cell>
          <cell r="B778" t="str">
            <v>ORINAL FLUXOMETRO</v>
          </cell>
          <cell r="C778" t="str">
            <v>UN</v>
          </cell>
        </row>
        <row r="779">
          <cell r="A779">
            <v>1241</v>
          </cell>
          <cell r="B779" t="str">
            <v>TINA    FIBRA  DE  VIDRIO</v>
          </cell>
          <cell r="C779" t="str">
            <v>UN</v>
          </cell>
        </row>
        <row r="780">
          <cell r="A780">
            <v>1242</v>
          </cell>
          <cell r="B780" t="str">
            <v>DUCHA ECONOMICA</v>
          </cell>
          <cell r="C780" t="str">
            <v>UN</v>
          </cell>
        </row>
        <row r="781">
          <cell r="A781">
            <v>1243</v>
          </cell>
          <cell r="B781" t="str">
            <v>DUCHA POPULAR</v>
          </cell>
          <cell r="C781" t="str">
            <v>UN</v>
          </cell>
        </row>
        <row r="782">
          <cell r="A782">
            <v>1244</v>
          </cell>
          <cell r="B782" t="str">
            <v>DUCHA IRIS</v>
          </cell>
          <cell r="C782" t="str">
            <v>UN</v>
          </cell>
        </row>
        <row r="783">
          <cell r="A783">
            <v>1245</v>
          </cell>
          <cell r="B783" t="str">
            <v>DUCHA EUROPA</v>
          </cell>
          <cell r="C783" t="str">
            <v>UN</v>
          </cell>
        </row>
        <row r="784">
          <cell r="A784">
            <v>1246</v>
          </cell>
          <cell r="B784" t="str">
            <v>DUCHA MONOCONTROL</v>
          </cell>
          <cell r="C784" t="str">
            <v>UN</v>
          </cell>
        </row>
        <row r="785">
          <cell r="A785">
            <v>1247</v>
          </cell>
          <cell r="B785" t="str">
            <v>DUCHA TELEFONO</v>
          </cell>
          <cell r="C785" t="str">
            <v>UN</v>
          </cell>
        </row>
        <row r="786">
          <cell r="A786">
            <v>1248</v>
          </cell>
          <cell r="B786" t="str">
            <v>GRIFERIA LAVAPLATOS 60433</v>
          </cell>
          <cell r="C786" t="str">
            <v>UN</v>
          </cell>
        </row>
        <row r="787">
          <cell r="A787">
            <v>1249</v>
          </cell>
          <cell r="B787" t="str">
            <v>GRIFERIA LAVAPLATOS 60431</v>
          </cell>
          <cell r="C787" t="str">
            <v>UN</v>
          </cell>
        </row>
        <row r="788">
          <cell r="A788">
            <v>1250</v>
          </cell>
          <cell r="B788" t="str">
            <v>CALENTADOR          15 GL</v>
          </cell>
          <cell r="C788" t="str">
            <v>UN</v>
          </cell>
        </row>
        <row r="789">
          <cell r="A789">
            <v>1251</v>
          </cell>
          <cell r="B789" t="str">
            <v>CALENTADOR          20 GL</v>
          </cell>
          <cell r="C789" t="str">
            <v>UN</v>
          </cell>
        </row>
        <row r="790">
          <cell r="A790">
            <v>1252</v>
          </cell>
          <cell r="B790" t="str">
            <v>CALENTADOR          30 GL</v>
          </cell>
          <cell r="C790" t="str">
            <v>UN</v>
          </cell>
        </row>
        <row r="791">
          <cell r="A791">
            <v>1253</v>
          </cell>
          <cell r="B791" t="str">
            <v>TANQUE ETERNIT     500 LT</v>
          </cell>
          <cell r="C791" t="str">
            <v>UN</v>
          </cell>
        </row>
        <row r="792">
          <cell r="A792">
            <v>1254</v>
          </cell>
          <cell r="B792" t="str">
            <v>TANQUE ETERNIT    1000 LT</v>
          </cell>
          <cell r="C792" t="str">
            <v>UN</v>
          </cell>
        </row>
        <row r="793">
          <cell r="A793">
            <v>1255</v>
          </cell>
          <cell r="B793" t="str">
            <v>TANQUE PLASTICO   1000 LT</v>
          </cell>
          <cell r="C793" t="str">
            <v>UN</v>
          </cell>
        </row>
        <row r="794">
          <cell r="A794">
            <v>1256</v>
          </cell>
          <cell r="B794" t="str">
            <v>REGISTRO CROMADO     1/2"</v>
          </cell>
          <cell r="C794" t="str">
            <v>UN</v>
          </cell>
        </row>
        <row r="795">
          <cell r="A795">
            <v>1258</v>
          </cell>
          <cell r="B795" t="str">
            <v>LLAVE CROMADA        1/2"</v>
          </cell>
          <cell r="C795" t="str">
            <v>UN</v>
          </cell>
        </row>
        <row r="796">
          <cell r="A796">
            <v>1259</v>
          </cell>
          <cell r="B796" t="str">
            <v>FLOTADOR PARA TANQUE   1"</v>
          </cell>
          <cell r="C796" t="str">
            <v>UN</v>
          </cell>
        </row>
        <row r="797">
          <cell r="A797">
            <v>1292</v>
          </cell>
          <cell r="B797" t="str">
            <v>SAFE BAÑO             152</v>
          </cell>
          <cell r="C797" t="str">
            <v>UN</v>
          </cell>
        </row>
        <row r="798">
          <cell r="A798">
            <v>1293</v>
          </cell>
          <cell r="B798" t="str">
            <v>SAFE ALCOBA          5141</v>
          </cell>
          <cell r="C798" t="str">
            <v>UN</v>
          </cell>
        </row>
        <row r="799">
          <cell r="A799">
            <v>1294</v>
          </cell>
          <cell r="B799" t="str">
            <v>SAFE ENTRADA         142A</v>
          </cell>
          <cell r="C799" t="str">
            <v>UN</v>
          </cell>
        </row>
        <row r="800">
          <cell r="A800">
            <v>1295</v>
          </cell>
          <cell r="B800" t="str">
            <v>SAFE PATIOS          5149</v>
          </cell>
          <cell r="C800" t="str">
            <v>UN</v>
          </cell>
        </row>
        <row r="801">
          <cell r="A801">
            <v>1296</v>
          </cell>
          <cell r="B801" t="str">
            <v>SAFE CLOSET          5145</v>
          </cell>
          <cell r="C801" t="str">
            <v>UN</v>
          </cell>
        </row>
        <row r="802">
          <cell r="A802">
            <v>1297</v>
          </cell>
          <cell r="B802" t="str">
            <v>SAFE SOBREPONER       526</v>
          </cell>
          <cell r="C802" t="str">
            <v>UN</v>
          </cell>
        </row>
        <row r="803">
          <cell r="A803">
            <v>1298</v>
          </cell>
          <cell r="B803" t="str">
            <v>SAFE CORREDERA        550</v>
          </cell>
          <cell r="C803" t="str">
            <v>UN</v>
          </cell>
        </row>
        <row r="804">
          <cell r="A804">
            <v>1300</v>
          </cell>
          <cell r="B804" t="str">
            <v>YALE MUEBLES         2044</v>
          </cell>
          <cell r="C804" t="str">
            <v>UN</v>
          </cell>
        </row>
        <row r="805">
          <cell r="A805">
            <v>1301</v>
          </cell>
          <cell r="B805" t="str">
            <v>SCHLAGE PASO     A  10  S</v>
          </cell>
          <cell r="C805" t="str">
            <v>UN</v>
          </cell>
        </row>
        <row r="806">
          <cell r="A806">
            <v>1302</v>
          </cell>
          <cell r="B806" t="str">
            <v>SCHLAGE BAÑO     A  40  S</v>
          </cell>
          <cell r="C806" t="str">
            <v>UN</v>
          </cell>
        </row>
        <row r="807">
          <cell r="A807">
            <v>1303</v>
          </cell>
          <cell r="B807" t="str">
            <v>SCHLAGE ALCOBA   A  50 WS</v>
          </cell>
          <cell r="C807" t="str">
            <v>UN</v>
          </cell>
        </row>
        <row r="808">
          <cell r="A808">
            <v>1304</v>
          </cell>
          <cell r="B808" t="str">
            <v>SCHLAGE TERRAZA  A  30  S</v>
          </cell>
          <cell r="C808" t="str">
            <v>UN</v>
          </cell>
        </row>
        <row r="809">
          <cell r="A809">
            <v>1305</v>
          </cell>
          <cell r="B809" t="str">
            <v>SCHLAGE OFICINA  A  50 PD</v>
          </cell>
          <cell r="C809" t="str">
            <v>UN</v>
          </cell>
        </row>
        <row r="810">
          <cell r="A810">
            <v>1306</v>
          </cell>
          <cell r="B810" t="str">
            <v>SCHLAGE CLOSET   A  71 WD</v>
          </cell>
          <cell r="C810" t="str">
            <v>UN</v>
          </cell>
        </row>
        <row r="811">
          <cell r="A811">
            <v>1307</v>
          </cell>
          <cell r="B811" t="str">
            <v>SAFE ENTRADA PPAL.</v>
          </cell>
          <cell r="C811" t="str">
            <v>UN</v>
          </cell>
        </row>
        <row r="812">
          <cell r="A812">
            <v>1308</v>
          </cell>
          <cell r="B812" t="str">
            <v>SCHLAGE ENTRADA   A 80 PD</v>
          </cell>
          <cell r="C812" t="str">
            <v>UN</v>
          </cell>
        </row>
        <row r="813">
          <cell r="A813">
            <v>1309</v>
          </cell>
          <cell r="B813" t="str">
            <v>CANTONERA ELECTRICA</v>
          </cell>
          <cell r="C813" t="str">
            <v>UN</v>
          </cell>
        </row>
        <row r="814">
          <cell r="A814">
            <v>1310</v>
          </cell>
          <cell r="B814" t="str">
            <v>CIERRAPUERTAS HIDRAULICO</v>
          </cell>
          <cell r="C814" t="str">
            <v>UN</v>
          </cell>
        </row>
        <row r="815">
          <cell r="A815">
            <v>1311</v>
          </cell>
          <cell r="B815" t="str">
            <v>BISAGRA VAIVEN</v>
          </cell>
          <cell r="C815" t="str">
            <v>UN</v>
          </cell>
        </row>
        <row r="816">
          <cell r="A816">
            <v>1312</v>
          </cell>
          <cell r="B816" t="str">
            <v>INSTALACION CERR.COMUN</v>
          </cell>
          <cell r="C816" t="str">
            <v>UN</v>
          </cell>
        </row>
        <row r="817">
          <cell r="A817">
            <v>1313</v>
          </cell>
          <cell r="B817" t="str">
            <v>INSTALACION PORTON    MAD</v>
          </cell>
          <cell r="C817" t="str">
            <v>UN</v>
          </cell>
        </row>
        <row r="818">
          <cell r="A818">
            <v>1315</v>
          </cell>
          <cell r="B818" t="str">
            <v>CIERRE MAGNETICO</v>
          </cell>
          <cell r="C818" t="str">
            <v>UN</v>
          </cell>
        </row>
        <row r="819">
          <cell r="A819">
            <v>1320</v>
          </cell>
          <cell r="B819" t="str">
            <v>CERRADURA ORBIT ALCOBA</v>
          </cell>
          <cell r="C819" t="str">
            <v>UN</v>
          </cell>
        </row>
        <row r="820">
          <cell r="A820">
            <v>1348</v>
          </cell>
          <cell r="B820" t="str">
            <v>VIDRIO INCOLORO      3 mm</v>
          </cell>
          <cell r="C820" t="str">
            <v>M2</v>
          </cell>
        </row>
        <row r="821">
          <cell r="A821">
            <v>1349</v>
          </cell>
          <cell r="B821" t="str">
            <v>VIDRIO INCOLORO      4 mm</v>
          </cell>
          <cell r="C821" t="str">
            <v>M2</v>
          </cell>
        </row>
        <row r="822">
          <cell r="A822">
            <v>1350</v>
          </cell>
          <cell r="B822" t="str">
            <v>VIDRIO INCOLORO      5 mm</v>
          </cell>
          <cell r="C822" t="str">
            <v>M2</v>
          </cell>
        </row>
        <row r="823">
          <cell r="A823">
            <v>1351</v>
          </cell>
          <cell r="B823" t="str">
            <v>VIDRIO INCOLORO      6 mm</v>
          </cell>
          <cell r="C823" t="str">
            <v>M2</v>
          </cell>
        </row>
        <row r="824">
          <cell r="A824">
            <v>1352</v>
          </cell>
          <cell r="B824" t="str">
            <v>VIDRIO BRONCE GRABADO</v>
          </cell>
          <cell r="C824" t="str">
            <v>M2</v>
          </cell>
        </row>
        <row r="825">
          <cell r="A825">
            <v>1353</v>
          </cell>
          <cell r="B825" t="str">
            <v>VIDRIO ESMERILADO    3 mm</v>
          </cell>
          <cell r="C825" t="str">
            <v>M2</v>
          </cell>
        </row>
        <row r="826">
          <cell r="A826">
            <v>1354</v>
          </cell>
          <cell r="B826" t="str">
            <v>VIDRIO TEMPLADO      5 mm</v>
          </cell>
          <cell r="C826" t="str">
            <v>M2</v>
          </cell>
        </row>
        <row r="827">
          <cell r="A827">
            <v>1355</v>
          </cell>
          <cell r="B827" t="str">
            <v>LAMINADO INCOLORO    5 mm</v>
          </cell>
          <cell r="C827" t="str">
            <v>M2</v>
          </cell>
        </row>
        <row r="828">
          <cell r="A828">
            <v>1356</v>
          </cell>
          <cell r="B828" t="str">
            <v>LAMINADO INCOLORO    4 mm</v>
          </cell>
          <cell r="C828" t="str">
            <v>M2</v>
          </cell>
        </row>
        <row r="829">
          <cell r="A829">
            <v>1357</v>
          </cell>
          <cell r="B829" t="str">
            <v>VIDRIO CRISTAL       6 mm</v>
          </cell>
          <cell r="C829" t="str">
            <v>M2</v>
          </cell>
        </row>
        <row r="830">
          <cell r="A830">
            <v>1358</v>
          </cell>
          <cell r="B830" t="str">
            <v>CRISTAL INCOLORO    10 mm</v>
          </cell>
          <cell r="C830" t="str">
            <v>M2</v>
          </cell>
        </row>
        <row r="831">
          <cell r="A831">
            <v>1359</v>
          </cell>
          <cell r="B831" t="str">
            <v>CRISTAL BRONCE       6 mm</v>
          </cell>
          <cell r="C831" t="str">
            <v>M2</v>
          </cell>
        </row>
        <row r="832">
          <cell r="A832">
            <v>1361</v>
          </cell>
          <cell r="B832" t="str">
            <v>ESPEJO               4 mm</v>
          </cell>
          <cell r="C832" t="str">
            <v>M2</v>
          </cell>
        </row>
        <row r="833">
          <cell r="A833">
            <v>1362</v>
          </cell>
          <cell r="B833" t="str">
            <v>ESPEJO               5 mm</v>
          </cell>
          <cell r="C833" t="str">
            <v>M2</v>
          </cell>
        </row>
        <row r="834">
          <cell r="A834">
            <v>1395</v>
          </cell>
          <cell r="B834" t="str">
            <v>SUB ESTACION CAPSULADA</v>
          </cell>
          <cell r="C834" t="str">
            <v>UN</v>
          </cell>
        </row>
        <row r="835">
          <cell r="A835">
            <v>1396</v>
          </cell>
          <cell r="B835" t="str">
            <v>EXTINGUIDOR      INCENDIO</v>
          </cell>
          <cell r="C835" t="str">
            <v>UN</v>
          </cell>
        </row>
        <row r="836">
          <cell r="A836">
            <v>1397</v>
          </cell>
          <cell r="B836" t="str">
            <v>REFLECTOR     RA-P  125 W</v>
          </cell>
          <cell r="C836" t="str">
            <v>UN</v>
          </cell>
        </row>
        <row r="837">
          <cell r="A837">
            <v>1398</v>
          </cell>
          <cell r="B837" t="str">
            <v>SHUT   BASURAS    ETERNIT</v>
          </cell>
          <cell r="C837" t="str">
            <v>PS</v>
          </cell>
        </row>
        <row r="838">
          <cell r="A838">
            <v>1399</v>
          </cell>
          <cell r="B838" t="str">
            <v>ASCENSOR        6 PARADAS</v>
          </cell>
          <cell r="C838" t="str">
            <v>UN</v>
          </cell>
        </row>
        <row r="839">
          <cell r="A839">
            <v>1401</v>
          </cell>
          <cell r="B839" t="str">
            <v>BOMBA AGUA 1/2"</v>
          </cell>
          <cell r="C839" t="str">
            <v>UN</v>
          </cell>
        </row>
        <row r="840">
          <cell r="A840">
            <v>1402</v>
          </cell>
          <cell r="B840" t="str">
            <v>BOMBA AGUA 3/4"</v>
          </cell>
          <cell r="C840" t="str">
            <v>UN</v>
          </cell>
        </row>
        <row r="841">
          <cell r="A841">
            <v>1403</v>
          </cell>
          <cell r="B841" t="str">
            <v>EQUIPO  PRESION  HIDROFLO</v>
          </cell>
          <cell r="C841" t="str">
            <v>UN</v>
          </cell>
        </row>
        <row r="842">
          <cell r="A842">
            <v>1404</v>
          </cell>
          <cell r="B842" t="str">
            <v>ANTENA PARABOLICA   4 CAN</v>
          </cell>
          <cell r="C842" t="str">
            <v>UN</v>
          </cell>
        </row>
        <row r="843">
          <cell r="A843">
            <v>1405</v>
          </cell>
          <cell r="B843" t="str">
            <v>ANTENA COMUNAL        T.V</v>
          </cell>
          <cell r="C843" t="str">
            <v>UN</v>
          </cell>
        </row>
        <row r="844">
          <cell r="A844">
            <v>1406</v>
          </cell>
          <cell r="B844" t="str">
            <v>T.V.CABLE        CONEXION</v>
          </cell>
          <cell r="C844" t="str">
            <v>UN</v>
          </cell>
        </row>
        <row r="845">
          <cell r="A845">
            <v>1407</v>
          </cell>
          <cell r="B845" t="str">
            <v>T.V.CABLE   CUOTA MENSUAL</v>
          </cell>
          <cell r="C845" t="str">
            <v>MS</v>
          </cell>
        </row>
        <row r="846">
          <cell r="A846">
            <v>1408</v>
          </cell>
          <cell r="B846" t="str">
            <v>CITOFONO INTELSA</v>
          </cell>
          <cell r="C846" t="str">
            <v>UN</v>
          </cell>
        </row>
        <row r="847">
          <cell r="A847">
            <v>1409</v>
          </cell>
          <cell r="B847" t="str">
            <v>BOTONERA/FUENTE CITOFONOS</v>
          </cell>
          <cell r="C847" t="str">
            <v>UN</v>
          </cell>
        </row>
        <row r="848">
          <cell r="A848">
            <v>1410</v>
          </cell>
          <cell r="B848" t="str">
            <v>CANTONERA       ELECTRICA</v>
          </cell>
          <cell r="C848" t="str">
            <v>UN</v>
          </cell>
        </row>
        <row r="849">
          <cell r="A849">
            <v>1413</v>
          </cell>
          <cell r="B849" t="str">
            <v>COCINA INT.    TAPA ACERO</v>
          </cell>
          <cell r="C849" t="str">
            <v>ML</v>
          </cell>
        </row>
        <row r="850">
          <cell r="A850">
            <v>1414</v>
          </cell>
          <cell r="B850" t="str">
            <v>COCINA INT.   MUEBLE PISO</v>
          </cell>
          <cell r="C850" t="str">
            <v>ML</v>
          </cell>
        </row>
        <row r="851">
          <cell r="A851">
            <v>1415</v>
          </cell>
          <cell r="B851" t="str">
            <v>COCINA INT.   MUEBLE MURO</v>
          </cell>
          <cell r="C851" t="str">
            <v>ML</v>
          </cell>
        </row>
        <row r="852">
          <cell r="A852">
            <v>1417</v>
          </cell>
          <cell r="B852" t="str">
            <v>COCINA INT.   POZUELO LAV</v>
          </cell>
          <cell r="C852" t="str">
            <v>UN</v>
          </cell>
        </row>
        <row r="853">
          <cell r="A853">
            <v>1418</v>
          </cell>
          <cell r="B853" t="str">
            <v>HORNO EMPOTRAR</v>
          </cell>
          <cell r="C853" t="str">
            <v>UN</v>
          </cell>
        </row>
        <row r="854">
          <cell r="A854">
            <v>1419</v>
          </cell>
          <cell r="B854" t="str">
            <v>CAMPANA EXTRACTORA/DUCTO</v>
          </cell>
          <cell r="C854" t="str">
            <v>UN</v>
          </cell>
        </row>
        <row r="855">
          <cell r="A855">
            <v>1420</v>
          </cell>
          <cell r="B855" t="str">
            <v>ESTUFA   TIPO APARTAMENTO</v>
          </cell>
          <cell r="C855" t="str">
            <v>UN</v>
          </cell>
        </row>
        <row r="856">
          <cell r="A856">
            <v>1421</v>
          </cell>
          <cell r="B856" t="str">
            <v>NEVERA INTEGRAL</v>
          </cell>
          <cell r="C856" t="str">
            <v>UN</v>
          </cell>
        </row>
        <row r="857">
          <cell r="A857">
            <v>1422</v>
          </cell>
          <cell r="B857" t="str">
            <v>BOMBA SUMERGIBLE     1 HP</v>
          </cell>
          <cell r="C857" t="str">
            <v>UN</v>
          </cell>
        </row>
        <row r="858">
          <cell r="A858">
            <v>1423</v>
          </cell>
          <cell r="B858" t="str">
            <v>EQUIPO PRESION 1/2   5 HP</v>
          </cell>
          <cell r="C858" t="str">
            <v>UN</v>
          </cell>
        </row>
        <row r="859">
          <cell r="A859">
            <v>1424</v>
          </cell>
          <cell r="B859" t="str">
            <v>TANQUE GAS         600 GL</v>
          </cell>
          <cell r="C859" t="str">
            <v>UN</v>
          </cell>
        </row>
        <row r="860">
          <cell r="A860">
            <v>1425</v>
          </cell>
          <cell r="B860" t="str">
            <v>PLANTA ELECTRICA  21.5 KW</v>
          </cell>
          <cell r="C860" t="str">
            <v>UN</v>
          </cell>
        </row>
        <row r="861">
          <cell r="A861">
            <v>1426</v>
          </cell>
          <cell r="B861" t="str">
            <v>MALLA NYLON (Petrolizada)</v>
          </cell>
          <cell r="C861" t="str">
            <v>UN</v>
          </cell>
        </row>
        <row r="862">
          <cell r="A862">
            <v>1458</v>
          </cell>
          <cell r="B862" t="str">
            <v>CANALIZ.SUBT.    6x4"  AC</v>
          </cell>
          <cell r="C862" t="str">
            <v>ML</v>
          </cell>
        </row>
        <row r="863">
          <cell r="A863">
            <v>1459</v>
          </cell>
          <cell r="B863" t="str">
            <v>CANALIZ.SUBT.    4x4"  AC</v>
          </cell>
          <cell r="C863" t="str">
            <v>ML</v>
          </cell>
        </row>
        <row r="864">
          <cell r="A864">
            <v>1460</v>
          </cell>
          <cell r="B864" t="str">
            <v>CANALIZ.SUBT.    2x4"  AC</v>
          </cell>
          <cell r="C864" t="str">
            <v>ML</v>
          </cell>
        </row>
        <row r="865">
          <cell r="A865">
            <v>1461</v>
          </cell>
          <cell r="B865" t="str">
            <v>CANALIZ.SUBT.    1x4"  AC</v>
          </cell>
          <cell r="C865" t="str">
            <v>ML</v>
          </cell>
        </row>
        <row r="866">
          <cell r="A866">
            <v>1462</v>
          </cell>
          <cell r="B866" t="str">
            <v>CANALIZ.SUBT.    6x4" PVC</v>
          </cell>
          <cell r="C866" t="str">
            <v>ML</v>
          </cell>
        </row>
        <row r="867">
          <cell r="A867">
            <v>1463</v>
          </cell>
          <cell r="B867" t="str">
            <v>CANALIZ.SUBT.    4x4" PVC</v>
          </cell>
          <cell r="C867" t="str">
            <v>ML</v>
          </cell>
        </row>
        <row r="868">
          <cell r="A868">
            <v>1464</v>
          </cell>
          <cell r="B868" t="str">
            <v>CANALIZ.SUBT.    2x4" PVC</v>
          </cell>
          <cell r="C868" t="str">
            <v>ML</v>
          </cell>
        </row>
        <row r="869">
          <cell r="A869">
            <v>1465</v>
          </cell>
          <cell r="B869" t="str">
            <v>CANALIZ.SUBT.    1x4" PVC</v>
          </cell>
          <cell r="C869" t="str">
            <v>ML</v>
          </cell>
        </row>
        <row r="870">
          <cell r="A870">
            <v>1466</v>
          </cell>
          <cell r="B870" t="str">
            <v>CAMARA INSP .6x.6   A.PUB</v>
          </cell>
          <cell r="C870" t="str">
            <v>UN</v>
          </cell>
        </row>
        <row r="871">
          <cell r="A871">
            <v>1467</v>
          </cell>
          <cell r="B871" t="str">
            <v>CAMARA INSPECCION   70x60</v>
          </cell>
          <cell r="C871" t="str">
            <v>UN</v>
          </cell>
        </row>
        <row r="872">
          <cell r="A872">
            <v>1468</v>
          </cell>
          <cell r="B872" t="str">
            <v>CAMARA INSP DOBLE  140x60</v>
          </cell>
          <cell r="C872" t="str">
            <v>UN</v>
          </cell>
        </row>
        <row r="873">
          <cell r="A873">
            <v>1469</v>
          </cell>
          <cell r="B873" t="str">
            <v>CAMARA INSP/VIA   120x150</v>
          </cell>
          <cell r="C873" t="str">
            <v>UN</v>
          </cell>
        </row>
        <row r="874">
          <cell r="A874">
            <v>1470</v>
          </cell>
          <cell r="B874" t="str">
            <v>CONCRETO SARDINELES  0.41</v>
          </cell>
          <cell r="C874" t="str">
            <v>ML</v>
          </cell>
        </row>
        <row r="875">
          <cell r="A875">
            <v>1471</v>
          </cell>
          <cell r="B875" t="str">
            <v>CONCRETO ANDENES     0.11</v>
          </cell>
          <cell r="C875" t="str">
            <v>M2</v>
          </cell>
        </row>
        <row r="876">
          <cell r="A876">
            <v>1472</v>
          </cell>
          <cell r="B876" t="str">
            <v>CONCRETO ESTRIADO RAMPAS</v>
          </cell>
          <cell r="C876" t="str">
            <v>M2</v>
          </cell>
        </row>
        <row r="877">
          <cell r="A877">
            <v>1473</v>
          </cell>
          <cell r="B877" t="str">
            <v>ADOQUIN CONCRETO     8 c1</v>
          </cell>
          <cell r="C877" t="str">
            <v>M2</v>
          </cell>
        </row>
        <row r="878">
          <cell r="A878">
            <v>1475</v>
          </cell>
          <cell r="B878" t="str">
            <v>ADOQUIN CONCRETO    10 c1</v>
          </cell>
          <cell r="C878" t="str">
            <v>M2</v>
          </cell>
        </row>
        <row r="879">
          <cell r="A879">
            <v>1476</v>
          </cell>
          <cell r="B879" t="str">
            <v>CAJA INSPECCION 100x100</v>
          </cell>
          <cell r="C879" t="str">
            <v>UN</v>
          </cell>
        </row>
        <row r="880">
          <cell r="A880">
            <v>1477</v>
          </cell>
          <cell r="B880" t="str">
            <v>ADOQUIN GRES     PEATONAL</v>
          </cell>
          <cell r="C880" t="str">
            <v>M2</v>
          </cell>
        </row>
        <row r="881">
          <cell r="A881">
            <v>1478</v>
          </cell>
          <cell r="B881" t="str">
            <v>ADOQUIN GRES    VEHICULAR</v>
          </cell>
          <cell r="C881" t="str">
            <v>M2</v>
          </cell>
        </row>
        <row r="882">
          <cell r="A882">
            <v>1479</v>
          </cell>
          <cell r="B882" t="str">
            <v>EXCAVACION MANUA6</v>
          </cell>
          <cell r="C882" t="str">
            <v>M3</v>
          </cell>
        </row>
        <row r="883">
          <cell r="A883">
            <v>1480</v>
          </cell>
          <cell r="B883" t="str">
            <v>EXCAVACION MECANIC2</v>
          </cell>
          <cell r="C883" t="str">
            <v>M3</v>
          </cell>
        </row>
        <row r="884">
          <cell r="A884">
            <v>1481</v>
          </cell>
          <cell r="B884" t="str">
            <v>DESCAPOTE A MAQUIN1</v>
          </cell>
          <cell r="C884" t="str">
            <v>M3</v>
          </cell>
        </row>
        <row r="885">
          <cell r="A885">
            <v>1482</v>
          </cell>
          <cell r="B885" t="str">
            <v>EXPLANACION Y EXTENDID1</v>
          </cell>
          <cell r="C885" t="str">
            <v>M3</v>
          </cell>
        </row>
        <row r="886">
          <cell r="A886">
            <v>1483</v>
          </cell>
          <cell r="B886" t="str">
            <v>EXPLANACION Y RETIR1</v>
          </cell>
          <cell r="C886" t="str">
            <v>M3</v>
          </cell>
        </row>
        <row r="887">
          <cell r="A887">
            <v>1484</v>
          </cell>
          <cell r="B887" t="str">
            <v>RELLENOS EN TIERR1</v>
          </cell>
          <cell r="C887" t="str">
            <v>M3</v>
          </cell>
        </row>
        <row r="888">
          <cell r="A888">
            <v>1485</v>
          </cell>
          <cell r="B888" t="str">
            <v>RELLENOS   DE  EXCAVACIO1</v>
          </cell>
          <cell r="C888" t="str">
            <v>M3</v>
          </cell>
        </row>
        <row r="889">
          <cell r="A889">
            <v>1486</v>
          </cell>
          <cell r="B889" t="str">
            <v>RETIRO  SOBRANTES  TIERR2</v>
          </cell>
          <cell r="C889" t="str">
            <v>M3</v>
          </cell>
        </row>
        <row r="890">
          <cell r="A890">
            <v>1487</v>
          </cell>
          <cell r="B890" t="str">
            <v>RELLENOS MAT.SELECCIONADO</v>
          </cell>
          <cell r="C890" t="str">
            <v>M3</v>
          </cell>
          <cell r="D890">
            <v>30869.360000000001</v>
          </cell>
        </row>
        <row r="891">
          <cell r="A891">
            <v>1488</v>
          </cell>
          <cell r="B891" t="str">
            <v>ENSAYOS  DENSIDAD TERREN1</v>
          </cell>
          <cell r="C891" t="str">
            <v>UN</v>
          </cell>
        </row>
        <row r="892">
          <cell r="A892">
            <v>1489</v>
          </cell>
          <cell r="B892" t="str">
            <v>ENSAYOS PROCTO1</v>
          </cell>
          <cell r="C892" t="str">
            <v>UN</v>
          </cell>
        </row>
        <row r="893">
          <cell r="A893">
            <v>1490</v>
          </cell>
          <cell r="B893" t="str">
            <v>TUBERIA  DE  GRES      61</v>
          </cell>
          <cell r="C893" t="str">
            <v>ML</v>
          </cell>
        </row>
        <row r="894">
          <cell r="A894">
            <v>1491</v>
          </cell>
          <cell r="B894" t="str">
            <v>TUBERIA  DE  GRES      81</v>
          </cell>
          <cell r="C894" t="str">
            <v>ML</v>
          </cell>
        </row>
        <row r="895">
          <cell r="A895">
            <v>1492</v>
          </cell>
          <cell r="B895" t="str">
            <v>TUBERIA  DE  GRES     101</v>
          </cell>
          <cell r="C895" t="str">
            <v>ML</v>
          </cell>
        </row>
        <row r="896">
          <cell r="A896">
            <v>1493</v>
          </cell>
          <cell r="B896" t="str">
            <v>TUBERIA  CONCRETO    36</v>
          </cell>
          <cell r="C896" t="str">
            <v>ML</v>
          </cell>
        </row>
        <row r="897">
          <cell r="A897">
            <v>1494</v>
          </cell>
          <cell r="B897" t="str">
            <v>TUBERIA  CONCRETO     101</v>
          </cell>
          <cell r="C897" t="str">
            <v>ML</v>
          </cell>
        </row>
        <row r="898">
          <cell r="A898">
            <v>1495</v>
          </cell>
          <cell r="B898" t="str">
            <v>TUBERIA  CONCRETO     121</v>
          </cell>
          <cell r="C898" t="str">
            <v>ML</v>
          </cell>
        </row>
        <row r="899">
          <cell r="A899">
            <v>1496</v>
          </cell>
          <cell r="B899" t="str">
            <v>CAJAS INSPECCION  80 x 81</v>
          </cell>
          <cell r="C899" t="str">
            <v>UN</v>
          </cell>
        </row>
        <row r="900">
          <cell r="A900">
            <v>1497</v>
          </cell>
          <cell r="B900" t="str">
            <v>CAJAS INSPECCION 100 x100</v>
          </cell>
          <cell r="C900" t="str">
            <v>UN</v>
          </cell>
        </row>
        <row r="901">
          <cell r="A901">
            <v>1498</v>
          </cell>
          <cell r="B901" t="str">
            <v>CAJA INSP.FIBRIT  TR.LIV</v>
          </cell>
          <cell r="C901" t="str">
            <v>UN</v>
          </cell>
        </row>
        <row r="902">
          <cell r="A902">
            <v>1499</v>
          </cell>
          <cell r="B902" t="str">
            <v>CAJA INSP. FIBRIT TR.PES</v>
          </cell>
          <cell r="C902" t="str">
            <v>UN</v>
          </cell>
        </row>
        <row r="903">
          <cell r="A903">
            <v>1501</v>
          </cell>
          <cell r="B903" t="str">
            <v>TAPA SUMIDERO       68x31</v>
          </cell>
          <cell r="C903" t="str">
            <v>UN</v>
          </cell>
        </row>
        <row r="904">
          <cell r="A904">
            <v>1502</v>
          </cell>
          <cell r="B904" t="str">
            <v>TAPA SUMIDERO       95x41</v>
          </cell>
          <cell r="C904" t="str">
            <v>UN</v>
          </cell>
        </row>
        <row r="905">
          <cell r="A905">
            <v>1503</v>
          </cell>
          <cell r="B905" t="str">
            <v>TAPA POZO EN VI1</v>
          </cell>
          <cell r="C905" t="str">
            <v>UN</v>
          </cell>
        </row>
        <row r="906">
          <cell r="A906">
            <v>1504</v>
          </cell>
          <cell r="B906" t="str">
            <v>CERRAMIENTO CANCHA TENIS</v>
          </cell>
          <cell r="C906" t="str">
            <v>M2</v>
          </cell>
        </row>
        <row r="907">
          <cell r="A907">
            <v>1505</v>
          </cell>
          <cell r="B907" t="str">
            <v>PISO EN GRAMA</v>
          </cell>
          <cell r="C907" t="str">
            <v>M2</v>
          </cell>
        </row>
        <row r="908">
          <cell r="A908">
            <v>1506</v>
          </cell>
          <cell r="B908" t="str">
            <v>PISO EN GRAM1</v>
          </cell>
          <cell r="C908" t="str">
            <v>M2</v>
          </cell>
        </row>
        <row r="909">
          <cell r="A909">
            <v>1508</v>
          </cell>
          <cell r="B909" t="str">
            <v>RELLENOS GRAVILLA FINA</v>
          </cell>
          <cell r="C909" t="str">
            <v>M3</v>
          </cell>
        </row>
        <row r="910">
          <cell r="A910">
            <v>1538</v>
          </cell>
          <cell r="B910" t="str">
            <v>MORTERO  1:4 IMPERMEABILIZADO</v>
          </cell>
          <cell r="C910" t="str">
            <v>M3</v>
          </cell>
          <cell r="D910">
            <v>204094.15999999997</v>
          </cell>
        </row>
        <row r="911">
          <cell r="A911">
            <v>1539</v>
          </cell>
          <cell r="B911" t="str">
            <v>MORTERO                1:3</v>
          </cell>
          <cell r="C911" t="str">
            <v>M3</v>
          </cell>
        </row>
        <row r="912">
          <cell r="A912">
            <v>1540</v>
          </cell>
          <cell r="B912" t="str">
            <v>MORTERO               1:4</v>
          </cell>
          <cell r="C912" t="str">
            <v>M3</v>
          </cell>
          <cell r="D912">
            <v>161527.19999999998</v>
          </cell>
        </row>
        <row r="913">
          <cell r="A913">
            <v>1541</v>
          </cell>
          <cell r="B913" t="str">
            <v>MORTERO               1:5</v>
          </cell>
          <cell r="C913" t="str">
            <v>M3</v>
          </cell>
        </row>
        <row r="914">
          <cell r="A914">
            <v>1542</v>
          </cell>
          <cell r="B914" t="str">
            <v>MORTERO               1:6</v>
          </cell>
          <cell r="C914" t="str">
            <v>M3</v>
          </cell>
          <cell r="D914">
            <v>121038.39999999999</v>
          </cell>
        </row>
        <row r="915">
          <cell r="A915">
            <v>1543</v>
          </cell>
          <cell r="B915" t="str">
            <v>MORTERO              1:10</v>
          </cell>
          <cell r="C915" t="str">
            <v>M3</v>
          </cell>
        </row>
        <row r="916">
          <cell r="A916">
            <v>1544</v>
          </cell>
          <cell r="B916" t="str">
            <v>CONCRETO            1:2:2</v>
          </cell>
          <cell r="C916" t="str">
            <v>M3</v>
          </cell>
        </row>
        <row r="917">
          <cell r="A917">
            <v>1545</v>
          </cell>
          <cell r="B917" t="str">
            <v>CONCRETO      3,000 PSI        1:2:3</v>
          </cell>
          <cell r="C917" t="str">
            <v>M3</v>
          </cell>
          <cell r="D917">
            <v>188614.66500000001</v>
          </cell>
        </row>
        <row r="918">
          <cell r="A918">
            <v>1546</v>
          </cell>
          <cell r="B918" t="str">
            <v>CONCRETO            1:2:4</v>
          </cell>
          <cell r="C918" t="str">
            <v>M3</v>
          </cell>
        </row>
        <row r="919">
          <cell r="A919">
            <v>1547</v>
          </cell>
          <cell r="B919" t="str">
            <v>CONCRETO            1:3:3</v>
          </cell>
          <cell r="C919" t="str">
            <v>M3</v>
          </cell>
        </row>
        <row r="920">
          <cell r="A920">
            <v>1548</v>
          </cell>
          <cell r="B920" t="str">
            <v xml:space="preserve">CONCRETO   1500 PSI </v>
          </cell>
          <cell r="C920" t="str">
            <v>M3</v>
          </cell>
          <cell r="D920">
            <v>114575.6</v>
          </cell>
        </row>
        <row r="921">
          <cell r="A921">
            <v>1549</v>
          </cell>
          <cell r="B921" t="str">
            <v>CONCRETO            1:3:5</v>
          </cell>
          <cell r="C921" t="str">
            <v>M3</v>
          </cell>
        </row>
        <row r="922">
          <cell r="A922">
            <v>1550</v>
          </cell>
          <cell r="B922" t="str">
            <v>CONCRETO            1:1:2</v>
          </cell>
          <cell r="C922" t="str">
            <v>M3</v>
          </cell>
        </row>
        <row r="923">
          <cell r="A923">
            <v>1551</v>
          </cell>
          <cell r="B923" t="str">
            <v>CONCRETO            1:2:2 1/2</v>
          </cell>
          <cell r="C923" t="str">
            <v>M3</v>
          </cell>
        </row>
        <row r="924">
          <cell r="A924">
            <v>1552</v>
          </cell>
          <cell r="B924" t="str">
            <v xml:space="preserve">CONCRETO  2,500 PSI       1:2:4 </v>
          </cell>
          <cell r="C924" t="str">
            <v>M3</v>
          </cell>
          <cell r="D924">
            <v>165727.9</v>
          </cell>
        </row>
        <row r="925">
          <cell r="A925">
            <v>1553</v>
          </cell>
          <cell r="B925" t="str">
            <v>CONCRETO            1:3:6</v>
          </cell>
          <cell r="C925" t="str">
            <v>M3</v>
          </cell>
        </row>
        <row r="926">
          <cell r="A926">
            <v>1554</v>
          </cell>
          <cell r="B926" t="str">
            <v>CONCRETO            1:4:7</v>
          </cell>
          <cell r="C926" t="str">
            <v>M3</v>
          </cell>
        </row>
        <row r="927">
          <cell r="A927">
            <v>1555</v>
          </cell>
          <cell r="B927" t="str">
            <v>CONCRETO            1:4:8</v>
          </cell>
          <cell r="C927" t="str">
            <v>M3</v>
          </cell>
        </row>
        <row r="928">
          <cell r="A928">
            <v>1556</v>
          </cell>
          <cell r="B928" t="str">
            <v>MORTERO               1:7</v>
          </cell>
          <cell r="C928" t="str">
            <v>M3</v>
          </cell>
        </row>
        <row r="929">
          <cell r="A929">
            <v>1557</v>
          </cell>
          <cell r="B929" t="str">
            <v>MORTERO               1:8</v>
          </cell>
          <cell r="C929" t="str">
            <v>M3</v>
          </cell>
        </row>
        <row r="930">
          <cell r="A930">
            <v>1558</v>
          </cell>
          <cell r="B930" t="str">
            <v>MORTERO               1:10</v>
          </cell>
          <cell r="C930" t="str">
            <v>M3</v>
          </cell>
        </row>
        <row r="931">
          <cell r="A931">
            <v>1559</v>
          </cell>
          <cell r="B931" t="str">
            <v>MORTERO               1:12</v>
          </cell>
          <cell r="C931" t="str">
            <v>M3</v>
          </cell>
        </row>
        <row r="932">
          <cell r="A932">
            <v>1560</v>
          </cell>
          <cell r="B932" t="str">
            <v xml:space="preserve"> SOLADO EN CONCRETO 1500 PSI, e=0.05m</v>
          </cell>
          <cell r="C932" t="str">
            <v>M3</v>
          </cell>
          <cell r="D932">
            <v>9501.405173359999</v>
          </cell>
        </row>
        <row r="933">
          <cell r="A933">
            <v>1561</v>
          </cell>
          <cell r="B933" t="str">
            <v>SOLADO LINEAL EN CONCRETO POBRE E=0,05 M</v>
          </cell>
          <cell r="C933" t="str">
            <v>ML</v>
          </cell>
          <cell r="D933">
            <v>4439.5910550000008</v>
          </cell>
        </row>
        <row r="934">
          <cell r="A934">
            <v>1562</v>
          </cell>
        </row>
        <row r="935">
          <cell r="A935">
            <v>1563</v>
          </cell>
        </row>
        <row r="936">
          <cell r="A936">
            <v>1564</v>
          </cell>
        </row>
        <row r="937">
          <cell r="A937">
            <v>1565</v>
          </cell>
          <cell r="B937" t="str">
            <v>CANCHAS MULTIPLES 15X 30 MTS</v>
          </cell>
          <cell r="C937" t="str">
            <v>UND</v>
          </cell>
        </row>
        <row r="938">
          <cell r="A938">
            <v>1566</v>
          </cell>
          <cell r="B938" t="str">
            <v>CORTE  MATERIAL SELECCIONADO</v>
          </cell>
          <cell r="C938" t="str">
            <v>M3</v>
          </cell>
        </row>
        <row r="939">
          <cell r="A939">
            <v>1567</v>
          </cell>
          <cell r="B939" t="str">
            <v>CARGUE MATERIAL SELECCIONADO</v>
          </cell>
          <cell r="C939" t="str">
            <v>M3</v>
          </cell>
        </row>
        <row r="940">
          <cell r="A940">
            <v>1568</v>
          </cell>
          <cell r="B940" t="str">
            <v>TERRAJE MATERIAL SELECCIONADO</v>
          </cell>
          <cell r="C940" t="str">
            <v>M3</v>
          </cell>
        </row>
        <row r="941">
          <cell r="A941">
            <v>1569</v>
          </cell>
          <cell r="B941" t="str">
            <v>ACARREO MATERIAL SELECIONADO 26,5 Kms</v>
          </cell>
          <cell r="C941" t="str">
            <v>Km/mt3</v>
          </cell>
        </row>
        <row r="942">
          <cell r="A942">
            <v>1570</v>
          </cell>
          <cell r="B942" t="str">
            <v>EXTENDIDA MATERIAL SELECCIONADO</v>
          </cell>
          <cell r="C942" t="str">
            <v>M3</v>
          </cell>
        </row>
        <row r="943">
          <cell r="A943">
            <v>1571</v>
          </cell>
          <cell r="B943" t="str">
            <v>COMPACTADA MATERIAL SELECCIONADO</v>
          </cell>
          <cell r="C943" t="str">
            <v>M3</v>
          </cell>
        </row>
        <row r="944">
          <cell r="A944">
            <v>1572</v>
          </cell>
          <cell r="B944" t="str">
            <v>EXCARIFICACION DE CARRETEABLE</v>
          </cell>
          <cell r="C944" t="str">
            <v>M2</v>
          </cell>
        </row>
        <row r="945">
          <cell r="A945">
            <v>1573</v>
          </cell>
          <cell r="B945" t="str">
            <v>CONFORMACION DE CARRETEABLE</v>
          </cell>
          <cell r="C945" t="str">
            <v>M2</v>
          </cell>
        </row>
        <row r="946">
          <cell r="A946">
            <v>1574</v>
          </cell>
          <cell r="B946" t="str">
            <v>TRAZADO Y REPLANTEO SOBRE TERRENO</v>
          </cell>
          <cell r="C946" t="str">
            <v>M2</v>
          </cell>
          <cell r="D946">
            <v>654.47551999999996</v>
          </cell>
        </row>
        <row r="947">
          <cell r="A947">
            <v>1575</v>
          </cell>
          <cell r="B947" t="str">
            <v>TRAZADO Y REPLANTEO SOBRE PLACA</v>
          </cell>
          <cell r="C947" t="str">
            <v>M2</v>
          </cell>
          <cell r="D947">
            <v>1276.472976</v>
          </cell>
        </row>
        <row r="955">
          <cell r="A955">
            <v>1799</v>
          </cell>
          <cell r="B955" t="str">
            <v>CANCHAS MULTIPLES 15X 30 MTS</v>
          </cell>
        </row>
        <row r="956">
          <cell r="A956">
            <v>1800</v>
          </cell>
          <cell r="B956" t="str">
            <v>SALIDA LAMPARA TECHO  PVC</v>
          </cell>
          <cell r="C956" t="str">
            <v>UN</v>
          </cell>
        </row>
        <row r="957">
          <cell r="A957">
            <v>1801</v>
          </cell>
          <cell r="B957" t="str">
            <v>SALIDA LAMPARA MURO   PVC</v>
          </cell>
          <cell r="C957" t="str">
            <v>UN</v>
          </cell>
        </row>
        <row r="958">
          <cell r="A958">
            <v>1802</v>
          </cell>
          <cell r="B958" t="str">
            <v>SALIDA LAMPARA PISO   PVC</v>
          </cell>
          <cell r="C958" t="str">
            <v>UN</v>
          </cell>
        </row>
        <row r="959">
          <cell r="A959">
            <v>1803</v>
          </cell>
          <cell r="B959" t="str">
            <v>SALIDA LAMPARA+ROSETA PVC</v>
          </cell>
          <cell r="C959" t="str">
            <v>UN</v>
          </cell>
        </row>
        <row r="960">
          <cell r="A960">
            <v>1809</v>
          </cell>
          <cell r="B960" t="str">
            <v>SALIDA LAMPARA TECHO   CN</v>
          </cell>
          <cell r="C960" t="str">
            <v>UN</v>
          </cell>
        </row>
        <row r="961">
          <cell r="A961">
            <v>1810</v>
          </cell>
          <cell r="B961" t="str">
            <v>SALIDA LAMPARA MURO    CN</v>
          </cell>
          <cell r="C961" t="str">
            <v>UN</v>
          </cell>
        </row>
        <row r="962">
          <cell r="A962">
            <v>1811</v>
          </cell>
          <cell r="B962" t="str">
            <v>SALIDA LAMPARA PISO    CN</v>
          </cell>
          <cell r="C962" t="str">
            <v>UN</v>
          </cell>
        </row>
        <row r="963">
          <cell r="A963">
            <v>1812</v>
          </cell>
          <cell r="B963" t="str">
            <v>SALIDA LAMPARA+ROSETA  CN</v>
          </cell>
          <cell r="C963" t="str">
            <v>UN</v>
          </cell>
        </row>
        <row r="964">
          <cell r="A964">
            <v>1819</v>
          </cell>
          <cell r="B964" t="str">
            <v>ROSETA PORCELANA</v>
          </cell>
          <cell r="C964" t="str">
            <v>UN</v>
          </cell>
        </row>
        <row r="965">
          <cell r="A965">
            <v>1820</v>
          </cell>
          <cell r="B965" t="str">
            <v>ROSETA BAKELITA</v>
          </cell>
          <cell r="C965" t="str">
            <v>UN</v>
          </cell>
        </row>
        <row r="966">
          <cell r="A966">
            <v>1821</v>
          </cell>
          <cell r="B966" t="str">
            <v>BALA ALUMINIO No.11</v>
          </cell>
          <cell r="C966" t="str">
            <v>UN</v>
          </cell>
        </row>
        <row r="967">
          <cell r="A967">
            <v>1822</v>
          </cell>
          <cell r="B967" t="str">
            <v>BALA ALUMINIO No.12</v>
          </cell>
          <cell r="C967" t="str">
            <v>UN</v>
          </cell>
        </row>
        <row r="968">
          <cell r="A968">
            <v>1823</v>
          </cell>
          <cell r="B968" t="str">
            <v>BALA INCANDESCENTE   60 W</v>
          </cell>
          <cell r="C968" t="str">
            <v>UN</v>
          </cell>
        </row>
        <row r="969">
          <cell r="A969">
            <v>1824</v>
          </cell>
          <cell r="B969" t="str">
            <v>BALA INCANDESCENTE  150W</v>
          </cell>
          <cell r="C969" t="str">
            <v>UN</v>
          </cell>
        </row>
        <row r="970">
          <cell r="A970">
            <v>1825</v>
          </cell>
          <cell r="B970" t="str">
            <v>LAMPARA  2x20" BAJO PLACA</v>
          </cell>
          <cell r="C970" t="str">
            <v>UN</v>
          </cell>
        </row>
        <row r="971">
          <cell r="A971">
            <v>1826</v>
          </cell>
          <cell r="B971" t="str">
            <v>LAMPARA  2x20" BAJO PLAC1</v>
          </cell>
          <cell r="C971" t="str">
            <v>UN</v>
          </cell>
        </row>
        <row r="972">
          <cell r="A972">
            <v>1827</v>
          </cell>
          <cell r="B972" t="str">
            <v>LAMPARA  2x20" BAJO PLAC2</v>
          </cell>
          <cell r="C972" t="str">
            <v>UN</v>
          </cell>
        </row>
        <row r="973">
          <cell r="A973">
            <v>1828</v>
          </cell>
          <cell r="B973" t="str">
            <v>LAMPARA  4x20" BAJO PLACA</v>
          </cell>
          <cell r="C973" t="str">
            <v>UN</v>
          </cell>
        </row>
        <row r="974">
          <cell r="A974">
            <v>1829</v>
          </cell>
          <cell r="B974" t="str">
            <v>LAMPARA  4x20" BAJO PLAC1</v>
          </cell>
          <cell r="C974" t="str">
            <v>UN</v>
          </cell>
        </row>
        <row r="975">
          <cell r="A975">
            <v>1830</v>
          </cell>
          <cell r="B975" t="str">
            <v>LAMPARA  4x20" BAJO PLAC2</v>
          </cell>
          <cell r="C975" t="str">
            <v>UN</v>
          </cell>
        </row>
        <row r="976">
          <cell r="A976">
            <v>1831</v>
          </cell>
          <cell r="B976" t="str">
            <v>LAMPARA  2x40" BAJO PLACA</v>
          </cell>
          <cell r="C976" t="str">
            <v>UN</v>
          </cell>
        </row>
        <row r="977">
          <cell r="A977">
            <v>1832</v>
          </cell>
          <cell r="B977" t="str">
            <v>LAMPARA  2x40" BAJO PLAC1</v>
          </cell>
          <cell r="C977" t="str">
            <v>UN</v>
          </cell>
        </row>
        <row r="978">
          <cell r="A978">
            <v>1833</v>
          </cell>
          <cell r="B978" t="str">
            <v>LAMPARA  2x40" BAJO PLAC2</v>
          </cell>
          <cell r="C978" t="str">
            <v>UN</v>
          </cell>
        </row>
        <row r="979">
          <cell r="A979">
            <v>1834</v>
          </cell>
          <cell r="B979" t="str">
            <v>LAMPARA  4x40" BAJO PLACA</v>
          </cell>
          <cell r="C979" t="str">
            <v>UN</v>
          </cell>
        </row>
        <row r="980">
          <cell r="A980">
            <v>1835</v>
          </cell>
          <cell r="B980" t="str">
            <v>LAMPARA  4x40" BAJO PLAC1</v>
          </cell>
          <cell r="C980" t="str">
            <v>UN</v>
          </cell>
        </row>
        <row r="981">
          <cell r="A981">
            <v>1836</v>
          </cell>
          <cell r="B981" t="str">
            <v>LAMPARA  4x40" BAJO PLAC2</v>
          </cell>
          <cell r="C981" t="str">
            <v>UN</v>
          </cell>
        </row>
        <row r="982">
          <cell r="A982">
            <v>1837</v>
          </cell>
          <cell r="B982" t="str">
            <v>LAMPARA  2x48" BAJO PLACA</v>
          </cell>
          <cell r="C982" t="str">
            <v>UN</v>
          </cell>
        </row>
        <row r="983">
          <cell r="A983">
            <v>1838</v>
          </cell>
          <cell r="B983" t="str">
            <v>LAMPARA  2x48" BAJO PLAC1</v>
          </cell>
          <cell r="C983" t="str">
            <v>UN</v>
          </cell>
        </row>
        <row r="984">
          <cell r="A984">
            <v>1839</v>
          </cell>
          <cell r="B984" t="str">
            <v>LAMPARA  2x48" BAJO PLAC2</v>
          </cell>
          <cell r="C984" t="str">
            <v>UN</v>
          </cell>
        </row>
        <row r="985">
          <cell r="A985">
            <v>1840</v>
          </cell>
          <cell r="B985" t="str">
            <v>LAMPARA  4x48" BAJO PLACA</v>
          </cell>
          <cell r="C985" t="str">
            <v>UN</v>
          </cell>
        </row>
        <row r="986">
          <cell r="A986">
            <v>1841</v>
          </cell>
          <cell r="B986" t="str">
            <v>LAMPARA  4x48" BAJO PLAC1</v>
          </cell>
          <cell r="C986" t="str">
            <v>UN</v>
          </cell>
        </row>
        <row r="987">
          <cell r="A987">
            <v>1842</v>
          </cell>
          <cell r="B987" t="str">
            <v>LAMPARA  4x48" BAJO PLAC2</v>
          </cell>
          <cell r="C987" t="str">
            <v>UN</v>
          </cell>
        </row>
        <row r="988">
          <cell r="A988">
            <v>1843</v>
          </cell>
          <cell r="B988" t="str">
            <v>LAMPARA  2x96" BAJO PLACA</v>
          </cell>
          <cell r="C988" t="str">
            <v>UN</v>
          </cell>
        </row>
        <row r="989">
          <cell r="A989">
            <v>1844</v>
          </cell>
          <cell r="B989" t="str">
            <v>LAMPARA  2x96" BAJO PLAC1</v>
          </cell>
          <cell r="C989" t="str">
            <v>UN</v>
          </cell>
        </row>
        <row r="990">
          <cell r="A990">
            <v>1847</v>
          </cell>
          <cell r="B990" t="str">
            <v>FAROL COLONIAL</v>
          </cell>
          <cell r="C990" t="str">
            <v>UN</v>
          </cell>
        </row>
        <row r="991">
          <cell r="A991">
            <v>1849</v>
          </cell>
          <cell r="B991" t="str">
            <v>FAROL PARA POSTE</v>
          </cell>
          <cell r="C991" t="str">
            <v>UN</v>
          </cell>
        </row>
        <row r="992">
          <cell r="A992">
            <v>1850</v>
          </cell>
          <cell r="B992" t="str">
            <v>FAROL         DJK   125 W</v>
          </cell>
          <cell r="C992" t="str">
            <v>UN</v>
          </cell>
        </row>
        <row r="993">
          <cell r="A993">
            <v>1851</v>
          </cell>
          <cell r="B993" t="str">
            <v>FAROL       ESFERA  125 W</v>
          </cell>
          <cell r="C993" t="str">
            <v>UN</v>
          </cell>
        </row>
        <row r="994">
          <cell r="A994">
            <v>1852</v>
          </cell>
          <cell r="B994" t="str">
            <v>FAROL DE PEDESTAL</v>
          </cell>
          <cell r="C994" t="str">
            <v>UN</v>
          </cell>
        </row>
        <row r="995">
          <cell r="A995">
            <v>1853</v>
          </cell>
          <cell r="B995" t="str">
            <v>REFLECTOR DE PISO   250 W</v>
          </cell>
          <cell r="C995" t="str">
            <v>UN</v>
          </cell>
        </row>
        <row r="996">
          <cell r="A996">
            <v>1854</v>
          </cell>
          <cell r="B996" t="str">
            <v>REFLECTOR DE PISO   400 W</v>
          </cell>
          <cell r="C996" t="str">
            <v>UN</v>
          </cell>
        </row>
        <row r="997">
          <cell r="A997">
            <v>1855</v>
          </cell>
          <cell r="B997" t="str">
            <v>RIEL ELECTRICO  2.34 m</v>
          </cell>
          <cell r="C997" t="str">
            <v>UN</v>
          </cell>
        </row>
        <row r="998">
          <cell r="A998">
            <v>1856</v>
          </cell>
          <cell r="B998" t="str">
            <v>CORAZA  P/INST.FLCTES.</v>
          </cell>
          <cell r="C998" t="str">
            <v>UN</v>
          </cell>
        </row>
        <row r="999">
          <cell r="A999">
            <v>1857</v>
          </cell>
          <cell r="B999" t="str">
            <v>TIROS   P/INST.FLCTE.</v>
          </cell>
          <cell r="C999" t="str">
            <v>UN</v>
          </cell>
        </row>
        <row r="1000">
          <cell r="A1000">
            <v>1858</v>
          </cell>
          <cell r="B1000" t="str">
            <v>SOCKETS + BALASTO  P/20 W</v>
          </cell>
          <cell r="C1000" t="str">
            <v>UN</v>
          </cell>
        </row>
        <row r="1001">
          <cell r="A1001">
            <v>1859</v>
          </cell>
          <cell r="B1001" t="str">
            <v>SOCKETS + BALASTO  P/40 W</v>
          </cell>
          <cell r="C1001" t="str">
            <v>UN</v>
          </cell>
        </row>
        <row r="1002">
          <cell r="A1002">
            <v>1860</v>
          </cell>
          <cell r="B1002" t="str">
            <v>SOCKETS + BALASTO  P/48 W</v>
          </cell>
          <cell r="C1002" t="str">
            <v>UN</v>
          </cell>
        </row>
        <row r="1003">
          <cell r="A1003">
            <v>1861</v>
          </cell>
          <cell r="B1003" t="str">
            <v>SOCKETS + BALASTO  P/96 W</v>
          </cell>
          <cell r="C1003" t="str">
            <v>UN</v>
          </cell>
        </row>
        <row r="1004">
          <cell r="A1004">
            <v>1862</v>
          </cell>
          <cell r="B1004" t="str">
            <v>INST.BALAS      /   PLACA</v>
          </cell>
          <cell r="C1004" t="str">
            <v>UN</v>
          </cell>
        </row>
        <row r="1005">
          <cell r="A1005">
            <v>1863</v>
          </cell>
          <cell r="B1005" t="str">
            <v>INST.BALAS      / C.FALSO</v>
          </cell>
          <cell r="C1005" t="str">
            <v>UN</v>
          </cell>
        </row>
        <row r="1006">
          <cell r="A1006">
            <v>1864</v>
          </cell>
          <cell r="B1006" t="str">
            <v>INST.FLCTE.   (2P)  PLACA</v>
          </cell>
          <cell r="C1006" t="str">
            <v>UN</v>
          </cell>
        </row>
        <row r="1007">
          <cell r="A1007">
            <v>1865</v>
          </cell>
          <cell r="B1007" t="str">
            <v>INST.FLCTE.   (4P)  PLACA</v>
          </cell>
          <cell r="C1007" t="str">
            <v>UN</v>
          </cell>
        </row>
        <row r="1008">
          <cell r="A1008">
            <v>1866</v>
          </cell>
          <cell r="B1008" t="str">
            <v>INST.FLCTE    (6P)  PLACA</v>
          </cell>
          <cell r="C1008" t="str">
            <v>UN</v>
          </cell>
        </row>
        <row r="1009">
          <cell r="A1009">
            <v>1867</v>
          </cell>
          <cell r="B1009" t="str">
            <v>INST.FLCTE      / C.FALSO</v>
          </cell>
          <cell r="C1009" t="str">
            <v>UN</v>
          </cell>
        </row>
        <row r="1010">
          <cell r="A1010">
            <v>1868</v>
          </cell>
          <cell r="B1010" t="str">
            <v>PROYECTOR  SNF-011/400W</v>
          </cell>
          <cell r="C1010" t="str">
            <v>UN</v>
          </cell>
        </row>
        <row r="1011">
          <cell r="A1011">
            <v>1869</v>
          </cell>
          <cell r="B1011" t="str">
            <v>PROYECTOR SNF-011T/T1000</v>
          </cell>
          <cell r="C1011" t="str">
            <v>UN</v>
          </cell>
        </row>
        <row r="1012">
          <cell r="A1012">
            <v>1870</v>
          </cell>
          <cell r="B1012" t="str">
            <v>PROYECTOR PHLC-720 MERCUR</v>
          </cell>
          <cell r="C1012" t="str">
            <v>UN</v>
          </cell>
        </row>
        <row r="1013">
          <cell r="A1013">
            <v>1879</v>
          </cell>
          <cell r="B1013" t="str">
            <v>SALIDA SENCILLA       PVC</v>
          </cell>
          <cell r="C1013" t="str">
            <v>UN</v>
          </cell>
        </row>
        <row r="1014">
          <cell r="A1014">
            <v>1880</v>
          </cell>
          <cell r="B1014" t="str">
            <v>SALIDA SENCILLA CONM. PVC</v>
          </cell>
          <cell r="C1014" t="str">
            <v>UN</v>
          </cell>
        </row>
        <row r="1015">
          <cell r="A1015">
            <v>1881</v>
          </cell>
          <cell r="B1015" t="str">
            <v>SALIDA SENCILLA+CONM. PVC</v>
          </cell>
          <cell r="C1015" t="str">
            <v>UN</v>
          </cell>
        </row>
        <row r="1016">
          <cell r="A1016">
            <v>1882</v>
          </cell>
          <cell r="B1016" t="str">
            <v>SALIDA DOBLE          PVC</v>
          </cell>
          <cell r="C1016" t="str">
            <v>UN</v>
          </cell>
        </row>
        <row r="1017">
          <cell r="A1017">
            <v>1883</v>
          </cell>
          <cell r="B1017" t="str">
            <v>SALIDA DOBLE CONM.    PVC</v>
          </cell>
          <cell r="C1017" t="str">
            <v>UN</v>
          </cell>
        </row>
        <row r="1018">
          <cell r="A1018">
            <v>1885</v>
          </cell>
          <cell r="B1018" t="str">
            <v>SALIDA TRIPLE         PVC</v>
          </cell>
          <cell r="C1018" t="str">
            <v>UN</v>
          </cell>
        </row>
        <row r="1019">
          <cell r="A1019">
            <v>1887</v>
          </cell>
          <cell r="B1019" t="str">
            <v>SALIDA CUATRO VIAS    PVC</v>
          </cell>
          <cell r="C1019" t="str">
            <v>UN</v>
          </cell>
        </row>
        <row r="1020">
          <cell r="A1020">
            <v>1888</v>
          </cell>
          <cell r="B1020" t="str">
            <v>SALIDA P/TEMPORIZADOR PVC</v>
          </cell>
          <cell r="C1020" t="str">
            <v>UN</v>
          </cell>
        </row>
        <row r="1021">
          <cell r="A1021">
            <v>1889</v>
          </cell>
          <cell r="B1021" t="str">
            <v>SALIDA FOTOCELDA      PVC</v>
          </cell>
          <cell r="C1021" t="str">
            <v>UN</v>
          </cell>
        </row>
        <row r="1022">
          <cell r="A1022">
            <v>1890</v>
          </cell>
          <cell r="B1022" t="str">
            <v>SALIDA PARA CONTACTOR PVC</v>
          </cell>
          <cell r="C1022" t="str">
            <v>UN</v>
          </cell>
        </row>
        <row r="1023">
          <cell r="A1023">
            <v>1893</v>
          </cell>
          <cell r="B1023" t="str">
            <v>SALIDA + INT.AVE 801  PVC</v>
          </cell>
          <cell r="C1023" t="str">
            <v>UN</v>
          </cell>
        </row>
        <row r="1024">
          <cell r="A1024">
            <v>1894</v>
          </cell>
          <cell r="B1024" t="str">
            <v>SALIDA + INT.AVE 401  PVC</v>
          </cell>
          <cell r="C1024" t="str">
            <v>UN</v>
          </cell>
        </row>
        <row r="1025">
          <cell r="A1025">
            <v>1895</v>
          </cell>
          <cell r="B1025" t="str">
            <v>SALIDA + INT.AVE 601  PVC</v>
          </cell>
          <cell r="C1025" t="str">
            <v>UN</v>
          </cell>
        </row>
        <row r="1026">
          <cell r="A1026">
            <v>1897</v>
          </cell>
          <cell r="B1026" t="str">
            <v>SALIDA + INT.LUM 10C  PVC</v>
          </cell>
          <cell r="C1026" t="str">
            <v>UN</v>
          </cell>
        </row>
        <row r="1027">
          <cell r="A1027">
            <v>1899</v>
          </cell>
          <cell r="B1027" t="str">
            <v>SALIDA SENCILLA CONM. C.N</v>
          </cell>
          <cell r="C1027" t="str">
            <v>UN</v>
          </cell>
        </row>
        <row r="1028">
          <cell r="A1028">
            <v>1900</v>
          </cell>
          <cell r="B1028" t="str">
            <v>SALIDA SENCILLA        CN</v>
          </cell>
          <cell r="C1028" t="str">
            <v>UN</v>
          </cell>
        </row>
        <row r="1029">
          <cell r="A1029">
            <v>1901</v>
          </cell>
          <cell r="B1029" t="str">
            <v>SALIDA TRIPLE          CN</v>
          </cell>
          <cell r="C1029" t="str">
            <v>UN</v>
          </cell>
        </row>
        <row r="1030">
          <cell r="A1030">
            <v>1902</v>
          </cell>
          <cell r="B1030" t="str">
            <v>SALIDA CUATRO VIAS     CN</v>
          </cell>
          <cell r="C1030" t="str">
            <v>UN</v>
          </cell>
        </row>
        <row r="1031">
          <cell r="A1031">
            <v>1903</v>
          </cell>
          <cell r="B1031" t="str">
            <v>SALIDA P/TEMPORIZADOR  CN</v>
          </cell>
          <cell r="C1031" t="str">
            <v>UN</v>
          </cell>
        </row>
        <row r="1032">
          <cell r="A1032">
            <v>1904</v>
          </cell>
          <cell r="B1032" t="str">
            <v>SALIDA FOTOCELDA       CN</v>
          </cell>
          <cell r="C1032" t="str">
            <v>UN</v>
          </cell>
        </row>
        <row r="1033">
          <cell r="A1033">
            <v>1905</v>
          </cell>
          <cell r="B1033" t="str">
            <v>SALIDA PARA CONTACTOR  CN</v>
          </cell>
          <cell r="C1033" t="str">
            <v>UN</v>
          </cell>
        </row>
        <row r="1034">
          <cell r="A1034">
            <v>1908</v>
          </cell>
          <cell r="B1034" t="str">
            <v>SALIDA + INT.AVE 211  CN</v>
          </cell>
          <cell r="C1034" t="str">
            <v>UN</v>
          </cell>
        </row>
        <row r="1035">
          <cell r="A1035">
            <v>1909</v>
          </cell>
          <cell r="B1035" t="str">
            <v>SALIDA + INT.AVE 401  CN</v>
          </cell>
          <cell r="C1035" t="str">
            <v>UN</v>
          </cell>
        </row>
        <row r="1036">
          <cell r="A1036">
            <v>1910</v>
          </cell>
          <cell r="B1036" t="str">
            <v>SALIDA + INT.AVE 601  CN</v>
          </cell>
          <cell r="C1036" t="str">
            <v>UN</v>
          </cell>
        </row>
        <row r="1037">
          <cell r="A1037">
            <v>1911</v>
          </cell>
          <cell r="B1037" t="str">
            <v>SALIDA + INT.DEKO 010B CN</v>
          </cell>
          <cell r="C1037" t="str">
            <v>UN</v>
          </cell>
        </row>
        <row r="1038">
          <cell r="A1038">
            <v>1912</v>
          </cell>
          <cell r="B1038" t="str">
            <v>SALIDA +INT.LUM LX010C CN</v>
          </cell>
          <cell r="C1038" t="str">
            <v>UN</v>
          </cell>
        </row>
        <row r="1039">
          <cell r="A1039">
            <v>1913</v>
          </cell>
          <cell r="B1039" t="str">
            <v>SALIDA + CONTACT.25 A CN</v>
          </cell>
          <cell r="C1039" t="str">
            <v>UN</v>
          </cell>
        </row>
        <row r="1040">
          <cell r="A1040">
            <v>1919</v>
          </cell>
          <cell r="B1040" t="str">
            <v>INT.SENCILLO   AVE  201</v>
          </cell>
          <cell r="C1040" t="str">
            <v>UN</v>
          </cell>
        </row>
        <row r="1041">
          <cell r="A1041">
            <v>1920</v>
          </cell>
          <cell r="B1041" t="str">
            <v>INT.SENCILLO   AVE  401</v>
          </cell>
          <cell r="C1041" t="str">
            <v>UN</v>
          </cell>
        </row>
        <row r="1042">
          <cell r="A1042">
            <v>1921</v>
          </cell>
          <cell r="B1042" t="str">
            <v>INT.SENCILLO   AVE  601</v>
          </cell>
          <cell r="C1042" t="str">
            <v>UN</v>
          </cell>
        </row>
        <row r="1043">
          <cell r="A1043">
            <v>1922</v>
          </cell>
          <cell r="B1043" t="str">
            <v>INT.SENCILLO   DEKO 010B</v>
          </cell>
          <cell r="C1043" t="str">
            <v>UN</v>
          </cell>
        </row>
        <row r="1044">
          <cell r="A1044">
            <v>1923</v>
          </cell>
          <cell r="B1044" t="str">
            <v>INT.SENCILLO       LX010C</v>
          </cell>
          <cell r="C1044" t="str">
            <v>UN</v>
          </cell>
        </row>
        <row r="1045">
          <cell r="A1045">
            <v>1924</v>
          </cell>
          <cell r="B1045" t="str">
            <v>CONM.SENCILLO AVE  202</v>
          </cell>
          <cell r="C1045" t="str">
            <v>UN</v>
          </cell>
        </row>
        <row r="1046">
          <cell r="A1046">
            <v>1925</v>
          </cell>
          <cell r="B1046" t="str">
            <v>CONM.SENCILLO   AVE 402LP</v>
          </cell>
          <cell r="C1046" t="str">
            <v>UN</v>
          </cell>
        </row>
        <row r="1047">
          <cell r="A1047">
            <v>1926</v>
          </cell>
          <cell r="B1047" t="str">
            <v>CONM.SENCILLO   AVE  602</v>
          </cell>
          <cell r="C1047" t="str">
            <v>UN</v>
          </cell>
        </row>
        <row r="1048">
          <cell r="A1048">
            <v>1927</v>
          </cell>
          <cell r="B1048" t="str">
            <v>CONM. SENCILLO DEKO 020B</v>
          </cell>
          <cell r="C1048" t="str">
            <v>UN</v>
          </cell>
        </row>
        <row r="1049">
          <cell r="A1049">
            <v>1928</v>
          </cell>
          <cell r="B1049" t="str">
            <v>CONM. SENCILLO LUM  020C</v>
          </cell>
          <cell r="C1049" t="str">
            <v>UN</v>
          </cell>
        </row>
        <row r="1050">
          <cell r="A1050">
            <v>1929</v>
          </cell>
          <cell r="B1050" t="str">
            <v>INT.     DOBLE AVE  211</v>
          </cell>
          <cell r="C1050" t="str">
            <v>UN</v>
          </cell>
        </row>
        <row r="1051">
          <cell r="A1051">
            <v>1930</v>
          </cell>
          <cell r="B1051" t="str">
            <v>INT.     DOBLE AVE 411 LP</v>
          </cell>
          <cell r="C1051" t="str">
            <v>UN</v>
          </cell>
        </row>
        <row r="1052">
          <cell r="A1052">
            <v>1931</v>
          </cell>
          <cell r="B1052" t="str">
            <v>INT.     DOBLE AVE  611</v>
          </cell>
          <cell r="C1052" t="str">
            <v>UN</v>
          </cell>
        </row>
        <row r="1053">
          <cell r="A1053">
            <v>1932</v>
          </cell>
          <cell r="B1053" t="str">
            <v>INT.     DOBLE DEKO 101B</v>
          </cell>
          <cell r="C1053" t="str">
            <v>UN</v>
          </cell>
        </row>
        <row r="1054">
          <cell r="A1054">
            <v>1933</v>
          </cell>
          <cell r="B1054" t="str">
            <v>INT.     DOBLE LUM  101C</v>
          </cell>
          <cell r="C1054" t="str">
            <v>UN</v>
          </cell>
        </row>
        <row r="1055">
          <cell r="A1055">
            <v>1935</v>
          </cell>
          <cell r="B1055" t="str">
            <v>INT.    TRIPLE AVE 413 LP</v>
          </cell>
          <cell r="C1055" t="str">
            <v>UN</v>
          </cell>
        </row>
        <row r="1056">
          <cell r="A1056">
            <v>1936</v>
          </cell>
          <cell r="B1056" t="str">
            <v>INT.    TRIPLE AVE  633</v>
          </cell>
          <cell r="C1056" t="str">
            <v>UN</v>
          </cell>
        </row>
        <row r="1057">
          <cell r="A1057">
            <v>1937</v>
          </cell>
          <cell r="B1057" t="str">
            <v>INT.    TRIPLE DEKO 111B</v>
          </cell>
          <cell r="C1057" t="str">
            <v>UN</v>
          </cell>
        </row>
        <row r="1058">
          <cell r="A1058">
            <v>1938</v>
          </cell>
          <cell r="B1058" t="str">
            <v>INT.    TRIPLE LUM  111C</v>
          </cell>
          <cell r="C1058" t="str">
            <v>UN</v>
          </cell>
        </row>
        <row r="1059">
          <cell r="A1059">
            <v>1939</v>
          </cell>
          <cell r="B1059" t="str">
            <v>INT.    4 VIAS AVE  404</v>
          </cell>
          <cell r="C1059" t="str">
            <v>UN</v>
          </cell>
        </row>
        <row r="1060">
          <cell r="A1060">
            <v>1940</v>
          </cell>
          <cell r="B1060" t="str">
            <v>INT.    4 VIAS AVE  604</v>
          </cell>
          <cell r="C1060" t="str">
            <v>UN</v>
          </cell>
        </row>
        <row r="1061">
          <cell r="A1061">
            <v>1941</v>
          </cell>
          <cell r="B1061" t="str">
            <v>INT     4 VIAS DEKO 020BV</v>
          </cell>
          <cell r="C1061" t="str">
            <v>UN</v>
          </cell>
        </row>
        <row r="1062">
          <cell r="A1062">
            <v>1969</v>
          </cell>
          <cell r="B1062" t="str">
            <v>SALIDA TOMA SNC.MURO  PVC</v>
          </cell>
          <cell r="C1062" t="str">
            <v>UN</v>
          </cell>
        </row>
        <row r="1063">
          <cell r="A1063">
            <v>1970</v>
          </cell>
          <cell r="B1063" t="str">
            <v>SALIDA TOMA MURO+INT. PVC</v>
          </cell>
          <cell r="C1063" t="str">
            <v>UN</v>
          </cell>
        </row>
        <row r="1064">
          <cell r="A1064">
            <v>1971</v>
          </cell>
          <cell r="B1064" t="str">
            <v>SALIDA TOMA SNC. P.T. PVC</v>
          </cell>
          <cell r="C1064" t="str">
            <v>UN</v>
          </cell>
        </row>
        <row r="1065">
          <cell r="A1065">
            <v>1972</v>
          </cell>
          <cell r="B1065" t="str">
            <v>SALIDA TOMA SNC. PISO PVC</v>
          </cell>
          <cell r="C1065" t="str">
            <v>UN</v>
          </cell>
        </row>
        <row r="1066">
          <cell r="A1066">
            <v>1973</v>
          </cell>
          <cell r="B1066" t="str">
            <v>SALIDA TOMA SNC. 20 A PVC</v>
          </cell>
          <cell r="C1066" t="str">
            <v>UN</v>
          </cell>
        </row>
        <row r="1067">
          <cell r="A1067">
            <v>1974</v>
          </cell>
          <cell r="B1067" t="str">
            <v>SALIDA TOMA BIF. 20 A PVC</v>
          </cell>
          <cell r="C1067" t="str">
            <v>UN</v>
          </cell>
        </row>
        <row r="1068">
          <cell r="A1068">
            <v>1975</v>
          </cell>
          <cell r="B1068" t="str">
            <v>SALIDA TOMA TRIF.50 A PVC</v>
          </cell>
          <cell r="C1068" t="str">
            <v>UN</v>
          </cell>
        </row>
        <row r="1069">
          <cell r="A1069">
            <v>1980</v>
          </cell>
          <cell r="B1069" t="str">
            <v>SALIDA TOMA SNC. MURO CN</v>
          </cell>
          <cell r="C1069" t="str">
            <v>UN</v>
          </cell>
        </row>
        <row r="1070">
          <cell r="A1070">
            <v>1981</v>
          </cell>
          <cell r="B1070" t="str">
            <v>SALIDA TOMA MURO+INT. CN</v>
          </cell>
          <cell r="C1070" t="str">
            <v>UN</v>
          </cell>
        </row>
        <row r="1071">
          <cell r="A1071">
            <v>1982</v>
          </cell>
          <cell r="B1071" t="str">
            <v>SALIDA TOMA SNC.  P.T.CN</v>
          </cell>
          <cell r="C1071" t="str">
            <v>UN</v>
          </cell>
        </row>
        <row r="1072">
          <cell r="A1072">
            <v>1983</v>
          </cell>
          <cell r="B1072" t="str">
            <v>SALIDA TOMA SNC. PISO CN</v>
          </cell>
          <cell r="C1072" t="str">
            <v>UN</v>
          </cell>
        </row>
        <row r="1073">
          <cell r="A1073">
            <v>1984</v>
          </cell>
          <cell r="B1073" t="str">
            <v>SALIDA TOMA SNC. 20 A CN</v>
          </cell>
          <cell r="C1073" t="str">
            <v>UN</v>
          </cell>
        </row>
        <row r="1074">
          <cell r="A1074">
            <v>1985</v>
          </cell>
          <cell r="B1074" t="str">
            <v>SALIDA TOMA BIF. 20 A CN</v>
          </cell>
          <cell r="C1074" t="str">
            <v>UN</v>
          </cell>
        </row>
        <row r="1075">
          <cell r="A1075">
            <v>1986</v>
          </cell>
          <cell r="B1075" t="str">
            <v>SALIDA TOMA TRIF.50 A CN</v>
          </cell>
          <cell r="C1075" t="str">
            <v>UN</v>
          </cell>
        </row>
        <row r="1076">
          <cell r="A1076">
            <v>1990</v>
          </cell>
          <cell r="B1076" t="str">
            <v>SALIDA PVC+TOMA SNC. AVE</v>
          </cell>
          <cell r="C1076" t="str">
            <v>UN</v>
          </cell>
        </row>
        <row r="1077">
          <cell r="A1077">
            <v>1991</v>
          </cell>
          <cell r="B1077" t="str">
            <v>SALIDA PVC+TOMA DBL. AVE</v>
          </cell>
          <cell r="C1077" t="str">
            <v>UN</v>
          </cell>
        </row>
        <row r="1078">
          <cell r="A1078">
            <v>1992</v>
          </cell>
          <cell r="B1078" t="str">
            <v>SALIDA PVC+TOMA DBL. DEKO</v>
          </cell>
          <cell r="C1078" t="str">
            <v>UN</v>
          </cell>
        </row>
        <row r="1079">
          <cell r="A1079">
            <v>1993</v>
          </cell>
          <cell r="B1079" t="str">
            <v>SALIDA PVC+TOMA PISO AVE</v>
          </cell>
          <cell r="C1079" t="str">
            <v>UN</v>
          </cell>
        </row>
        <row r="1080">
          <cell r="A1080">
            <v>1994</v>
          </cell>
          <cell r="B1080" t="str">
            <v>SALIDA PVC+TOMA+INT. AVE</v>
          </cell>
          <cell r="C1080" t="str">
            <v>UN</v>
          </cell>
        </row>
        <row r="1081">
          <cell r="A1081">
            <v>1995</v>
          </cell>
          <cell r="B1081" t="str">
            <v>SALIDA PVC+TOMA TRIF. AVE</v>
          </cell>
          <cell r="C1081" t="str">
            <v>UN</v>
          </cell>
        </row>
        <row r="1082">
          <cell r="A1082">
            <v>1996</v>
          </cell>
          <cell r="B1082" t="str">
            <v>SALIDA PVC+TOMA TRIF.AVE</v>
          </cell>
          <cell r="C1082" t="str">
            <v>UN</v>
          </cell>
        </row>
        <row r="1083">
          <cell r="A1083">
            <v>2000</v>
          </cell>
          <cell r="B1083" t="str">
            <v>TOMA SENCILLA  AVE  206</v>
          </cell>
          <cell r="C1083" t="str">
            <v>UN</v>
          </cell>
        </row>
        <row r="1084">
          <cell r="A1084">
            <v>2001</v>
          </cell>
          <cell r="B1084" t="str">
            <v>TOMA SENCILLA  AVE  406</v>
          </cell>
          <cell r="C1084" t="str">
            <v>UN</v>
          </cell>
        </row>
        <row r="1085">
          <cell r="A1085">
            <v>2002</v>
          </cell>
          <cell r="B1085" t="str">
            <v>TOMA SENCILLA  AVE  606</v>
          </cell>
          <cell r="C1085" t="str">
            <v>UN</v>
          </cell>
        </row>
        <row r="1086">
          <cell r="A1086">
            <v>2003</v>
          </cell>
          <cell r="B1086" t="str">
            <v>TOMA SENCILLA  AVE  806</v>
          </cell>
          <cell r="C1086" t="str">
            <v>UN</v>
          </cell>
        </row>
        <row r="1087">
          <cell r="A1087">
            <v>2004</v>
          </cell>
          <cell r="B1087" t="str">
            <v>TOMA DOBLE     AVE    226</v>
          </cell>
          <cell r="C1087" t="str">
            <v>UN</v>
          </cell>
        </row>
        <row r="1088">
          <cell r="A1088">
            <v>2005</v>
          </cell>
          <cell r="B1088" t="str">
            <v>TOMA DOBLE     AVE  466</v>
          </cell>
          <cell r="C1088" t="str">
            <v>UN</v>
          </cell>
        </row>
        <row r="1089">
          <cell r="A1089">
            <v>2006</v>
          </cell>
          <cell r="B1089" t="str">
            <v>TOMA DOBLE     AVE  666</v>
          </cell>
          <cell r="C1089" t="str">
            <v>UN</v>
          </cell>
        </row>
        <row r="1090">
          <cell r="A1090">
            <v>2007</v>
          </cell>
          <cell r="B1090" t="str">
            <v>TOMA DOBLE     DEKO 030BG</v>
          </cell>
          <cell r="C1090" t="str">
            <v>UN</v>
          </cell>
        </row>
        <row r="1091">
          <cell r="A1091">
            <v>2008</v>
          </cell>
          <cell r="B1091" t="str">
            <v>TOMA DOBLE     LUM  303C</v>
          </cell>
          <cell r="C1091" t="str">
            <v>UN</v>
          </cell>
        </row>
        <row r="1092">
          <cell r="A1092">
            <v>2009</v>
          </cell>
          <cell r="B1092" t="str">
            <v>TOMA + INT.    AVE    226</v>
          </cell>
          <cell r="C1092" t="str">
            <v>UN</v>
          </cell>
        </row>
        <row r="1093">
          <cell r="A1093">
            <v>2010</v>
          </cell>
          <cell r="B1093" t="str">
            <v>TOMA + INT.    AVE  416</v>
          </cell>
          <cell r="C1093" t="str">
            <v>UN</v>
          </cell>
        </row>
        <row r="1094">
          <cell r="A1094">
            <v>2011</v>
          </cell>
          <cell r="B1094" t="str">
            <v>TOMA + INT.    AVE  626</v>
          </cell>
          <cell r="C1094" t="str">
            <v>UN</v>
          </cell>
        </row>
        <row r="1095">
          <cell r="A1095">
            <v>2012</v>
          </cell>
          <cell r="B1095" t="str">
            <v>TOMA + INT.     DEKO 301B</v>
          </cell>
          <cell r="C1095" t="str">
            <v>UN</v>
          </cell>
        </row>
        <row r="1096">
          <cell r="A1096">
            <v>2013</v>
          </cell>
          <cell r="B1096" t="str">
            <v>TOMA + INT.    LUM  301C</v>
          </cell>
          <cell r="C1096" t="str">
            <v>UN</v>
          </cell>
        </row>
        <row r="1097">
          <cell r="A1097">
            <v>2015</v>
          </cell>
          <cell r="B1097" t="str">
            <v>TOMA TRIFASICA 20 A</v>
          </cell>
          <cell r="C1097" t="str">
            <v>UN</v>
          </cell>
        </row>
        <row r="1098">
          <cell r="A1098">
            <v>2016</v>
          </cell>
          <cell r="B1098" t="str">
            <v>TOMA TRIPOLAR</v>
          </cell>
          <cell r="C1098" t="str">
            <v>UN</v>
          </cell>
        </row>
        <row r="1099">
          <cell r="A1099">
            <v>2029</v>
          </cell>
          <cell r="B1099" t="str">
            <v>SALIDA CAMPANA TIMBRE PVC</v>
          </cell>
          <cell r="C1099" t="str">
            <v>UN</v>
          </cell>
        </row>
        <row r="1100">
          <cell r="A1100">
            <v>2030</v>
          </cell>
          <cell r="B1100" t="str">
            <v>SALIDA BOTON TIMBRE   PVC</v>
          </cell>
          <cell r="C1100" t="str">
            <v>UN</v>
          </cell>
        </row>
        <row r="1101">
          <cell r="A1101">
            <v>2031</v>
          </cell>
          <cell r="B1101" t="str">
            <v>SALIDA VENTILADOR     PVC</v>
          </cell>
          <cell r="C1101" t="str">
            <v>UN</v>
          </cell>
        </row>
        <row r="1102">
          <cell r="A1102">
            <v>2032</v>
          </cell>
          <cell r="B1102" t="str">
            <v>SALIDA BOMBA TRIF.    PVC</v>
          </cell>
          <cell r="C1102" t="str">
            <v>UN</v>
          </cell>
        </row>
        <row r="1103">
          <cell r="A1103">
            <v>2033</v>
          </cell>
          <cell r="B1103" t="str">
            <v>SALIDA FLOTADOR       PVC</v>
          </cell>
          <cell r="C1103" t="str">
            <v>UN</v>
          </cell>
        </row>
        <row r="1104">
          <cell r="A1104">
            <v>2034</v>
          </cell>
          <cell r="B1104" t="str">
            <v>SALIDA MOTOR PUERTA   PVC</v>
          </cell>
          <cell r="C1104" t="str">
            <v>UN</v>
          </cell>
        </row>
        <row r="1105">
          <cell r="A1105">
            <v>2035</v>
          </cell>
          <cell r="B1105" t="str">
            <v>SALIDA CANTONERA      PVC</v>
          </cell>
          <cell r="C1105" t="str">
            <v>UN</v>
          </cell>
        </row>
        <row r="1106">
          <cell r="A1106">
            <v>2036</v>
          </cell>
          <cell r="B1106" t="str">
            <v>SALIDA PUNTO ALARMA   PVC</v>
          </cell>
          <cell r="C1106" t="str">
            <v>UN</v>
          </cell>
        </row>
        <row r="1107">
          <cell r="A1107">
            <v>2037</v>
          </cell>
          <cell r="B1107" t="str">
            <v>SALIDA SONIDO         PVC</v>
          </cell>
          <cell r="C1107" t="str">
            <v>UN</v>
          </cell>
        </row>
        <row r="1108">
          <cell r="A1108">
            <v>2038</v>
          </cell>
          <cell r="B1108" t="str">
            <v>SALIDA CAMARA TV      PVC</v>
          </cell>
          <cell r="C1108" t="str">
            <v>UN</v>
          </cell>
        </row>
        <row r="1109">
          <cell r="A1109">
            <v>2045</v>
          </cell>
          <cell r="B1109" t="str">
            <v>SALIDA CAMPANA TIMBRE CN</v>
          </cell>
          <cell r="C1109" t="str">
            <v>UN</v>
          </cell>
        </row>
        <row r="1110">
          <cell r="A1110">
            <v>2046</v>
          </cell>
          <cell r="B1110" t="str">
            <v>SALIDA BOTON   TIMBRE CN</v>
          </cell>
          <cell r="C1110" t="str">
            <v>UN</v>
          </cell>
        </row>
        <row r="1111">
          <cell r="A1111">
            <v>2047</v>
          </cell>
          <cell r="B1111" t="str">
            <v>SALIDA VENTILADOR     CN</v>
          </cell>
          <cell r="C1111" t="str">
            <v>UN</v>
          </cell>
        </row>
        <row r="1112">
          <cell r="A1112">
            <v>2048</v>
          </cell>
          <cell r="B1112" t="str">
            <v>SALIDA BOMBA TRIF.    CN</v>
          </cell>
          <cell r="C1112" t="str">
            <v>UN</v>
          </cell>
        </row>
        <row r="1113">
          <cell r="A1113">
            <v>2049</v>
          </cell>
          <cell r="B1113" t="str">
            <v>SALIDA FLOTADOR       CN</v>
          </cell>
          <cell r="C1113" t="str">
            <v>UN</v>
          </cell>
        </row>
        <row r="1114">
          <cell r="A1114">
            <v>2050</v>
          </cell>
          <cell r="B1114" t="str">
            <v>SALIDA MOTOR PUERTA   CN</v>
          </cell>
          <cell r="C1114" t="str">
            <v>UN</v>
          </cell>
        </row>
        <row r="1115">
          <cell r="A1115">
            <v>2051</v>
          </cell>
          <cell r="B1115" t="str">
            <v>SALIDA CANTONERA      CN</v>
          </cell>
          <cell r="C1115" t="str">
            <v>UN</v>
          </cell>
        </row>
        <row r="1116">
          <cell r="A1116">
            <v>2052</v>
          </cell>
          <cell r="B1116" t="str">
            <v>SALIDA PUNTO ALARMA   CN</v>
          </cell>
          <cell r="C1116" t="str">
            <v>UN</v>
          </cell>
        </row>
        <row r="1117">
          <cell r="A1117">
            <v>2053</v>
          </cell>
          <cell r="B1117" t="str">
            <v>SALIDA SONIDO         CN</v>
          </cell>
          <cell r="C1117" t="str">
            <v>UN</v>
          </cell>
        </row>
        <row r="1118">
          <cell r="A1118">
            <v>2054</v>
          </cell>
          <cell r="B1118" t="str">
            <v>SALIDA CAMARA TV      CN</v>
          </cell>
          <cell r="C1118" t="str">
            <v>UN</v>
          </cell>
        </row>
        <row r="1119">
          <cell r="A1119">
            <v>2055</v>
          </cell>
          <cell r="B1119" t="str">
            <v>BOTON TIMBRE   AVE    205</v>
          </cell>
          <cell r="C1119" t="str">
            <v>UN</v>
          </cell>
        </row>
        <row r="1120">
          <cell r="A1120">
            <v>2056</v>
          </cell>
          <cell r="B1120" t="str">
            <v>BOTON TIMBRE   AVE  405</v>
          </cell>
          <cell r="C1120" t="str">
            <v>UN</v>
          </cell>
        </row>
        <row r="1121">
          <cell r="A1121">
            <v>2057</v>
          </cell>
          <cell r="B1121" t="str">
            <v>BOTON TIMBRE   AVE  605</v>
          </cell>
          <cell r="C1121" t="str">
            <v>UN</v>
          </cell>
        </row>
        <row r="1122">
          <cell r="A1122">
            <v>2058</v>
          </cell>
          <cell r="B1122" t="str">
            <v>BOTON TIMBRE   DEKO 040BL</v>
          </cell>
          <cell r="C1122" t="str">
            <v>UN</v>
          </cell>
        </row>
        <row r="1123">
          <cell r="A1123">
            <v>2059</v>
          </cell>
          <cell r="B1123" t="str">
            <v>BOTON TIMBRE   LUM  040C</v>
          </cell>
          <cell r="C1123" t="str">
            <v>UN</v>
          </cell>
        </row>
        <row r="1124">
          <cell r="A1124">
            <v>2060</v>
          </cell>
          <cell r="B1124" t="str">
            <v>CAMPANA TIMBRE   AVE 207</v>
          </cell>
          <cell r="C1124" t="str">
            <v>UN</v>
          </cell>
        </row>
        <row r="1125">
          <cell r="A1125">
            <v>2061</v>
          </cell>
          <cell r="B1125" t="str">
            <v>CAMPANA TIMBRE   AVE 407</v>
          </cell>
          <cell r="C1125" t="str">
            <v>UN</v>
          </cell>
        </row>
        <row r="1126">
          <cell r="A1126">
            <v>2062</v>
          </cell>
          <cell r="B1126" t="str">
            <v>CAMPANA TIMBRE   AVE 607</v>
          </cell>
          <cell r="C1126" t="str">
            <v>UN</v>
          </cell>
        </row>
        <row r="1127">
          <cell r="A1127">
            <v>2075</v>
          </cell>
          <cell r="B1127" t="str">
            <v>CAJA MONOFASICA   6 CIRC.</v>
          </cell>
          <cell r="C1127" t="str">
            <v>UN</v>
          </cell>
        </row>
        <row r="1128">
          <cell r="A1128">
            <v>2076</v>
          </cell>
          <cell r="B1128" t="str">
            <v>CAJA MONOFASICA   8 CIRC.</v>
          </cell>
          <cell r="C1128" t="str">
            <v>UN</v>
          </cell>
        </row>
        <row r="1129">
          <cell r="A1129">
            <v>2077</v>
          </cell>
          <cell r="B1129" t="str">
            <v>CAJA MONOFASICA  12 CIRC.</v>
          </cell>
          <cell r="C1129" t="str">
            <v>UN</v>
          </cell>
        </row>
        <row r="1130">
          <cell r="A1130">
            <v>2078</v>
          </cell>
          <cell r="B1130" t="str">
            <v>CAJA TRIFASICA    3 CIRC.</v>
          </cell>
          <cell r="C1130" t="str">
            <v>UN</v>
          </cell>
        </row>
        <row r="1131">
          <cell r="A1131">
            <v>2079</v>
          </cell>
          <cell r="B1131" t="str">
            <v>CAJA TRIFASICA    6 CIRC.</v>
          </cell>
          <cell r="C1131" t="str">
            <v>UN</v>
          </cell>
        </row>
        <row r="1132">
          <cell r="A1132">
            <v>2080</v>
          </cell>
          <cell r="B1132" t="str">
            <v>CAJA TRIFASICA    9 CIRC.</v>
          </cell>
          <cell r="C1132" t="str">
            <v>UN</v>
          </cell>
        </row>
        <row r="1133">
          <cell r="A1133">
            <v>2081</v>
          </cell>
          <cell r="B1133" t="str">
            <v>CAJA TRIFASICA   12 CIRC.</v>
          </cell>
          <cell r="C1133" t="str">
            <v>UN</v>
          </cell>
        </row>
        <row r="1134">
          <cell r="A1134">
            <v>2082</v>
          </cell>
          <cell r="B1134" t="str">
            <v>TABLERO S/PUERTA  6 CIRC.</v>
          </cell>
          <cell r="C1134" t="str">
            <v>UN</v>
          </cell>
        </row>
        <row r="1135">
          <cell r="A1135">
            <v>2083</v>
          </cell>
          <cell r="B1135" t="str">
            <v>TABLERO S/PUERTA 12 CIRC.</v>
          </cell>
          <cell r="C1135" t="str">
            <v>UN</v>
          </cell>
        </row>
        <row r="1136">
          <cell r="A1136">
            <v>2084</v>
          </cell>
          <cell r="B1136" t="str">
            <v>TABLERO S/PUERTA 18 CIRC.</v>
          </cell>
          <cell r="C1136" t="str">
            <v>UN</v>
          </cell>
        </row>
        <row r="1137">
          <cell r="A1137">
            <v>2085</v>
          </cell>
          <cell r="B1137" t="str">
            <v>TABLERO S/PUERTA 24 CIRC.</v>
          </cell>
          <cell r="C1137" t="str">
            <v>UN</v>
          </cell>
        </row>
        <row r="1138">
          <cell r="A1138">
            <v>2086</v>
          </cell>
          <cell r="B1138" t="str">
            <v>TABLERO S/PUERTA 30 CIRC.</v>
          </cell>
          <cell r="C1138" t="str">
            <v>UN</v>
          </cell>
        </row>
        <row r="1139">
          <cell r="A1139">
            <v>2087</v>
          </cell>
          <cell r="B1139" t="str">
            <v>TABLERO S/PUERTA 36 CIRC.</v>
          </cell>
          <cell r="C1139" t="str">
            <v>UN</v>
          </cell>
        </row>
        <row r="1140">
          <cell r="A1140">
            <v>2088</v>
          </cell>
          <cell r="B1140" t="str">
            <v>TABLERO S/PUERTA 42 CIRC.</v>
          </cell>
          <cell r="C1140" t="str">
            <v>UN</v>
          </cell>
        </row>
        <row r="1141">
          <cell r="A1141">
            <v>2089</v>
          </cell>
          <cell r="B1141" t="str">
            <v>TABLERO C/PUERTA 12 CIRC.</v>
          </cell>
          <cell r="C1141" t="str">
            <v>UN</v>
          </cell>
        </row>
        <row r="1142">
          <cell r="A1142">
            <v>2090</v>
          </cell>
          <cell r="B1142" t="str">
            <v>TABLERO C/PUERTA 18 CIRC.</v>
          </cell>
          <cell r="C1142" t="str">
            <v>UN</v>
          </cell>
        </row>
        <row r="1143">
          <cell r="A1143">
            <v>2091</v>
          </cell>
          <cell r="B1143" t="str">
            <v>TABLERO C/PUERTA 24 CIRC1</v>
          </cell>
          <cell r="C1143" t="str">
            <v>UN</v>
          </cell>
        </row>
        <row r="1144">
          <cell r="A1144">
            <v>2092</v>
          </cell>
          <cell r="B1144" t="str">
            <v>TABLERO C/PUERTA 30 CIRC.</v>
          </cell>
          <cell r="C1144" t="str">
            <v>UN</v>
          </cell>
        </row>
        <row r="1145">
          <cell r="A1145">
            <v>2093</v>
          </cell>
          <cell r="B1145" t="str">
            <v>TABLERO C/PUERTA 36 CIRC1</v>
          </cell>
          <cell r="C1145" t="str">
            <v>UN</v>
          </cell>
        </row>
        <row r="1146">
          <cell r="A1146">
            <v>2094</v>
          </cell>
          <cell r="B1146" t="str">
            <v>TABLERO C/PUERTA 42 CIRC.</v>
          </cell>
          <cell r="C1146" t="str">
            <v>UN</v>
          </cell>
        </row>
        <row r="1147">
          <cell r="A1147">
            <v>2095</v>
          </cell>
          <cell r="B1147" t="str">
            <v>TABLERO P/LLAVE  12 CIRC.</v>
          </cell>
          <cell r="C1147" t="str">
            <v>UN</v>
          </cell>
        </row>
        <row r="1148">
          <cell r="A1148">
            <v>2096</v>
          </cell>
          <cell r="B1148" t="str">
            <v>TABLERO P/LLAVE  18 CIRC.</v>
          </cell>
          <cell r="C1148" t="str">
            <v>UN</v>
          </cell>
        </row>
        <row r="1149">
          <cell r="A1149">
            <v>2097</v>
          </cell>
          <cell r="B1149" t="str">
            <v>TABLERO P/LLAVE  24 CIRC.</v>
          </cell>
          <cell r="C1149" t="str">
            <v>UN</v>
          </cell>
        </row>
        <row r="1150">
          <cell r="A1150">
            <v>2098</v>
          </cell>
          <cell r="B1150" t="str">
            <v>TABLERO P/LLAVE  30 CIRC.</v>
          </cell>
          <cell r="C1150" t="str">
            <v>UN</v>
          </cell>
        </row>
        <row r="1151">
          <cell r="A1151">
            <v>2099</v>
          </cell>
          <cell r="B1151" t="str">
            <v>TABLERO P/LLAVE  36 CIRC.</v>
          </cell>
          <cell r="C1151" t="str">
            <v>UN</v>
          </cell>
        </row>
        <row r="1152">
          <cell r="A1152">
            <v>2100</v>
          </cell>
          <cell r="B1152" t="str">
            <v>TABLERO P/LLAVE  42 CIRC.</v>
          </cell>
          <cell r="C1152" t="str">
            <v>UN</v>
          </cell>
        </row>
        <row r="1153">
          <cell r="A1153">
            <v>2101</v>
          </cell>
          <cell r="B1153" t="str">
            <v>TABLERO ESP.TOT. 12 CIRC.</v>
          </cell>
          <cell r="C1153" t="str">
            <v>UN</v>
          </cell>
        </row>
        <row r="1154">
          <cell r="A1154">
            <v>2102</v>
          </cell>
          <cell r="B1154" t="str">
            <v>TABLERO ESP.TOT. 18 CIRC.</v>
          </cell>
          <cell r="C1154" t="str">
            <v>UN</v>
          </cell>
        </row>
        <row r="1155">
          <cell r="A1155">
            <v>2103</v>
          </cell>
          <cell r="B1155" t="str">
            <v>TABLERO ESP.TOT. 24 CIRC.</v>
          </cell>
          <cell r="C1155" t="str">
            <v>UN</v>
          </cell>
        </row>
        <row r="1156">
          <cell r="A1156">
            <v>2104</v>
          </cell>
          <cell r="B1156" t="str">
            <v>TABLERO ESP.TOT. 30 CIRC.</v>
          </cell>
          <cell r="C1156" t="str">
            <v>UN</v>
          </cell>
        </row>
        <row r="1157">
          <cell r="A1157">
            <v>2105</v>
          </cell>
          <cell r="B1157" t="str">
            <v>TABLERO ESP.TOT. 36 CIRC.</v>
          </cell>
          <cell r="C1157" t="str">
            <v>UN</v>
          </cell>
        </row>
        <row r="1158">
          <cell r="A1158">
            <v>2106</v>
          </cell>
          <cell r="B1158" t="str">
            <v>TABLERO ESP.TOT. 42 CIRC.</v>
          </cell>
          <cell r="C1158" t="str">
            <v>UN</v>
          </cell>
        </row>
        <row r="1159">
          <cell r="A1159">
            <v>2111</v>
          </cell>
          <cell r="B1159" t="str">
            <v>INT.AUT.ENCH.1 x   30  A</v>
          </cell>
          <cell r="C1159" t="str">
            <v>UN</v>
          </cell>
        </row>
        <row r="1160">
          <cell r="A1160">
            <v>2113</v>
          </cell>
          <cell r="B1160" t="str">
            <v>INT.AUT.ENCH.1 x   50  A</v>
          </cell>
          <cell r="C1160" t="str">
            <v>UN</v>
          </cell>
        </row>
        <row r="1161">
          <cell r="A1161">
            <v>2116</v>
          </cell>
          <cell r="B1161" t="str">
            <v>INT.AUT.ENCH.2 x   30  A</v>
          </cell>
          <cell r="C1161" t="str">
            <v>UN</v>
          </cell>
        </row>
        <row r="1162">
          <cell r="A1162">
            <v>2118</v>
          </cell>
          <cell r="B1162" t="str">
            <v>INT.AUT.ENCH.2 x   50  A</v>
          </cell>
          <cell r="C1162" t="str">
            <v>UN</v>
          </cell>
        </row>
        <row r="1163">
          <cell r="A1163">
            <v>2120</v>
          </cell>
          <cell r="B1163" t="str">
            <v>INT.AUT.ENCH.2 x   70  A</v>
          </cell>
          <cell r="C1163" t="str">
            <v>UN</v>
          </cell>
        </row>
        <row r="1164">
          <cell r="A1164">
            <v>2121</v>
          </cell>
          <cell r="B1164" t="str">
            <v>INT.AUT.ENCH.2 x  100  A</v>
          </cell>
          <cell r="C1164" t="str">
            <v>UN</v>
          </cell>
        </row>
        <row r="1165">
          <cell r="A1165">
            <v>2124</v>
          </cell>
          <cell r="B1165" t="str">
            <v>INT.AUT.ENCH.3 x   30  A</v>
          </cell>
          <cell r="C1165" t="str">
            <v>UN</v>
          </cell>
        </row>
        <row r="1166">
          <cell r="A1166">
            <v>2126</v>
          </cell>
          <cell r="B1166" t="str">
            <v>INT.AUT.ENCH.3 x   50  A</v>
          </cell>
          <cell r="C1166" t="str">
            <v>UN</v>
          </cell>
        </row>
        <row r="1167">
          <cell r="A1167">
            <v>2128</v>
          </cell>
          <cell r="B1167" t="str">
            <v>INT.AUT.ENCH.3 x   70  A</v>
          </cell>
          <cell r="C1167" t="str">
            <v>UN</v>
          </cell>
        </row>
        <row r="1168">
          <cell r="A1168">
            <v>2129</v>
          </cell>
          <cell r="B1168" t="str">
            <v>INT.AUT.ENCH.3 x  100  A</v>
          </cell>
          <cell r="C1168" t="str">
            <v>UN</v>
          </cell>
        </row>
        <row r="1169">
          <cell r="A1169">
            <v>2132</v>
          </cell>
          <cell r="B1169" t="str">
            <v>INT.AUT.IND. 3 x   30  A</v>
          </cell>
          <cell r="C1169" t="str">
            <v>UN</v>
          </cell>
        </row>
        <row r="1170">
          <cell r="A1170">
            <v>2134</v>
          </cell>
          <cell r="B1170" t="str">
            <v>INT.AUT.IND. 3 x   50  A</v>
          </cell>
          <cell r="C1170" t="str">
            <v>UN</v>
          </cell>
        </row>
        <row r="1171">
          <cell r="A1171">
            <v>2136</v>
          </cell>
          <cell r="B1171" t="str">
            <v>INT.AUT.IND. 3 x   70  A</v>
          </cell>
          <cell r="C1171" t="str">
            <v>UN</v>
          </cell>
        </row>
        <row r="1172">
          <cell r="A1172">
            <v>2137</v>
          </cell>
          <cell r="B1172" t="str">
            <v>INT.AUT.IND. 3 x  100  A</v>
          </cell>
          <cell r="C1172" t="str">
            <v>UN</v>
          </cell>
        </row>
        <row r="1173">
          <cell r="A1173">
            <v>2139</v>
          </cell>
          <cell r="B1173" t="str">
            <v>INT.AUT.IND. 3 x  150  A</v>
          </cell>
          <cell r="C1173" t="str">
            <v>UN</v>
          </cell>
        </row>
        <row r="1174">
          <cell r="A1174">
            <v>2140</v>
          </cell>
          <cell r="B1174" t="str">
            <v>INT.AUT.IND. 3 x  175  A</v>
          </cell>
          <cell r="C1174" t="str">
            <v>UN</v>
          </cell>
        </row>
        <row r="1175">
          <cell r="A1175">
            <v>2143</v>
          </cell>
          <cell r="B1175" t="str">
            <v>INT.AUT.IND. 3 x  250  A</v>
          </cell>
          <cell r="C1175" t="str">
            <v>UN</v>
          </cell>
        </row>
        <row r="1176">
          <cell r="A1176">
            <v>2144</v>
          </cell>
          <cell r="B1176" t="str">
            <v>INT.AUT.IND. 3 x  300  A</v>
          </cell>
          <cell r="C1176" t="str">
            <v>UN</v>
          </cell>
        </row>
        <row r="1177">
          <cell r="A1177">
            <v>2146</v>
          </cell>
          <cell r="B1177" t="str">
            <v>INT.AUT.IND. 3 x  400  A</v>
          </cell>
          <cell r="C1177" t="str">
            <v>UN</v>
          </cell>
        </row>
        <row r="1178">
          <cell r="A1178">
            <v>2147</v>
          </cell>
          <cell r="B1178" t="str">
            <v>INT.AUT.IND. 3 x  600  A</v>
          </cell>
          <cell r="C1178" t="str">
            <v>UN</v>
          </cell>
        </row>
        <row r="1179">
          <cell r="A1179">
            <v>2148</v>
          </cell>
          <cell r="B1179" t="str">
            <v>INT.AUT.IND. 3 x  800  A</v>
          </cell>
          <cell r="C1179" t="str">
            <v>UN</v>
          </cell>
        </row>
        <row r="1180">
          <cell r="A1180">
            <v>2149</v>
          </cell>
          <cell r="B1180" t="str">
            <v>INT.AUT.IND. 3 x 1200  A</v>
          </cell>
          <cell r="C1180" t="str">
            <v>UN</v>
          </cell>
        </row>
        <row r="1181">
          <cell r="A1181">
            <v>2154</v>
          </cell>
          <cell r="B1181" t="str">
            <v>TUBERIA PVC    1" INCRUST</v>
          </cell>
          <cell r="C1181" t="str">
            <v>Ml</v>
          </cell>
        </row>
        <row r="1182">
          <cell r="A1182">
            <v>2155</v>
          </cell>
          <cell r="B1182" t="str">
            <v>TUBERIA PVC 1 1/4 INCRUST</v>
          </cell>
          <cell r="C1182" t="str">
            <v>Ml</v>
          </cell>
        </row>
        <row r="1183">
          <cell r="A1183">
            <v>2156</v>
          </cell>
          <cell r="B1183" t="str">
            <v>TUBERIA PVC 1 1/2 INCRUST</v>
          </cell>
          <cell r="C1183" t="str">
            <v>Ml</v>
          </cell>
        </row>
        <row r="1184">
          <cell r="A1184">
            <v>2157</v>
          </cell>
          <cell r="B1184" t="str">
            <v>TUBERIA PVC    1" SUSPEND</v>
          </cell>
          <cell r="C1184" t="str">
            <v>Ml</v>
          </cell>
        </row>
        <row r="1185">
          <cell r="A1185">
            <v>2158</v>
          </cell>
          <cell r="B1185" t="str">
            <v>TUBERIA PVC 1 1/4 SUSPEND</v>
          </cell>
          <cell r="C1185" t="str">
            <v>Ml</v>
          </cell>
        </row>
        <row r="1186">
          <cell r="A1186">
            <v>2159</v>
          </cell>
          <cell r="B1186" t="str">
            <v>TUBERIA PVC 1 1/2 SUSPEND</v>
          </cell>
          <cell r="C1186" t="str">
            <v>Ml</v>
          </cell>
        </row>
        <row r="1187">
          <cell r="A1187">
            <v>2160</v>
          </cell>
          <cell r="B1187" t="str">
            <v>CURVA     PVC 90º      1"</v>
          </cell>
          <cell r="C1187" t="str">
            <v>UN</v>
          </cell>
        </row>
        <row r="1188">
          <cell r="A1188">
            <v>2161</v>
          </cell>
          <cell r="B1188" t="str">
            <v>CURVA     PVC 90   1 1/4"</v>
          </cell>
          <cell r="C1188" t="str">
            <v>UN</v>
          </cell>
        </row>
        <row r="1189">
          <cell r="A1189">
            <v>2162</v>
          </cell>
          <cell r="B1189" t="str">
            <v>CURVA     PVC 90º  1 1/2"</v>
          </cell>
          <cell r="C1189" t="str">
            <v>UN</v>
          </cell>
        </row>
        <row r="1190">
          <cell r="A1190">
            <v>2164</v>
          </cell>
          <cell r="B1190" t="str">
            <v>TUBERIA  CN    1" INCRUST</v>
          </cell>
          <cell r="C1190" t="str">
            <v>Ml</v>
          </cell>
        </row>
        <row r="1191">
          <cell r="A1191">
            <v>2165</v>
          </cell>
          <cell r="B1191" t="str">
            <v>TUBERIA  CN 1 1/4 INCRUST</v>
          </cell>
          <cell r="C1191" t="str">
            <v>Ml</v>
          </cell>
        </row>
        <row r="1192">
          <cell r="A1192">
            <v>2166</v>
          </cell>
          <cell r="B1192" t="str">
            <v>TUBERIA  CN 1 1/2 INCRUST</v>
          </cell>
          <cell r="C1192" t="str">
            <v>Ml</v>
          </cell>
        </row>
        <row r="1193">
          <cell r="A1193">
            <v>2167</v>
          </cell>
          <cell r="B1193" t="str">
            <v>TUBERIA  CN    1" SUSPEND</v>
          </cell>
          <cell r="C1193" t="str">
            <v>Ml</v>
          </cell>
        </row>
        <row r="1194">
          <cell r="A1194">
            <v>2168</v>
          </cell>
          <cell r="B1194" t="str">
            <v>TUBERIA  CN 1 1/4 SUSPEND</v>
          </cell>
          <cell r="C1194" t="str">
            <v>Ml</v>
          </cell>
        </row>
        <row r="1195">
          <cell r="A1195">
            <v>2169</v>
          </cell>
          <cell r="B1195" t="str">
            <v>TUBERIA  CN 1 1/2 SUSPEND</v>
          </cell>
          <cell r="C1195" t="str">
            <v>Ml</v>
          </cell>
        </row>
        <row r="1196">
          <cell r="A1196">
            <v>2170</v>
          </cell>
          <cell r="B1196" t="str">
            <v>CODO    CN    1"</v>
          </cell>
          <cell r="C1196" t="str">
            <v>UN</v>
          </cell>
        </row>
        <row r="1197">
          <cell r="A1197">
            <v>2171</v>
          </cell>
          <cell r="B1197" t="str">
            <v>CODO    CN    1 1/4"</v>
          </cell>
          <cell r="C1197" t="str">
            <v>UN</v>
          </cell>
        </row>
        <row r="1198">
          <cell r="A1198">
            <v>2172</v>
          </cell>
          <cell r="B1198" t="str">
            <v>CODO    CN    1 1/2"</v>
          </cell>
          <cell r="C1198" t="str">
            <v>UN</v>
          </cell>
        </row>
        <row r="1199">
          <cell r="A1199">
            <v>2174</v>
          </cell>
          <cell r="B1199" t="str">
            <v>CORAZA METALICA       1"</v>
          </cell>
          <cell r="C1199" t="str">
            <v>Ml</v>
          </cell>
        </row>
        <row r="1200">
          <cell r="A1200">
            <v>2175</v>
          </cell>
          <cell r="B1200" t="str">
            <v>SOPORTE ANGULO 1 1/2x30cm</v>
          </cell>
          <cell r="C1200" t="str">
            <v>UN</v>
          </cell>
        </row>
        <row r="1201">
          <cell r="A1201">
            <v>2179</v>
          </cell>
          <cell r="B1201" t="str">
            <v>CABLE Cu     No. 2   AWG</v>
          </cell>
          <cell r="C1201" t="str">
            <v>Ml</v>
          </cell>
        </row>
        <row r="1202">
          <cell r="A1202">
            <v>2180</v>
          </cell>
          <cell r="B1202" t="str">
            <v>CABLE Cu     No. 4   AWG</v>
          </cell>
          <cell r="C1202" t="str">
            <v>Ml</v>
          </cell>
        </row>
        <row r="1203">
          <cell r="A1203">
            <v>2181</v>
          </cell>
          <cell r="B1203" t="str">
            <v>CABLE Cu     No. 6   AWG</v>
          </cell>
          <cell r="C1203" t="str">
            <v>Ml</v>
          </cell>
        </row>
        <row r="1204">
          <cell r="A1204">
            <v>2182</v>
          </cell>
          <cell r="B1204" t="str">
            <v>CABLE Cu     No. 8   AWG</v>
          </cell>
          <cell r="C1204" t="str">
            <v>Ml</v>
          </cell>
        </row>
        <row r="1205">
          <cell r="A1205">
            <v>2183</v>
          </cell>
          <cell r="B1205" t="str">
            <v>ALAMBRE Cu   No.10</v>
          </cell>
          <cell r="C1205" t="str">
            <v>Ml</v>
          </cell>
        </row>
        <row r="1206">
          <cell r="A1206">
            <v>2184</v>
          </cell>
          <cell r="B1206" t="str">
            <v>ALAMBRE Cu DESNUDO No. 8</v>
          </cell>
          <cell r="C1206" t="str">
            <v>ML</v>
          </cell>
        </row>
        <row r="1207">
          <cell r="A1207">
            <v>2185</v>
          </cell>
          <cell r="B1207" t="str">
            <v>ALAMBRE Cu DESNUDO No.10</v>
          </cell>
          <cell r="C1207" t="str">
            <v>ML</v>
          </cell>
        </row>
        <row r="1208">
          <cell r="A1208">
            <v>2186</v>
          </cell>
          <cell r="B1208" t="str">
            <v>ALAMBRE Cu DESNUDO No.12</v>
          </cell>
          <cell r="C1208" t="str">
            <v>ML</v>
          </cell>
        </row>
        <row r="1209">
          <cell r="A1209">
            <v>2187</v>
          </cell>
          <cell r="B1209" t="str">
            <v>CABLE Cu  No. 8 AWG</v>
          </cell>
          <cell r="C1209" t="str">
            <v>ML</v>
          </cell>
        </row>
        <row r="1210">
          <cell r="A1210">
            <v>2188</v>
          </cell>
          <cell r="B1210" t="str">
            <v>TUBO CN 1"    +3#8 +  #10</v>
          </cell>
          <cell r="C1210" t="str">
            <v>Ml</v>
          </cell>
        </row>
        <row r="1211">
          <cell r="A1211">
            <v>2189</v>
          </cell>
          <cell r="B1211" t="str">
            <v>TUBO CN 1 1/2"+3#6 +  # 8</v>
          </cell>
          <cell r="C1211" t="str">
            <v>Ml</v>
          </cell>
        </row>
        <row r="1212">
          <cell r="A1212">
            <v>2190</v>
          </cell>
          <cell r="B1212" t="str">
            <v>TUBO PVC 1"  +3#8+#10+#12</v>
          </cell>
          <cell r="C1212" t="str">
            <v>Ml</v>
          </cell>
        </row>
        <row r="1213">
          <cell r="A1213">
            <v>2191</v>
          </cell>
          <cell r="B1213" t="str">
            <v>TUBO PVC 1 1/2+3#6+#8+#10</v>
          </cell>
          <cell r="C1213" t="str">
            <v>Ml</v>
          </cell>
        </row>
        <row r="1214">
          <cell r="A1214">
            <v>2192</v>
          </cell>
          <cell r="B1214" t="str">
            <v>CAPACETE 1/2"</v>
          </cell>
          <cell r="C1214" t="str">
            <v>UN</v>
          </cell>
        </row>
        <row r="1215">
          <cell r="A1215">
            <v>2193</v>
          </cell>
          <cell r="B1215" t="str">
            <v>CABLE Cu  No. 10 AWG</v>
          </cell>
          <cell r="C1215" t="str">
            <v>ML</v>
          </cell>
        </row>
        <row r="1216">
          <cell r="A1216">
            <v>2194</v>
          </cell>
          <cell r="B1216" t="str">
            <v>SUBESTACION DE LOCAL</v>
          </cell>
          <cell r="C1216" t="str">
            <v>UN</v>
          </cell>
        </row>
        <row r="1217">
          <cell r="A1217">
            <v>2195</v>
          </cell>
          <cell r="B1217" t="str">
            <v>CELDA DE ENTRADA Y SALIDA</v>
          </cell>
          <cell r="C1217" t="str">
            <v>UN</v>
          </cell>
        </row>
        <row r="1218">
          <cell r="A1218">
            <v>2197</v>
          </cell>
          <cell r="B1218" t="str">
            <v>CELDA PROT.TRANS.  45 KVA</v>
          </cell>
          <cell r="C1218" t="str">
            <v>UN</v>
          </cell>
        </row>
        <row r="1219">
          <cell r="A1219">
            <v>2198</v>
          </cell>
          <cell r="B1219" t="str">
            <v>CELDA PROT.TRANS.  63 KVA</v>
          </cell>
          <cell r="C1219" t="str">
            <v>UN</v>
          </cell>
        </row>
        <row r="1220">
          <cell r="A1220">
            <v>2199</v>
          </cell>
          <cell r="B1220" t="str">
            <v>CELDA PROT.TRANS. 112 KVA</v>
          </cell>
          <cell r="C1220" t="str">
            <v>UN</v>
          </cell>
        </row>
        <row r="1221">
          <cell r="A1221">
            <v>2200</v>
          </cell>
          <cell r="B1221" t="str">
            <v>CELDA PROT.TRANS. 150 KVA</v>
          </cell>
          <cell r="C1221" t="str">
            <v>UN</v>
          </cell>
        </row>
        <row r="1222">
          <cell r="A1222">
            <v>2201</v>
          </cell>
          <cell r="B1222" t="str">
            <v>CELDA PROT.TRANS. 225 KVA</v>
          </cell>
          <cell r="C1222" t="str">
            <v>UN</v>
          </cell>
        </row>
        <row r="1223">
          <cell r="A1223">
            <v>2202</v>
          </cell>
          <cell r="B1223" t="str">
            <v>CELDA PROT.TRANS. 300 KVA</v>
          </cell>
          <cell r="C1223" t="str">
            <v>UN</v>
          </cell>
        </row>
        <row r="1224">
          <cell r="A1224">
            <v>2203</v>
          </cell>
          <cell r="B1224" t="str">
            <v>CELDA PROT.TRANS. 400 KVA</v>
          </cell>
          <cell r="C1224" t="str">
            <v>UN</v>
          </cell>
        </row>
        <row r="1225">
          <cell r="A1225">
            <v>2204</v>
          </cell>
          <cell r="B1225" t="str">
            <v>CELDA PROT.TRANS. 500 KVA</v>
          </cell>
          <cell r="C1225" t="str">
            <v>UN</v>
          </cell>
        </row>
        <row r="1226">
          <cell r="A1226">
            <v>2206</v>
          </cell>
          <cell r="B1226" t="str">
            <v>CELDA TRANS.       45 KVA</v>
          </cell>
          <cell r="C1226" t="str">
            <v>UN</v>
          </cell>
        </row>
        <row r="1227">
          <cell r="A1227">
            <v>2207</v>
          </cell>
          <cell r="B1227" t="str">
            <v>CELDA TRANS.       75 KVA</v>
          </cell>
          <cell r="C1227" t="str">
            <v>UN</v>
          </cell>
        </row>
        <row r="1228">
          <cell r="A1228">
            <v>2208</v>
          </cell>
          <cell r="B1228" t="str">
            <v>CELDA TRANS.      112 KVA</v>
          </cell>
          <cell r="C1228" t="str">
            <v>UN</v>
          </cell>
        </row>
        <row r="1229">
          <cell r="A1229">
            <v>2209</v>
          </cell>
          <cell r="B1229" t="str">
            <v>CELDA TRANS.      150 KVA</v>
          </cell>
          <cell r="C1229" t="str">
            <v>UN</v>
          </cell>
        </row>
        <row r="1230">
          <cell r="A1230">
            <v>2210</v>
          </cell>
          <cell r="B1230" t="str">
            <v>CELDA TRANS.      225 KVA</v>
          </cell>
          <cell r="C1230" t="str">
            <v>UN</v>
          </cell>
        </row>
        <row r="1231">
          <cell r="A1231">
            <v>2211</v>
          </cell>
          <cell r="B1231" t="str">
            <v>CELDA TRANS.      300 KVA</v>
          </cell>
          <cell r="C1231" t="str">
            <v>UN</v>
          </cell>
        </row>
        <row r="1232">
          <cell r="A1232">
            <v>2212</v>
          </cell>
          <cell r="B1232" t="str">
            <v>CELDA TRANS.      400 KVA</v>
          </cell>
          <cell r="C1232" t="str">
            <v>UN</v>
          </cell>
        </row>
        <row r="1233">
          <cell r="A1233">
            <v>2213</v>
          </cell>
          <cell r="B1233" t="str">
            <v>CELDA TRANS.      500 KVA</v>
          </cell>
          <cell r="C1233" t="str">
            <v>UN</v>
          </cell>
        </row>
        <row r="1234">
          <cell r="A1234">
            <v>2215</v>
          </cell>
          <cell r="B1234" t="str">
            <v>CAJA PARA 1 CONTADOR</v>
          </cell>
          <cell r="C1234" t="str">
            <v>UN</v>
          </cell>
        </row>
        <row r="1235">
          <cell r="A1235">
            <v>2216</v>
          </cell>
          <cell r="B1235" t="str">
            <v>CAJA PARA 2 CONTADORES</v>
          </cell>
          <cell r="C1235" t="str">
            <v>UN</v>
          </cell>
        </row>
        <row r="1236">
          <cell r="A1236">
            <v>2217</v>
          </cell>
          <cell r="B1236" t="str">
            <v>CAJA PARA 3 CONTADORES</v>
          </cell>
          <cell r="C1236" t="str">
            <v>UN</v>
          </cell>
        </row>
        <row r="1237">
          <cell r="A1237">
            <v>2218</v>
          </cell>
          <cell r="B1237" t="str">
            <v>CAJA PARA 4 CONTADORES</v>
          </cell>
          <cell r="C1237" t="str">
            <v>UN</v>
          </cell>
        </row>
        <row r="1238">
          <cell r="A1238">
            <v>2220</v>
          </cell>
          <cell r="B1238" t="str">
            <v>ARMARIO P/ 9 CONTADORES</v>
          </cell>
          <cell r="C1238" t="str">
            <v>UN</v>
          </cell>
        </row>
        <row r="1239">
          <cell r="A1239">
            <v>2221</v>
          </cell>
          <cell r="B1239" t="str">
            <v>ARMARIO P/12 CONTADORES</v>
          </cell>
          <cell r="C1239" t="str">
            <v>UN</v>
          </cell>
        </row>
        <row r="1240">
          <cell r="A1240">
            <v>2222</v>
          </cell>
          <cell r="B1240" t="str">
            <v>ARMARIO P/15 CONTADORES</v>
          </cell>
          <cell r="C1240" t="str">
            <v>UN</v>
          </cell>
        </row>
        <row r="1241">
          <cell r="A1241">
            <v>2223</v>
          </cell>
          <cell r="B1241" t="str">
            <v>ARMARIO P/18 CONTADORES</v>
          </cell>
          <cell r="C1241" t="str">
            <v>UN</v>
          </cell>
        </row>
        <row r="1242">
          <cell r="A1242">
            <v>2224</v>
          </cell>
          <cell r="B1242" t="str">
            <v>ARMARIO P/21 CONTADORES</v>
          </cell>
          <cell r="C1242" t="str">
            <v>UN</v>
          </cell>
        </row>
        <row r="1243">
          <cell r="A1243">
            <v>2226</v>
          </cell>
          <cell r="B1243" t="str">
            <v>TIERRA SUBEST. DE LOCAL</v>
          </cell>
          <cell r="C1243" t="str">
            <v>UN</v>
          </cell>
        </row>
        <row r="1244">
          <cell r="A1244">
            <v>2227</v>
          </cell>
          <cell r="B1244" t="str">
            <v>TIERRA SUBEST.CAPSULADA</v>
          </cell>
          <cell r="C1244" t="str">
            <v>UN</v>
          </cell>
        </row>
        <row r="1245">
          <cell r="A1245">
            <v>2228</v>
          </cell>
          <cell r="B1245" t="str">
            <v>TIERRA TABLERO GRAL.DIST1</v>
          </cell>
          <cell r="C1245" t="str">
            <v>UN</v>
          </cell>
        </row>
        <row r="1246">
          <cell r="A1246">
            <v>2229</v>
          </cell>
          <cell r="B1246" t="str">
            <v>TIERRA CAJA    CONTADORES</v>
          </cell>
          <cell r="C1246" t="str">
            <v>UN</v>
          </cell>
        </row>
        <row r="1247">
          <cell r="A1247">
            <v>2230</v>
          </cell>
          <cell r="B1247" t="str">
            <v>TIERRA ARMARIO CONTADORES</v>
          </cell>
          <cell r="C1247" t="str">
            <v>UN</v>
          </cell>
        </row>
        <row r="1248">
          <cell r="A1248">
            <v>2231</v>
          </cell>
          <cell r="B1248" t="str">
            <v>TIERRA ASCENSOR</v>
          </cell>
          <cell r="C1248" t="str">
            <v>UN</v>
          </cell>
        </row>
        <row r="1249">
          <cell r="A1249">
            <v>2232</v>
          </cell>
          <cell r="B1249" t="str">
            <v>TIERRA MOTORES</v>
          </cell>
          <cell r="C1249" t="str">
            <v>UN</v>
          </cell>
        </row>
        <row r="1250">
          <cell r="A1250">
            <v>2233</v>
          </cell>
          <cell r="B1250" t="str">
            <v>TIERRA PARARRAYOS /POSTE</v>
          </cell>
          <cell r="C1250" t="str">
            <v>UN</v>
          </cell>
        </row>
        <row r="1251">
          <cell r="A1251">
            <v>2234</v>
          </cell>
          <cell r="B1251" t="str">
            <v>TIERRA P/ BANDEJA</v>
          </cell>
          <cell r="C1251" t="str">
            <v>UN</v>
          </cell>
        </row>
        <row r="1252">
          <cell r="A1252">
            <v>2238</v>
          </cell>
          <cell r="B1252" t="str">
            <v>EXCAVACION MANUAL CIMIENTO ZAPATAS Y VIGA DE AMARRE CICLOPEO Y RETIRO DE MATERIAL</v>
          </cell>
          <cell r="C1252" t="str">
            <v>M3</v>
          </cell>
          <cell r="D1252">
            <v>22210.719293999999</v>
          </cell>
        </row>
        <row r="1253">
          <cell r="A1253">
            <v>2239</v>
          </cell>
          <cell r="B1253" t="str">
            <v>CANALIZ.SUBT. 6 x 4"  AC</v>
          </cell>
          <cell r="C1253" t="str">
            <v>Ml</v>
          </cell>
        </row>
        <row r="1254">
          <cell r="A1254">
            <v>2240</v>
          </cell>
          <cell r="B1254" t="str">
            <v>CANALIZ.SUBT. 4 x 4"  AC</v>
          </cell>
          <cell r="C1254" t="str">
            <v>Ml</v>
          </cell>
        </row>
        <row r="1255">
          <cell r="A1255">
            <v>2241</v>
          </cell>
          <cell r="B1255" t="str">
            <v>CANALIZ.SUBT. 2 x 4"  AC</v>
          </cell>
          <cell r="C1255" t="str">
            <v>Ml</v>
          </cell>
        </row>
        <row r="1256">
          <cell r="A1256">
            <v>2242</v>
          </cell>
          <cell r="B1256" t="str">
            <v>CANALIZ.SUBT. 1 x 4"  AC</v>
          </cell>
          <cell r="C1256" t="str">
            <v>Ml</v>
          </cell>
        </row>
        <row r="1257">
          <cell r="A1257">
            <v>2243</v>
          </cell>
          <cell r="B1257" t="str">
            <v>CANALIZ.AEREA 6 x 4"  AC</v>
          </cell>
          <cell r="C1257" t="str">
            <v>Ml</v>
          </cell>
        </row>
        <row r="1258">
          <cell r="A1258">
            <v>2244</v>
          </cell>
          <cell r="B1258" t="str">
            <v>CANALIZ.AEREA 4 x 4"  AC</v>
          </cell>
          <cell r="C1258" t="str">
            <v>Ml</v>
          </cell>
        </row>
        <row r="1259">
          <cell r="A1259">
            <v>2245</v>
          </cell>
          <cell r="B1259" t="str">
            <v>CANALIZ.AEREA 2 x 4"  AC</v>
          </cell>
          <cell r="C1259" t="str">
            <v>Ml</v>
          </cell>
        </row>
        <row r="1260">
          <cell r="A1260">
            <v>2246</v>
          </cell>
          <cell r="B1260" t="str">
            <v>CANALIZ.AEREA 1 x 4"  AC</v>
          </cell>
          <cell r="C1260" t="str">
            <v>Ml</v>
          </cell>
        </row>
        <row r="1261">
          <cell r="A1261">
            <v>2249</v>
          </cell>
          <cell r="B1261" t="str">
            <v>CANALIZ.SUBT. 6 x 4"  PVC</v>
          </cell>
          <cell r="C1261" t="str">
            <v>Ml</v>
          </cell>
        </row>
        <row r="1262">
          <cell r="A1262">
            <v>2250</v>
          </cell>
          <cell r="B1262" t="str">
            <v>CANALIZ.SUBT. 4 x 4"  PVC</v>
          </cell>
          <cell r="C1262" t="str">
            <v>Ml</v>
          </cell>
        </row>
        <row r="1263">
          <cell r="A1263">
            <v>2251</v>
          </cell>
          <cell r="B1263" t="str">
            <v>CANALIZ.SUBT. 2 x 4"  PVC</v>
          </cell>
          <cell r="C1263" t="str">
            <v>Ml</v>
          </cell>
        </row>
        <row r="1264">
          <cell r="A1264">
            <v>2252</v>
          </cell>
          <cell r="B1264" t="str">
            <v>CANALIZ.SUBT. 1 x 4"  PVC</v>
          </cell>
          <cell r="C1264" t="str">
            <v>Ml</v>
          </cell>
        </row>
        <row r="1265">
          <cell r="A1265">
            <v>2253</v>
          </cell>
          <cell r="B1265" t="str">
            <v>CANALIZ.AEREA 6 x 4"  PVC</v>
          </cell>
          <cell r="C1265" t="str">
            <v>Ml</v>
          </cell>
        </row>
        <row r="1266">
          <cell r="A1266">
            <v>2254</v>
          </cell>
          <cell r="B1266" t="str">
            <v>CANALIZ.AEREA 4 x 4"  PVC</v>
          </cell>
          <cell r="C1266" t="str">
            <v>Ml</v>
          </cell>
        </row>
        <row r="1267">
          <cell r="A1267">
            <v>2255</v>
          </cell>
          <cell r="B1267" t="str">
            <v>CANALIZ.AEREA 2 x 4"  PVC</v>
          </cell>
          <cell r="C1267" t="str">
            <v>Ml</v>
          </cell>
        </row>
        <row r="1268">
          <cell r="A1268">
            <v>2256</v>
          </cell>
          <cell r="B1268" t="str">
            <v>CANALIZ.AEREA 1 x 4"  PVC</v>
          </cell>
          <cell r="C1268" t="str">
            <v>Ml</v>
          </cell>
        </row>
        <row r="1269">
          <cell r="A1269">
            <v>2259</v>
          </cell>
          <cell r="B1269" t="str">
            <v>CAMARA INSP .6x.6  A.PUB</v>
          </cell>
          <cell r="C1269" t="str">
            <v>UN</v>
          </cell>
        </row>
        <row r="1270">
          <cell r="A1270">
            <v>2260</v>
          </cell>
          <cell r="B1270" t="str">
            <v>CAMARA INSPECCION SENC.</v>
          </cell>
          <cell r="C1270" t="str">
            <v>UN</v>
          </cell>
        </row>
        <row r="1271">
          <cell r="A1271">
            <v>2261</v>
          </cell>
          <cell r="B1271" t="str">
            <v>CAMARA INSP DOBLE   A.PUB</v>
          </cell>
          <cell r="C1271" t="str">
            <v>UN</v>
          </cell>
        </row>
        <row r="1272">
          <cell r="A1272">
            <v>2262</v>
          </cell>
          <cell r="B1272" t="str">
            <v>CAMARA INSP VEHICULAR AP.</v>
          </cell>
          <cell r="C1272" t="str">
            <v>UN</v>
          </cell>
        </row>
        <row r="1273">
          <cell r="A1273">
            <v>2265</v>
          </cell>
          <cell r="B1273" t="str">
            <v>ANDEN CONCRETO  e= 0.08</v>
          </cell>
          <cell r="C1273" t="str">
            <v>M2</v>
          </cell>
        </row>
        <row r="1274">
          <cell r="A1274">
            <v>2266</v>
          </cell>
          <cell r="B1274" t="str">
            <v>ANDEN CONCRETO  e= 0.10</v>
          </cell>
          <cell r="C1274" t="str">
            <v>M2</v>
          </cell>
        </row>
        <row r="1275">
          <cell r="A1275">
            <v>2269</v>
          </cell>
          <cell r="B1275" t="str">
            <v>RED M.T.     TRIPLEX  4/0</v>
          </cell>
          <cell r="C1275" t="str">
            <v>Ml</v>
          </cell>
        </row>
        <row r="1276">
          <cell r="A1276">
            <v>2270</v>
          </cell>
          <cell r="B1276" t="str">
            <v>RED M.T.     TRIPLEX  2/0</v>
          </cell>
          <cell r="C1276" t="str">
            <v>Ml</v>
          </cell>
        </row>
        <row r="1277">
          <cell r="A1277">
            <v>2271</v>
          </cell>
          <cell r="B1277" t="str">
            <v>TERM.Cu TRIPLEX INT.  4/0</v>
          </cell>
          <cell r="C1277" t="str">
            <v>Ml</v>
          </cell>
        </row>
        <row r="1278">
          <cell r="A1278">
            <v>2272</v>
          </cell>
          <cell r="B1278" t="str">
            <v>TERM.Cu TRIPLEX EXT.  3/0</v>
          </cell>
          <cell r="C1278" t="str">
            <v>Ml</v>
          </cell>
        </row>
        <row r="1279">
          <cell r="A1279">
            <v>2277</v>
          </cell>
          <cell r="B1279" t="str">
            <v>TUBO GALV.4"+ACC./BAJADA</v>
          </cell>
          <cell r="C1279" t="str">
            <v>Ml</v>
          </cell>
        </row>
        <row r="1280">
          <cell r="A1280">
            <v>2278</v>
          </cell>
          <cell r="B1280" t="str">
            <v>TUBO GALV.3"+ACC./BAJADA</v>
          </cell>
          <cell r="C1280" t="str">
            <v>Ml</v>
          </cell>
        </row>
        <row r="1281">
          <cell r="A1281">
            <v>2280</v>
          </cell>
          <cell r="B1281" t="str">
            <v>ESTRIBOS          M.T.</v>
          </cell>
          <cell r="C1281" t="str">
            <v>UN</v>
          </cell>
        </row>
        <row r="1282">
          <cell r="A1282">
            <v>2281</v>
          </cell>
          <cell r="B1282" t="str">
            <v>GRAPAS OPERAR EN CALIENTE</v>
          </cell>
          <cell r="C1282" t="str">
            <v>UN</v>
          </cell>
        </row>
        <row r="1283">
          <cell r="A1283">
            <v>2284</v>
          </cell>
          <cell r="B1283" t="str">
            <v>RED B.T.    2 (7x500 MCM)</v>
          </cell>
          <cell r="C1283" t="str">
            <v>Ml</v>
          </cell>
        </row>
        <row r="1284">
          <cell r="A1284">
            <v>2285</v>
          </cell>
          <cell r="B1284" t="str">
            <v>RED B.T.    2 (7x400 MCM)</v>
          </cell>
          <cell r="C1284" t="str">
            <v>Ml</v>
          </cell>
        </row>
        <row r="1285">
          <cell r="A1285">
            <v>2286</v>
          </cell>
          <cell r="B1285" t="str">
            <v>RED B.T.    2 (7x300 MCM)</v>
          </cell>
          <cell r="C1285" t="str">
            <v>Ml</v>
          </cell>
        </row>
        <row r="1286">
          <cell r="A1286">
            <v>2287</v>
          </cell>
          <cell r="B1286" t="str">
            <v>RED B.T.    2 (7x4/0 AWG)</v>
          </cell>
          <cell r="C1286" t="str">
            <v>Ml</v>
          </cell>
        </row>
        <row r="1287">
          <cell r="A1287">
            <v>2288</v>
          </cell>
          <cell r="B1287" t="str">
            <v>RED B.T.      11x300 MCM</v>
          </cell>
          <cell r="C1287" t="str">
            <v>Ml</v>
          </cell>
        </row>
        <row r="1288">
          <cell r="A1288">
            <v>2289</v>
          </cell>
          <cell r="B1288" t="str">
            <v>RED B.T.       7x400 MCM</v>
          </cell>
          <cell r="C1288" t="str">
            <v>Ml</v>
          </cell>
        </row>
        <row r="1289">
          <cell r="A1289">
            <v>2290</v>
          </cell>
          <cell r="B1289" t="str">
            <v>RED B.T.       7x4/0 AWG</v>
          </cell>
          <cell r="C1289" t="str">
            <v>Ml</v>
          </cell>
        </row>
        <row r="1290">
          <cell r="A1290">
            <v>2291</v>
          </cell>
          <cell r="B1290" t="str">
            <v>RED B.T.3x350 +1x250 MCM</v>
          </cell>
          <cell r="C1290" t="str">
            <v>Ml</v>
          </cell>
        </row>
        <row r="1291">
          <cell r="A1291">
            <v>2292</v>
          </cell>
          <cell r="B1291" t="str">
            <v>RED B.T.3x400 +1x300 MCM</v>
          </cell>
          <cell r="C1291" t="str">
            <v>Ml</v>
          </cell>
        </row>
        <row r="1292">
          <cell r="A1292">
            <v>2293</v>
          </cell>
          <cell r="B1292" t="str">
            <v>RED B.T.3x4/0 +1x2/0 AWG</v>
          </cell>
          <cell r="C1292" t="str">
            <v>Ml</v>
          </cell>
        </row>
        <row r="1293">
          <cell r="A1293">
            <v>2294</v>
          </cell>
          <cell r="B1293" t="str">
            <v>RED B.T.3x2/0 +1x1/0 AWG</v>
          </cell>
          <cell r="C1293" t="str">
            <v>Ml</v>
          </cell>
        </row>
        <row r="1294">
          <cell r="A1294">
            <v>2295</v>
          </cell>
          <cell r="B1294" t="str">
            <v>RED B.T.3x1/0 +1x2   AWG</v>
          </cell>
          <cell r="C1294" t="str">
            <v>Ml</v>
          </cell>
        </row>
        <row r="1295">
          <cell r="A1295">
            <v>2296</v>
          </cell>
          <cell r="B1295" t="str">
            <v>RED B.T.3x2   +1x4   AWG</v>
          </cell>
          <cell r="C1295" t="str">
            <v>Ml</v>
          </cell>
        </row>
        <row r="1296">
          <cell r="A1296">
            <v>2297</v>
          </cell>
          <cell r="B1296" t="str">
            <v>BARRAJE PREM.   6 SALIDAS</v>
          </cell>
          <cell r="C1296" t="str">
            <v>UN</v>
          </cell>
        </row>
        <row r="1297">
          <cell r="A1297">
            <v>2298</v>
          </cell>
          <cell r="B1297" t="str">
            <v>BORNA   4/0</v>
          </cell>
          <cell r="C1297" t="str">
            <v>UN</v>
          </cell>
        </row>
        <row r="1298">
          <cell r="A1298">
            <v>2304</v>
          </cell>
          <cell r="B1298" t="str">
            <v>MASTIL PARA ANTENA 1"  TV</v>
          </cell>
          <cell r="C1298" t="str">
            <v>UN</v>
          </cell>
        </row>
        <row r="1299">
          <cell r="A1299">
            <v>2305</v>
          </cell>
          <cell r="B1299" t="str">
            <v>CAJA AMPLIFICADOR      TV</v>
          </cell>
          <cell r="C1299" t="str">
            <v>UN</v>
          </cell>
        </row>
        <row r="1300">
          <cell r="A1300">
            <v>2306</v>
          </cell>
          <cell r="B1300" t="str">
            <v>CAJA DE PASO     2400  TV</v>
          </cell>
          <cell r="C1300" t="str">
            <v>UN</v>
          </cell>
        </row>
        <row r="1301">
          <cell r="A1301">
            <v>2307</v>
          </cell>
          <cell r="B1301" t="str">
            <v>CAJA DE PASO    10x10  TV</v>
          </cell>
          <cell r="C1301" t="str">
            <v>UN</v>
          </cell>
        </row>
        <row r="1302">
          <cell r="A1302">
            <v>2308</v>
          </cell>
          <cell r="B1302" t="str">
            <v>ACOMETIDA PVC 1"ANTENA TV</v>
          </cell>
          <cell r="C1302" t="str">
            <v>Ml</v>
          </cell>
        </row>
        <row r="1303">
          <cell r="A1303">
            <v>2309</v>
          </cell>
          <cell r="B1303" t="str">
            <v>SALIDA  PVC ½" ANTENA  TV</v>
          </cell>
          <cell r="C1303" t="str">
            <v>UN</v>
          </cell>
        </row>
        <row r="1304">
          <cell r="A1304">
            <v>2310</v>
          </cell>
          <cell r="B1304" t="str">
            <v>ACOMETIDA CN 1" ANTENA TV</v>
          </cell>
          <cell r="C1304" t="str">
            <v>Ml</v>
          </cell>
        </row>
        <row r="1305">
          <cell r="A1305">
            <v>2311</v>
          </cell>
          <cell r="B1305" t="str">
            <v>SALIDA  CN  ½"  ANTENA TV</v>
          </cell>
          <cell r="C1305" t="str">
            <v>UN</v>
          </cell>
        </row>
        <row r="1306">
          <cell r="A1306">
            <v>2313</v>
          </cell>
          <cell r="B1306" t="str">
            <v>CABLE RG-59   SISTEMA  TV</v>
          </cell>
          <cell r="C1306" t="str">
            <v>Ml</v>
          </cell>
        </row>
        <row r="1307">
          <cell r="A1307">
            <v>2314</v>
          </cell>
          <cell r="B1307" t="str">
            <v>AMPLIFICADOR  SISTEMA  TV</v>
          </cell>
          <cell r="C1307" t="str">
            <v>UN</v>
          </cell>
        </row>
        <row r="1308">
          <cell r="A1308">
            <v>2315</v>
          </cell>
          <cell r="B1308" t="str">
            <v>ANTENA EXTERNA         TV</v>
          </cell>
          <cell r="C1308" t="str">
            <v>UN</v>
          </cell>
        </row>
        <row r="1309">
          <cell r="A1309">
            <v>2316</v>
          </cell>
          <cell r="B1309" t="str">
            <v>TOMA ANTENA TV</v>
          </cell>
          <cell r="C1309" t="str">
            <v>UN</v>
          </cell>
        </row>
        <row r="1310">
          <cell r="A1310">
            <v>2318</v>
          </cell>
          <cell r="B1310" t="str">
            <v>ACOM.TELS.SUSPEND. 3" PVC</v>
          </cell>
          <cell r="C1310" t="str">
            <v>ML</v>
          </cell>
        </row>
        <row r="1311">
          <cell r="A1311">
            <v>2319</v>
          </cell>
          <cell r="B1311" t="str">
            <v>ACOM.TELS.INCRUST. 3" PVC</v>
          </cell>
          <cell r="C1311" t="str">
            <v>ML</v>
          </cell>
        </row>
        <row r="1312">
          <cell r="A1312">
            <v>2320</v>
          </cell>
          <cell r="B1312" t="str">
            <v>CURVA    90º       3" PVC</v>
          </cell>
          <cell r="C1312" t="str">
            <v>UN</v>
          </cell>
        </row>
        <row r="1313">
          <cell r="A1313">
            <v>2321</v>
          </cell>
          <cell r="B1313" t="str">
            <v>RED TELEFONOS    3/4" PVC</v>
          </cell>
          <cell r="C1313" t="str">
            <v>ML</v>
          </cell>
        </row>
        <row r="1314">
          <cell r="A1314">
            <v>2322</v>
          </cell>
          <cell r="B1314" t="str">
            <v>RED TELEFONOS      1" PVC</v>
          </cell>
          <cell r="C1314" t="str">
            <v>Ml</v>
          </cell>
        </row>
        <row r="1315">
          <cell r="A1315">
            <v>2323</v>
          </cell>
          <cell r="B1315" t="str">
            <v>RED TELEFONOS  1 1/2" PVC</v>
          </cell>
          <cell r="C1315" t="str">
            <v>Ml</v>
          </cell>
        </row>
        <row r="1316">
          <cell r="A1316">
            <v>2325</v>
          </cell>
          <cell r="B1316" t="str">
            <v>ACOM.TELS.SUSPEND. 3"  CN</v>
          </cell>
          <cell r="C1316" t="str">
            <v>ML</v>
          </cell>
        </row>
        <row r="1317">
          <cell r="A1317">
            <v>2326</v>
          </cell>
          <cell r="B1317" t="str">
            <v>ACOM TELS.INCRUST. 3"  CN</v>
          </cell>
          <cell r="C1317" t="str">
            <v>ML</v>
          </cell>
        </row>
        <row r="1318">
          <cell r="A1318">
            <v>2327</v>
          </cell>
          <cell r="B1318" t="str">
            <v>CURVA    90º       3"  CN</v>
          </cell>
          <cell r="C1318" t="str">
            <v>UN</v>
          </cell>
        </row>
        <row r="1319">
          <cell r="A1319">
            <v>2328</v>
          </cell>
          <cell r="B1319" t="str">
            <v>RED TELEFONOS    3/4"  CN</v>
          </cell>
          <cell r="C1319" t="str">
            <v>ML</v>
          </cell>
        </row>
        <row r="1320">
          <cell r="A1320">
            <v>2329</v>
          </cell>
          <cell r="B1320" t="str">
            <v>RED TELEFONOS      1"  CN</v>
          </cell>
          <cell r="C1320" t="str">
            <v>ML</v>
          </cell>
        </row>
        <row r="1321">
          <cell r="A1321">
            <v>2330</v>
          </cell>
          <cell r="B1321" t="str">
            <v>RED TELEFONOS  1 1/2"  CN</v>
          </cell>
          <cell r="C1321" t="str">
            <v>ML</v>
          </cell>
        </row>
        <row r="1322">
          <cell r="A1322">
            <v>2331</v>
          </cell>
          <cell r="B1322" t="str">
            <v>CAJA DE PASO    2400 TELS</v>
          </cell>
          <cell r="C1322" t="str">
            <v>UN</v>
          </cell>
        </row>
        <row r="1323">
          <cell r="A1323">
            <v>2332</v>
          </cell>
          <cell r="B1323" t="str">
            <v>CAJA DE PASO   10x10 TELS</v>
          </cell>
          <cell r="C1323" t="str">
            <v>UN</v>
          </cell>
        </row>
        <row r="1324">
          <cell r="A1324">
            <v>2333</v>
          </cell>
          <cell r="B1324" t="str">
            <v>SALIDA TOMA TELEFONO  PVC</v>
          </cell>
          <cell r="C1324" t="str">
            <v>UN</v>
          </cell>
        </row>
        <row r="1325">
          <cell r="A1325">
            <v>2334</v>
          </cell>
          <cell r="B1325" t="str">
            <v>SALIDA TOMA TELEFONO   CN</v>
          </cell>
          <cell r="C1325" t="str">
            <v>UN</v>
          </cell>
        </row>
        <row r="1326">
          <cell r="A1326">
            <v>2335</v>
          </cell>
          <cell r="B1326" t="str">
            <v>SALIDA+TOMA TELEFONO  PVC</v>
          </cell>
          <cell r="C1326" t="str">
            <v>UN</v>
          </cell>
        </row>
        <row r="1327">
          <cell r="A1327">
            <v>2338</v>
          </cell>
          <cell r="B1327" t="str">
            <v>STRIP TELEFONOS  10 PARES</v>
          </cell>
          <cell r="C1327" t="str">
            <v>UN</v>
          </cell>
        </row>
        <row r="1328">
          <cell r="A1328">
            <v>2339</v>
          </cell>
          <cell r="B1328" t="str">
            <v>STRIP TELEFONOS  20 PARES</v>
          </cell>
          <cell r="C1328" t="str">
            <v>UN</v>
          </cell>
        </row>
        <row r="1329">
          <cell r="A1329">
            <v>2340</v>
          </cell>
          <cell r="B1329" t="str">
            <v>STRIP TELEFONOS  30 PARES</v>
          </cell>
          <cell r="C1329" t="str">
            <v>UN</v>
          </cell>
        </row>
        <row r="1330">
          <cell r="A1330">
            <v>2341</v>
          </cell>
          <cell r="B1330" t="str">
            <v>STRIP TELEFONOS  40 PARES</v>
          </cell>
          <cell r="C1330" t="str">
            <v>UN</v>
          </cell>
        </row>
        <row r="1331">
          <cell r="A1331">
            <v>2342</v>
          </cell>
          <cell r="B1331" t="str">
            <v>STRIP TELEFONOS  60 PARES</v>
          </cell>
          <cell r="C1331" t="str">
            <v>UN</v>
          </cell>
        </row>
        <row r="1332">
          <cell r="A1332">
            <v>2343</v>
          </cell>
          <cell r="B1332" t="str">
            <v>STRIP TELEFONOS  80 PARES</v>
          </cell>
          <cell r="C1332" t="str">
            <v>UN</v>
          </cell>
        </row>
        <row r="1333">
          <cell r="A1333">
            <v>2344</v>
          </cell>
          <cell r="B1333" t="str">
            <v>STRIP TELEFONOS 100 PARES</v>
          </cell>
          <cell r="C1333" t="str">
            <v>UN</v>
          </cell>
        </row>
        <row r="1334">
          <cell r="A1334">
            <v>2346</v>
          </cell>
          <cell r="B1334" t="str">
            <v>SOPORTE PROYECTORES</v>
          </cell>
          <cell r="C1334" t="str">
            <v>UN</v>
          </cell>
        </row>
        <row r="1335">
          <cell r="A1335">
            <v>2347</v>
          </cell>
          <cell r="B1335" t="str">
            <v>CABLE TELEFONOS   2 PARES</v>
          </cell>
          <cell r="C1335" t="str">
            <v>ML</v>
          </cell>
        </row>
        <row r="1336">
          <cell r="A1336">
            <v>2348</v>
          </cell>
          <cell r="B1336" t="str">
            <v>CABLE TELEFONOS   4 PARES</v>
          </cell>
          <cell r="C1336" t="str">
            <v>ML</v>
          </cell>
        </row>
        <row r="1337">
          <cell r="A1337">
            <v>2349</v>
          </cell>
          <cell r="B1337" t="str">
            <v>CABLE TELEFONOS   6 PARES</v>
          </cell>
          <cell r="C1337" t="str">
            <v>ML</v>
          </cell>
        </row>
        <row r="1338">
          <cell r="A1338">
            <v>2350</v>
          </cell>
          <cell r="B1338" t="str">
            <v>CABLE TELEFONOS  10 PARES</v>
          </cell>
          <cell r="C1338" t="str">
            <v>ML</v>
          </cell>
        </row>
        <row r="1339">
          <cell r="A1339">
            <v>2351</v>
          </cell>
          <cell r="B1339" t="str">
            <v>CABLE TELEFONOS  15 PARES</v>
          </cell>
          <cell r="C1339" t="str">
            <v>ML</v>
          </cell>
        </row>
        <row r="1340">
          <cell r="A1340">
            <v>2352</v>
          </cell>
          <cell r="B1340" t="str">
            <v>CABLE TELEFONOS  20 PARES</v>
          </cell>
          <cell r="C1340" t="str">
            <v>ML</v>
          </cell>
        </row>
        <row r="1341">
          <cell r="A1341">
            <v>2353</v>
          </cell>
          <cell r="B1341" t="str">
            <v>CABLE TELEFONOS  25 PARES</v>
          </cell>
          <cell r="C1341" t="str">
            <v>ML</v>
          </cell>
        </row>
        <row r="1342">
          <cell r="A1342">
            <v>2354</v>
          </cell>
          <cell r="B1342" t="str">
            <v>CABLE TELEFONOS  30 PARES</v>
          </cell>
          <cell r="C1342" t="str">
            <v>ML</v>
          </cell>
        </row>
        <row r="1343">
          <cell r="A1343">
            <v>2355</v>
          </cell>
          <cell r="B1343" t="str">
            <v>CABLE TELEFONOS  40 PARES</v>
          </cell>
          <cell r="C1343" t="str">
            <v>ML</v>
          </cell>
        </row>
        <row r="1344">
          <cell r="A1344">
            <v>2356</v>
          </cell>
          <cell r="B1344" t="str">
            <v>CABLE TELEFONOS  50 PARES</v>
          </cell>
          <cell r="C1344" t="str">
            <v>ML</v>
          </cell>
        </row>
        <row r="1345">
          <cell r="A1345">
            <v>2357</v>
          </cell>
          <cell r="B1345" t="str">
            <v>CABLE TELEFONOS  70 PARES</v>
          </cell>
          <cell r="C1345" t="str">
            <v>ML</v>
          </cell>
        </row>
        <row r="1346">
          <cell r="A1346">
            <v>2358</v>
          </cell>
          <cell r="B1346" t="str">
            <v>CABLE TELEFONOS 100 PARES</v>
          </cell>
          <cell r="C1346" t="str">
            <v>ML</v>
          </cell>
        </row>
        <row r="1347">
          <cell r="A1347">
            <v>2360</v>
          </cell>
          <cell r="B1347" t="str">
            <v>RED CITOFONOS    1/2" PVC</v>
          </cell>
          <cell r="C1347" t="str">
            <v>ML</v>
          </cell>
        </row>
        <row r="1348">
          <cell r="A1348">
            <v>2361</v>
          </cell>
          <cell r="B1348" t="str">
            <v>RED CITOFONOS    3/4" PVC</v>
          </cell>
          <cell r="C1348" t="str">
            <v>ML</v>
          </cell>
        </row>
        <row r="1349">
          <cell r="A1349">
            <v>2362</v>
          </cell>
          <cell r="B1349" t="str">
            <v>RED CITOFONOS      1" PVC</v>
          </cell>
          <cell r="C1349" t="str">
            <v>ML</v>
          </cell>
        </row>
        <row r="1350">
          <cell r="A1350">
            <v>2363</v>
          </cell>
          <cell r="B1350" t="str">
            <v>RED CITOFONOS  1 1/2" PVC</v>
          </cell>
          <cell r="C1350" t="str">
            <v>ML</v>
          </cell>
        </row>
        <row r="1351">
          <cell r="A1351">
            <v>2364</v>
          </cell>
          <cell r="B1351" t="str">
            <v>CURVA     90º    1/2" PVC</v>
          </cell>
          <cell r="C1351" t="str">
            <v>UN</v>
          </cell>
        </row>
        <row r="1352">
          <cell r="A1352">
            <v>2365</v>
          </cell>
          <cell r="B1352" t="str">
            <v>CURVA     90º    3/4" PVC</v>
          </cell>
          <cell r="C1352" t="str">
            <v>UN</v>
          </cell>
        </row>
        <row r="1353">
          <cell r="A1353">
            <v>2366</v>
          </cell>
          <cell r="B1353" t="str">
            <v>CURVA     90º      1" PVC</v>
          </cell>
          <cell r="C1353" t="str">
            <v>UN</v>
          </cell>
        </row>
        <row r="1354">
          <cell r="A1354">
            <v>2367</v>
          </cell>
          <cell r="B1354" t="str">
            <v>CURVA     90º  1 1/2" PVC</v>
          </cell>
          <cell r="C1354" t="str">
            <v>UN</v>
          </cell>
        </row>
        <row r="1355">
          <cell r="A1355">
            <v>2368</v>
          </cell>
          <cell r="B1355" t="str">
            <v>RED CITOFONOS    1/2"  CN</v>
          </cell>
          <cell r="C1355" t="str">
            <v>ML</v>
          </cell>
        </row>
        <row r="1356">
          <cell r="A1356">
            <v>2369</v>
          </cell>
          <cell r="B1356" t="str">
            <v>RED CITOFONOS    3/4"  CN</v>
          </cell>
          <cell r="C1356" t="str">
            <v>ML</v>
          </cell>
        </row>
        <row r="1357">
          <cell r="A1357">
            <v>2370</v>
          </cell>
          <cell r="B1357" t="str">
            <v>RED CITOFONOS      1"  CN</v>
          </cell>
          <cell r="C1357" t="str">
            <v>ML</v>
          </cell>
        </row>
        <row r="1358">
          <cell r="A1358">
            <v>2371</v>
          </cell>
          <cell r="B1358" t="str">
            <v>RED CITOFONOS  1 1/2"  CN</v>
          </cell>
          <cell r="C1358" t="str">
            <v>ML</v>
          </cell>
        </row>
        <row r="1359">
          <cell r="A1359">
            <v>2372</v>
          </cell>
          <cell r="B1359" t="str">
            <v>CURVA     90º    1/2"  CN</v>
          </cell>
          <cell r="C1359" t="str">
            <v>UN</v>
          </cell>
        </row>
        <row r="1360">
          <cell r="A1360">
            <v>2373</v>
          </cell>
          <cell r="B1360" t="str">
            <v>CURVA     90º    3/4"  CN</v>
          </cell>
          <cell r="C1360" t="str">
            <v>UN</v>
          </cell>
        </row>
        <row r="1361">
          <cell r="A1361">
            <v>2374</v>
          </cell>
          <cell r="B1361" t="str">
            <v>CURVA     90º      1"  CN</v>
          </cell>
          <cell r="C1361" t="str">
            <v>UN</v>
          </cell>
        </row>
        <row r="1362">
          <cell r="A1362">
            <v>2375</v>
          </cell>
          <cell r="B1362" t="str">
            <v>CURVA     90º   1 1/2" CN</v>
          </cell>
          <cell r="C1362" t="str">
            <v>UN</v>
          </cell>
        </row>
        <row r="1363">
          <cell r="A1363">
            <v>2376</v>
          </cell>
          <cell r="B1363" t="str">
            <v>CAJA DE PASO    2400 CIT.</v>
          </cell>
          <cell r="C1363" t="str">
            <v>UN</v>
          </cell>
        </row>
        <row r="1364">
          <cell r="A1364">
            <v>2377</v>
          </cell>
          <cell r="B1364" t="str">
            <v>CAJA DE PASO   10x10 CIT.</v>
          </cell>
          <cell r="C1364" t="str">
            <v>UN</v>
          </cell>
        </row>
        <row r="1365">
          <cell r="A1365">
            <v>2378</v>
          </cell>
          <cell r="B1365" t="str">
            <v>SALIDA PARA CITOFONO  PVC</v>
          </cell>
          <cell r="C1365" t="str">
            <v>UN</v>
          </cell>
        </row>
        <row r="1366">
          <cell r="A1366">
            <v>2379</v>
          </cell>
          <cell r="B1366" t="str">
            <v>SALIDA PARA CITOFONO   CN</v>
          </cell>
          <cell r="C1366" t="str">
            <v>UN</v>
          </cell>
        </row>
        <row r="1367">
          <cell r="A1367">
            <v>2381</v>
          </cell>
          <cell r="B1367" t="str">
            <v>PORTERO/FUENTE  1 BOTON</v>
          </cell>
          <cell r="C1367" t="str">
            <v>UN</v>
          </cell>
        </row>
        <row r="1368">
          <cell r="A1368">
            <v>2382</v>
          </cell>
          <cell r="B1368" t="str">
            <v>PORTERO/FUENTE 10 BOTONES</v>
          </cell>
          <cell r="C1368" t="str">
            <v>UN</v>
          </cell>
        </row>
        <row r="1369">
          <cell r="A1369">
            <v>2383</v>
          </cell>
          <cell r="B1369" t="str">
            <v>PORTERO/FUENTE 20 BOTONES</v>
          </cell>
          <cell r="C1369" t="str">
            <v>UN</v>
          </cell>
        </row>
        <row r="1370">
          <cell r="A1370">
            <v>2384</v>
          </cell>
          <cell r="B1370" t="str">
            <v>CONSOLA        13 BOTONES</v>
          </cell>
          <cell r="C1370" t="str">
            <v>UN</v>
          </cell>
        </row>
        <row r="1371">
          <cell r="A1371">
            <v>2385</v>
          </cell>
          <cell r="B1371" t="str">
            <v>CONSOLA        20 BOTONES</v>
          </cell>
          <cell r="C1371" t="str">
            <v>UN</v>
          </cell>
        </row>
        <row r="1372">
          <cell r="A1372">
            <v>2386</v>
          </cell>
          <cell r="B1372" t="str">
            <v>CONSOLA        40 BOTONES</v>
          </cell>
          <cell r="C1372" t="str">
            <v>UN</v>
          </cell>
        </row>
        <row r="1373">
          <cell r="A1373">
            <v>2387</v>
          </cell>
          <cell r="B1373" t="str">
            <v>CITOFONO INTELSA 2/BOTON</v>
          </cell>
          <cell r="C1373" t="str">
            <v>UN</v>
          </cell>
        </row>
        <row r="1374">
          <cell r="A1374">
            <v>2389</v>
          </cell>
          <cell r="B1374" t="str">
            <v>CABLE TELEFONOS   2 PARE1</v>
          </cell>
          <cell r="C1374" t="str">
            <v>Ml</v>
          </cell>
        </row>
        <row r="1375">
          <cell r="A1375">
            <v>2390</v>
          </cell>
          <cell r="B1375" t="str">
            <v>CABLE TELEFONOS  15 PARE1</v>
          </cell>
          <cell r="C1375" t="str">
            <v>Ml</v>
          </cell>
        </row>
        <row r="1376">
          <cell r="A1376">
            <v>2391</v>
          </cell>
          <cell r="B1376" t="str">
            <v>POSTE CONCRETO 12m. 510Kg</v>
          </cell>
          <cell r="C1376" t="str">
            <v>un</v>
          </cell>
        </row>
        <row r="1377">
          <cell r="A1377">
            <v>2392</v>
          </cell>
          <cell r="B1377" t="str">
            <v>SOPORTE PROYECTORE1</v>
          </cell>
          <cell r="C1377" t="str">
            <v>UN</v>
          </cell>
        </row>
        <row r="1378">
          <cell r="A1378">
            <v>2393</v>
          </cell>
          <cell r="B1378" t="str">
            <v>EXCAVACION MANUA8</v>
          </cell>
          <cell r="C1378" t="str">
            <v>M3</v>
          </cell>
        </row>
        <row r="1379">
          <cell r="A1379">
            <v>2394</v>
          </cell>
          <cell r="B1379" t="str">
            <v>CANALIZ.SUBT. 2 x 4"  A1</v>
          </cell>
          <cell r="C1379" t="str">
            <v>ML</v>
          </cell>
        </row>
        <row r="1380">
          <cell r="A1380">
            <v>2395</v>
          </cell>
          <cell r="B1380" t="str">
            <v>CANALIZ.SUBT. 1 x 4"  A1</v>
          </cell>
          <cell r="C1380" t="str">
            <v>ML</v>
          </cell>
        </row>
        <row r="1381">
          <cell r="A1381">
            <v>2396</v>
          </cell>
          <cell r="B1381" t="str">
            <v>CANALIZ.SUBT. 1 x 3"  AC</v>
          </cell>
          <cell r="C1381" t="str">
            <v>ML</v>
          </cell>
        </row>
        <row r="1382">
          <cell r="A1382">
            <v>2397</v>
          </cell>
          <cell r="B1382" t="str">
            <v>CANALIZ.SUBT. 1 x 2"  AC</v>
          </cell>
          <cell r="C1382" t="str">
            <v>ML</v>
          </cell>
        </row>
        <row r="1383">
          <cell r="A1383">
            <v>2401</v>
          </cell>
          <cell r="B1383" t="str">
            <v>CANALIZ.SUBT. 2 x 4"  PV1</v>
          </cell>
          <cell r="C1383" t="str">
            <v>ML</v>
          </cell>
        </row>
        <row r="1384">
          <cell r="A1384">
            <v>2402</v>
          </cell>
          <cell r="B1384" t="str">
            <v>CANALIZ.SUBT. 1 x 4"  PV1</v>
          </cell>
          <cell r="C1384" t="str">
            <v>ML</v>
          </cell>
        </row>
        <row r="1385">
          <cell r="A1385">
            <v>2403</v>
          </cell>
          <cell r="B1385" t="str">
            <v>CANALIZ.SUBT. 1 x 3"  PVC</v>
          </cell>
          <cell r="C1385" t="str">
            <v>ML</v>
          </cell>
        </row>
        <row r="1386">
          <cell r="A1386">
            <v>2404</v>
          </cell>
          <cell r="B1386" t="str">
            <v>CANALIZ.SUBT. 1 x 2"  PVC</v>
          </cell>
          <cell r="C1386" t="str">
            <v>ML</v>
          </cell>
        </row>
        <row r="1387">
          <cell r="A1387">
            <v>2407</v>
          </cell>
          <cell r="B1387" t="str">
            <v>CAJA DE PASO RECTANGULAR</v>
          </cell>
          <cell r="C1387" t="str">
            <v>UN</v>
          </cell>
        </row>
        <row r="1388">
          <cell r="A1388">
            <v>2408</v>
          </cell>
          <cell r="B1388" t="str">
            <v>CAMARA ETB     TIPO   7</v>
          </cell>
          <cell r="C1388" t="str">
            <v>UN</v>
          </cell>
        </row>
        <row r="1389">
          <cell r="A1389">
            <v>2409</v>
          </cell>
          <cell r="B1389" t="str">
            <v>CAMARA ETB     TIPO   7 A</v>
          </cell>
          <cell r="C1389" t="str">
            <v>UN</v>
          </cell>
        </row>
        <row r="1390">
          <cell r="A1390">
            <v>2410</v>
          </cell>
          <cell r="B1390" t="str">
            <v>CAMARA ETB     TIPO   8</v>
          </cell>
          <cell r="C1390" t="str">
            <v>UN</v>
          </cell>
        </row>
        <row r="1391">
          <cell r="A1391">
            <v>2411</v>
          </cell>
          <cell r="B1391" t="str">
            <v>CAMARA ETB     TIPO   8 A</v>
          </cell>
          <cell r="C1391" t="str">
            <v>UN</v>
          </cell>
        </row>
        <row r="1392">
          <cell r="A1392">
            <v>2412</v>
          </cell>
          <cell r="B1392" t="str">
            <v>CAMARA ETB     TIPO   10</v>
          </cell>
          <cell r="C1392" t="str">
            <v>UN</v>
          </cell>
        </row>
        <row r="1393">
          <cell r="A1393">
            <v>2413</v>
          </cell>
          <cell r="B1393" t="str">
            <v>CAMARA ETB     TIPO  10 A</v>
          </cell>
          <cell r="C1393" t="str">
            <v>UN</v>
          </cell>
        </row>
        <row r="1394">
          <cell r="A1394">
            <v>2414</v>
          </cell>
          <cell r="B1394" t="str">
            <v>CAMARA ETB     TIPO  12</v>
          </cell>
          <cell r="C1394" t="str">
            <v>UN</v>
          </cell>
        </row>
        <row r="1395">
          <cell r="A1395">
            <v>2415</v>
          </cell>
          <cell r="B1395" t="str">
            <v>CAMARA ETB     TIPO  12 A</v>
          </cell>
          <cell r="C1395" t="str">
            <v>UN</v>
          </cell>
        </row>
        <row r="1396">
          <cell r="A1396">
            <v>2416</v>
          </cell>
          <cell r="B1396" t="str">
            <v>CAMARA ETB     TIPO  13</v>
          </cell>
          <cell r="C1396" t="str">
            <v>UN</v>
          </cell>
        </row>
        <row r="1397">
          <cell r="A1397">
            <v>2417</v>
          </cell>
          <cell r="B1397" t="str">
            <v>CAMARA ETB     TIPO  13 A</v>
          </cell>
          <cell r="C1397" t="str">
            <v>UN</v>
          </cell>
        </row>
        <row r="1398">
          <cell r="A1398">
            <v>2418</v>
          </cell>
          <cell r="B1398" t="str">
            <v>CAMARA ETB     TIPO  14</v>
          </cell>
          <cell r="C1398" t="str">
            <v>UN</v>
          </cell>
        </row>
        <row r="1399">
          <cell r="A1399">
            <v>2419</v>
          </cell>
          <cell r="B1399" t="str">
            <v>CAMARA ETB     TIPO  14 A</v>
          </cell>
          <cell r="C1399" t="str">
            <v>UN</v>
          </cell>
        </row>
        <row r="1400">
          <cell r="A1400">
            <v>2420</v>
          </cell>
          <cell r="B1400" t="str">
            <v>CAMARA ETB     TIPO  16</v>
          </cell>
          <cell r="C1400" t="str">
            <v>UN</v>
          </cell>
        </row>
        <row r="1401">
          <cell r="A1401">
            <v>2421</v>
          </cell>
          <cell r="B1401" t="str">
            <v>CAMARA ETB     TIPO  16 A</v>
          </cell>
          <cell r="C1401" t="str">
            <v>UN</v>
          </cell>
        </row>
        <row r="1402">
          <cell r="A1402">
            <v>2422</v>
          </cell>
          <cell r="B1402" t="str">
            <v>CAMARA ETB     TIPO  18</v>
          </cell>
          <cell r="C1402" t="str">
            <v>UN</v>
          </cell>
        </row>
        <row r="1403">
          <cell r="A1403">
            <v>2423</v>
          </cell>
          <cell r="B1403" t="str">
            <v>CAMARA ETB     TIPO  18 A</v>
          </cell>
          <cell r="C1403" t="str">
            <v>UN</v>
          </cell>
        </row>
        <row r="1404">
          <cell r="A1404">
            <v>2425</v>
          </cell>
          <cell r="B1404" t="str">
            <v>ANDEN CONCRETO   e=0.08</v>
          </cell>
          <cell r="C1404" t="str">
            <v>M2</v>
          </cell>
        </row>
        <row r="1405">
          <cell r="A1405">
            <v>2426</v>
          </cell>
          <cell r="B1405" t="str">
            <v>ANDEN CONCRETO   e=0.10</v>
          </cell>
          <cell r="C1405" t="str">
            <v>M2</v>
          </cell>
        </row>
        <row r="1406">
          <cell r="A1406">
            <v>2427</v>
          </cell>
          <cell r="B1406" t="str">
            <v>TRANSPORTE ARO Y TAPA</v>
          </cell>
          <cell r="C1406" t="str">
            <v>UN</v>
          </cell>
        </row>
        <row r="1407">
          <cell r="A1407">
            <v>2428</v>
          </cell>
          <cell r="B1407" t="str">
            <v>RETIRO ESCOMBROS CAMARAS</v>
          </cell>
          <cell r="C1407" t="str">
            <v>VJ</v>
          </cell>
        </row>
        <row r="1408">
          <cell r="A1408">
            <v>2429</v>
          </cell>
          <cell r="B1408" t="str">
            <v>TRANS.MONOFASICO   15 KVA</v>
          </cell>
          <cell r="C1408" t="str">
            <v>UN</v>
          </cell>
        </row>
        <row r="1409">
          <cell r="A1409">
            <v>2430</v>
          </cell>
          <cell r="B1409" t="str">
            <v>TRANS.MONOFASICO   50 KvA</v>
          </cell>
          <cell r="C1409" t="str">
            <v>UN</v>
          </cell>
        </row>
        <row r="1410">
          <cell r="A1410">
            <v>2431</v>
          </cell>
          <cell r="B1410" t="str">
            <v>TRANS.MONOFASICO  100 KvA</v>
          </cell>
          <cell r="C1410" t="str">
            <v>UN</v>
          </cell>
        </row>
        <row r="1411">
          <cell r="A1411">
            <v>2432</v>
          </cell>
          <cell r="B1411" t="str">
            <v>TRANS.TRIFASICO    15 KVA</v>
          </cell>
          <cell r="C1411" t="str">
            <v>UN</v>
          </cell>
        </row>
        <row r="1412">
          <cell r="A1412">
            <v>2433</v>
          </cell>
          <cell r="B1412" t="str">
            <v>TRANS.TRIFASICO  37.5 KvA</v>
          </cell>
          <cell r="C1412" t="str">
            <v>UN</v>
          </cell>
        </row>
        <row r="1413">
          <cell r="A1413">
            <v>2434</v>
          </cell>
          <cell r="B1413" t="str">
            <v>TRANS.TRIFASICO   150 KVA</v>
          </cell>
          <cell r="C1413" t="str">
            <v>UN</v>
          </cell>
        </row>
        <row r="1414">
          <cell r="A1414">
            <v>2435</v>
          </cell>
          <cell r="B1414" t="str">
            <v>TRANS.TRIFASICO   300 KVA</v>
          </cell>
          <cell r="C1414" t="str">
            <v>UN</v>
          </cell>
        </row>
        <row r="1415">
          <cell r="A1415">
            <v>2436</v>
          </cell>
          <cell r="B1415" t="str">
            <v>TRANS.TRIFASICO   500 KVA</v>
          </cell>
          <cell r="C1415" t="str">
            <v>UN</v>
          </cell>
        </row>
        <row r="1416">
          <cell r="A1416">
            <v>2437</v>
          </cell>
          <cell r="B1416" t="str">
            <v>TRANS.TRIFASICO  1000 KVA</v>
          </cell>
          <cell r="C1416" t="str">
            <v>UN</v>
          </cell>
        </row>
        <row r="1417">
          <cell r="A1417">
            <v>2438</v>
          </cell>
          <cell r="B1417" t="str">
            <v>TRANS.TRIF.SECO     75KvV</v>
          </cell>
          <cell r="C1417" t="str">
            <v>UN</v>
          </cell>
        </row>
        <row r="1418">
          <cell r="A1418">
            <v>2439</v>
          </cell>
          <cell r="B1418" t="str">
            <v>TRANS.TRIF.SECO   150 KvA</v>
          </cell>
          <cell r="C1418" t="str">
            <v>UN</v>
          </cell>
        </row>
        <row r="1419">
          <cell r="A1419">
            <v>2440</v>
          </cell>
          <cell r="B1419" t="str">
            <v>TRANS.TRIF.SECO   315 KvA</v>
          </cell>
          <cell r="C1419" t="str">
            <v>UN</v>
          </cell>
        </row>
        <row r="1420">
          <cell r="A1420">
            <v>2441</v>
          </cell>
          <cell r="B1420" t="str">
            <v>TRANS.TRIF.SECO   500 KvA</v>
          </cell>
          <cell r="C1420" t="str">
            <v>UN</v>
          </cell>
        </row>
        <row r="1421">
          <cell r="A1421">
            <v>2442</v>
          </cell>
          <cell r="B1421" t="str">
            <v>TRANS.TRIF.SECO  1000 KvA</v>
          </cell>
          <cell r="C1421" t="str">
            <v>UN</v>
          </cell>
        </row>
        <row r="1422">
          <cell r="A1422">
            <v>2443</v>
          </cell>
          <cell r="B1422" t="str">
            <v>TRANS.TRIFASICO    75 KvA</v>
          </cell>
          <cell r="C1422" t="str">
            <v>UN</v>
          </cell>
        </row>
        <row r="1423">
          <cell r="A1423">
            <v>2444</v>
          </cell>
          <cell r="B1423" t="str">
            <v>TRANS.TRIFASICO   112 KvA</v>
          </cell>
          <cell r="C1423" t="str">
            <v>UN</v>
          </cell>
        </row>
        <row r="1424">
          <cell r="A1424">
            <v>2459</v>
          </cell>
          <cell r="B1424" t="str">
            <v>POSTE CONCR.   9m  510 Kg</v>
          </cell>
          <cell r="C1424" t="str">
            <v>UN</v>
          </cell>
        </row>
        <row r="1425">
          <cell r="A1425">
            <v>2460</v>
          </cell>
          <cell r="B1425" t="str">
            <v>POSTE CONCR.   8m 1050 Kg</v>
          </cell>
          <cell r="C1425" t="str">
            <v>UN</v>
          </cell>
        </row>
        <row r="1426">
          <cell r="A1426">
            <v>2461</v>
          </cell>
          <cell r="B1426" t="str">
            <v>POSTE CONCR.  10m  510 Kg</v>
          </cell>
          <cell r="C1426" t="str">
            <v>UN</v>
          </cell>
        </row>
        <row r="1427">
          <cell r="A1427">
            <v>2462</v>
          </cell>
          <cell r="B1427" t="str">
            <v>POSTE CONCR.  10m  750 Kg</v>
          </cell>
          <cell r="C1427" t="str">
            <v>UN</v>
          </cell>
        </row>
        <row r="1428">
          <cell r="A1428">
            <v>2463</v>
          </cell>
          <cell r="B1428" t="str">
            <v>POSTE CONCR.  10m  750 K1</v>
          </cell>
          <cell r="C1428" t="str">
            <v>UN</v>
          </cell>
        </row>
        <row r="1429">
          <cell r="A1429">
            <v>2464</v>
          </cell>
          <cell r="B1429" t="str">
            <v>POSTE CONCR.  12m  510 Kg</v>
          </cell>
          <cell r="C1429" t="str">
            <v>UN</v>
          </cell>
        </row>
        <row r="1430">
          <cell r="A1430">
            <v>2465</v>
          </cell>
          <cell r="B1430" t="str">
            <v>POSTE CONCR.  12m  750 Kg</v>
          </cell>
          <cell r="C1430" t="str">
            <v>UN</v>
          </cell>
        </row>
        <row r="1431">
          <cell r="A1431">
            <v>2466</v>
          </cell>
          <cell r="B1431" t="str">
            <v>POSTE CONCR. 12M 1050 Kg</v>
          </cell>
          <cell r="C1431" t="str">
            <v>UN</v>
          </cell>
        </row>
        <row r="1432">
          <cell r="A1432">
            <v>2467</v>
          </cell>
          <cell r="B1432" t="str">
            <v>POSTE CONCR.  14m 1050 Kg</v>
          </cell>
          <cell r="C1432" t="str">
            <v>UN</v>
          </cell>
        </row>
        <row r="1433">
          <cell r="A1433">
            <v>2468</v>
          </cell>
          <cell r="B1433" t="str">
            <v>POSTE CONCRETO 14m 1050Kg</v>
          </cell>
          <cell r="C1433" t="str">
            <v>UN</v>
          </cell>
        </row>
        <row r="1434">
          <cell r="A1434">
            <v>2469</v>
          </cell>
          <cell r="B1434" t="str">
            <v>POSTE MADERA   8m  PESADO</v>
          </cell>
          <cell r="C1434" t="str">
            <v>UN</v>
          </cell>
        </row>
        <row r="1435">
          <cell r="A1435">
            <v>2470</v>
          </cell>
          <cell r="B1435" t="str">
            <v>POSTE MADERA  10m  PESADO</v>
          </cell>
          <cell r="C1435" t="str">
            <v>UN</v>
          </cell>
        </row>
        <row r="1436">
          <cell r="A1436">
            <v>2471</v>
          </cell>
          <cell r="B1436" t="str">
            <v>POSTE MADERA  12m  PESADO</v>
          </cell>
          <cell r="C1436" t="str">
            <v>UN</v>
          </cell>
        </row>
        <row r="1437">
          <cell r="A1437">
            <v>2479</v>
          </cell>
          <cell r="B1437" t="str">
            <v>LUMINARIA MERCURIO  125 W</v>
          </cell>
          <cell r="C1437" t="str">
            <v>UN</v>
          </cell>
        </row>
        <row r="1438">
          <cell r="A1438">
            <v>2480</v>
          </cell>
          <cell r="B1438" t="str">
            <v>LUMINARIA MERCURIO  250 W</v>
          </cell>
          <cell r="C1438" t="str">
            <v>UN</v>
          </cell>
        </row>
        <row r="1439">
          <cell r="A1439">
            <v>2481</v>
          </cell>
          <cell r="B1439" t="str">
            <v>LUMINARIA MERCURIO  400 W</v>
          </cell>
          <cell r="C1439" t="str">
            <v>UN</v>
          </cell>
        </row>
        <row r="1440">
          <cell r="A1440">
            <v>2483</v>
          </cell>
          <cell r="B1440" t="str">
            <v>LUMINARIA SODIO     150 W</v>
          </cell>
          <cell r="C1440" t="str">
            <v>UN</v>
          </cell>
        </row>
        <row r="1441">
          <cell r="A1441">
            <v>2484</v>
          </cell>
          <cell r="B1441" t="str">
            <v>LUMINARIA SODIO     250 W</v>
          </cell>
          <cell r="C1441" t="str">
            <v>UN</v>
          </cell>
        </row>
        <row r="1442">
          <cell r="A1442">
            <v>2485</v>
          </cell>
          <cell r="B1442" t="str">
            <v>LUMINARIA SODIO     400 W</v>
          </cell>
          <cell r="C1442" t="str">
            <v>UN</v>
          </cell>
        </row>
        <row r="1443">
          <cell r="A1443">
            <v>2486</v>
          </cell>
          <cell r="B1443" t="str">
            <v>BREAKERS 2 X 30 AMPERIOS</v>
          </cell>
          <cell r="C1443" t="str">
            <v>UN</v>
          </cell>
        </row>
        <row r="1444">
          <cell r="A1444">
            <v>2487</v>
          </cell>
          <cell r="B1444" t="str">
            <v>TUBO GALVANIZADO     3/4"</v>
          </cell>
          <cell r="C1444" t="str">
            <v>ML</v>
          </cell>
        </row>
        <row r="1445">
          <cell r="A1445">
            <v>2488</v>
          </cell>
          <cell r="B1445" t="str">
            <v>CODO GALVANIZADO  3/4"</v>
          </cell>
          <cell r="C1445" t="str">
            <v>UN</v>
          </cell>
        </row>
        <row r="1446">
          <cell r="A1446">
            <v>2489</v>
          </cell>
          <cell r="B1446" t="str">
            <v>TUBO GALVANIZADO   1"</v>
          </cell>
          <cell r="C1446" t="str">
            <v>ML</v>
          </cell>
        </row>
        <row r="1447">
          <cell r="A1447">
            <v>2490</v>
          </cell>
          <cell r="B1447" t="str">
            <v>CODO GALVANIZADO  1"</v>
          </cell>
          <cell r="C1447" t="str">
            <v>UN</v>
          </cell>
        </row>
        <row r="1448">
          <cell r="A1448">
            <v>2491</v>
          </cell>
          <cell r="B1448" t="str">
            <v>CAJA 30 X 30</v>
          </cell>
          <cell r="C1448" t="str">
            <v>UN</v>
          </cell>
        </row>
        <row r="1449">
          <cell r="A1449">
            <v>2492</v>
          </cell>
          <cell r="B1449" t="str">
            <v>CAPACETE            3/4"</v>
          </cell>
          <cell r="C1449" t="str">
            <v>UN</v>
          </cell>
        </row>
        <row r="1450">
          <cell r="A1450">
            <v>2493</v>
          </cell>
          <cell r="B1450" t="str">
            <v>CAPACETE    1"</v>
          </cell>
          <cell r="C1450" t="str">
            <v>UN</v>
          </cell>
        </row>
        <row r="1451">
          <cell r="A1451">
            <v>2494</v>
          </cell>
          <cell r="B1451" t="str">
            <v>CAJAS 10 X 10</v>
          </cell>
          <cell r="C1451" t="str">
            <v>UN</v>
          </cell>
        </row>
        <row r="1452">
          <cell r="A1452">
            <v>2500</v>
          </cell>
          <cell r="B1452" t="str">
            <v>CASETON LONA COMPARATIVO</v>
          </cell>
          <cell r="C1452" t="str">
            <v>ML</v>
          </cell>
        </row>
        <row r="1453">
          <cell r="A1453">
            <v>2502</v>
          </cell>
          <cell r="B1453" t="str">
            <v>CASETON LONA COMPARATIV1</v>
          </cell>
          <cell r="C1453" t="str">
            <v>M2</v>
          </cell>
        </row>
        <row r="1454">
          <cell r="A1454">
            <v>2509</v>
          </cell>
          <cell r="B1454" t="str">
            <v>VESTIDA P/ESTR.TANG.CPS</v>
          </cell>
          <cell r="C1454" t="str">
            <v>UN</v>
          </cell>
        </row>
        <row r="1455">
          <cell r="A1455">
            <v>2510</v>
          </cell>
          <cell r="B1455" t="str">
            <v>ESTRUCTURA TANGENTE CPS</v>
          </cell>
          <cell r="C1455" t="str">
            <v>UN</v>
          </cell>
        </row>
        <row r="1456">
          <cell r="A1456">
            <v>2512</v>
          </cell>
          <cell r="B1456" t="str">
            <v>ESTRUCTURA EN ANGULO CPS</v>
          </cell>
          <cell r="C1456" t="str">
            <v>UN</v>
          </cell>
        </row>
        <row r="1457">
          <cell r="A1457">
            <v>2513</v>
          </cell>
          <cell r="B1457" t="str">
            <v>HERRAJES ANG. 90 C/RETEN.</v>
          </cell>
          <cell r="C1457" t="str">
            <v>UN</v>
          </cell>
        </row>
        <row r="1458">
          <cell r="A1458">
            <v>2514</v>
          </cell>
          <cell r="B1458" t="str">
            <v>DERIVACION 90 C/RET INF</v>
          </cell>
          <cell r="C1458" t="str">
            <v>UN</v>
          </cell>
        </row>
        <row r="1459">
          <cell r="A1459">
            <v>2515</v>
          </cell>
          <cell r="B1459" t="str">
            <v>HERRAJE P/ESTR.FINAL CPS</v>
          </cell>
          <cell r="C1459" t="str">
            <v>UN</v>
          </cell>
        </row>
        <row r="1460">
          <cell r="A1460">
            <v>2516</v>
          </cell>
          <cell r="B1460" t="str">
            <v>RETENIDA DOBLE SIMETRICA</v>
          </cell>
          <cell r="C1460" t="str">
            <v>UN</v>
          </cell>
        </row>
        <row r="1461">
          <cell r="A1461">
            <v>2517</v>
          </cell>
          <cell r="B1461" t="str">
            <v>CONST.VERTICAL ANGULO &lt;50</v>
          </cell>
          <cell r="C1461" t="str">
            <v>UN</v>
          </cell>
        </row>
        <row r="1462">
          <cell r="A1462">
            <v>2518</v>
          </cell>
          <cell r="B1462" t="str">
            <v>CONST.VERTICAL ANGULO &gt;50</v>
          </cell>
          <cell r="C1462" t="str">
            <v>UN</v>
          </cell>
        </row>
        <row r="1463">
          <cell r="A1463">
            <v>2520</v>
          </cell>
          <cell r="B1463" t="str">
            <v>VIGUETA ANCLA DE RETENIDA</v>
          </cell>
          <cell r="C1463" t="str">
            <v>UN</v>
          </cell>
        </row>
        <row r="1464">
          <cell r="A1464">
            <v>2521</v>
          </cell>
          <cell r="B1464" t="str">
            <v>RETENIDA TERM. POSTE-VAR.</v>
          </cell>
          <cell r="C1464" t="str">
            <v>UN</v>
          </cell>
        </row>
        <row r="1465">
          <cell r="A1465">
            <v>2522</v>
          </cell>
          <cell r="B1465" t="str">
            <v>AISLADOR DE PIN ANSI 55-1</v>
          </cell>
          <cell r="C1465" t="str">
            <v>JGO</v>
          </cell>
        </row>
        <row r="1466">
          <cell r="A1466">
            <v>2523</v>
          </cell>
          <cell r="B1466" t="str">
            <v>AISLADOR SUSP.ANSI 52-1</v>
          </cell>
          <cell r="C1466" t="str">
            <v>UN</v>
          </cell>
        </row>
        <row r="1467">
          <cell r="A1467">
            <v>2524</v>
          </cell>
          <cell r="B1467" t="str">
            <v>AISLADOR DE PIN ANSI 52-1</v>
          </cell>
          <cell r="C1467" t="str">
            <v>UN</v>
          </cell>
        </row>
        <row r="1468">
          <cell r="A1468">
            <v>2525</v>
          </cell>
          <cell r="B1468" t="str">
            <v>VIGA MADERA 205 M VESTIDA</v>
          </cell>
          <cell r="C1468" t="str">
            <v>UN</v>
          </cell>
        </row>
        <row r="1469">
          <cell r="A1469">
            <v>2526</v>
          </cell>
          <cell r="B1469" t="str">
            <v>CERCO MADERA 2.2m VESTIDO</v>
          </cell>
          <cell r="C1469" t="str">
            <v>UN</v>
          </cell>
        </row>
        <row r="1470">
          <cell r="A1470">
            <v>2527</v>
          </cell>
          <cell r="B1470" t="str">
            <v>RETENIDA P/MEDIA TENS.CPS</v>
          </cell>
          <cell r="C1470" t="str">
            <v>UN</v>
          </cell>
        </row>
        <row r="1471">
          <cell r="A1471">
            <v>2528</v>
          </cell>
          <cell r="B1471" t="str">
            <v>ESTRIBO P/MEDIA TENSION</v>
          </cell>
          <cell r="C1471" t="str">
            <v>UN</v>
          </cell>
        </row>
        <row r="1472">
          <cell r="A1472">
            <v>2529</v>
          </cell>
          <cell r="B1472" t="str">
            <v>GRAPA TERMINAL TIPO RECTO</v>
          </cell>
          <cell r="C1472" t="str">
            <v>UN</v>
          </cell>
        </row>
        <row r="1473">
          <cell r="A1473">
            <v>2530</v>
          </cell>
          <cell r="B1473" t="str">
            <v>GRAPA P/OPERAR EN CALIENT</v>
          </cell>
          <cell r="C1473" t="str">
            <v>UN</v>
          </cell>
        </row>
        <row r="1474">
          <cell r="A1474">
            <v>2531</v>
          </cell>
          <cell r="B1474" t="str">
            <v>RETENIDA P/BAJA TENSION</v>
          </cell>
          <cell r="C1474" t="str">
            <v>UN</v>
          </cell>
        </row>
        <row r="1475">
          <cell r="A1475">
            <v>2532</v>
          </cell>
          <cell r="B1475" t="str">
            <v>TUERCA DE OJO ALARGADO</v>
          </cell>
          <cell r="C1475" t="str">
            <v>UN</v>
          </cell>
        </row>
        <row r="1476">
          <cell r="A1476">
            <v>2534</v>
          </cell>
          <cell r="B1476" t="str">
            <v>PARARRAYOS 12 KV</v>
          </cell>
          <cell r="C1476" t="str">
            <v>UN</v>
          </cell>
        </row>
        <row r="1477">
          <cell r="A1477">
            <v>2535</v>
          </cell>
          <cell r="B1477" t="str">
            <v>CONECTOR COMP.RAN.PARAL</v>
          </cell>
          <cell r="C1477" t="str">
            <v>UN</v>
          </cell>
        </row>
        <row r="1478">
          <cell r="A1478">
            <v>2536</v>
          </cell>
          <cell r="B1478" t="str">
            <v>JUEGO DE CORTACIRCUITOS 2F</v>
          </cell>
          <cell r="C1478" t="str">
            <v>UN</v>
          </cell>
          <cell r="D1478">
            <v>648744.6</v>
          </cell>
        </row>
        <row r="1479">
          <cell r="A1479">
            <v>2542</v>
          </cell>
          <cell r="B1479" t="str">
            <v>RED AEREA  3 x 4/0; ACSR</v>
          </cell>
          <cell r="C1479" t="str">
            <v>Ml</v>
          </cell>
        </row>
        <row r="1480">
          <cell r="A1480">
            <v>2543</v>
          </cell>
          <cell r="B1480" t="str">
            <v>RED AEREA  3 x 2/0; ACSR</v>
          </cell>
          <cell r="C1480" t="str">
            <v>Ml</v>
          </cell>
        </row>
        <row r="1481">
          <cell r="A1481">
            <v>2544</v>
          </cell>
          <cell r="B1481" t="str">
            <v>RED AEREA  3 x   1; ACSR</v>
          </cell>
          <cell r="C1481" t="str">
            <v>Ml</v>
          </cell>
        </row>
        <row r="1482">
          <cell r="A1482">
            <v>2545</v>
          </cell>
          <cell r="B1482" t="str">
            <v>RED AEREA  3 x   4; ACSR</v>
          </cell>
          <cell r="C1482" t="str">
            <v>Ml</v>
          </cell>
        </row>
        <row r="1483">
          <cell r="A1483">
            <v>2579</v>
          </cell>
          <cell r="B1483" t="str">
            <v>E.E.B.  LA-301</v>
          </cell>
          <cell r="C1483" t="str">
            <v>UN</v>
          </cell>
        </row>
        <row r="1484">
          <cell r="A1484">
            <v>2580</v>
          </cell>
          <cell r="B1484" t="str">
            <v>E.E.B.  LA-302</v>
          </cell>
          <cell r="C1484" t="str">
            <v>UN</v>
          </cell>
        </row>
        <row r="1485">
          <cell r="A1485">
            <v>2581</v>
          </cell>
          <cell r="B1485" t="str">
            <v>E.E.B.  LA-306</v>
          </cell>
          <cell r="C1485" t="str">
            <v>UN</v>
          </cell>
        </row>
        <row r="1486">
          <cell r="A1486">
            <v>2582</v>
          </cell>
          <cell r="B1486" t="str">
            <v>E.E.B.  LA-309</v>
          </cell>
          <cell r="C1486" t="str">
            <v>UN</v>
          </cell>
        </row>
        <row r="1487">
          <cell r="A1487">
            <v>2583</v>
          </cell>
          <cell r="B1487" t="str">
            <v>E.E.B.  LA-311</v>
          </cell>
          <cell r="C1487" t="str">
            <v>UN</v>
          </cell>
        </row>
        <row r="1488">
          <cell r="A1488">
            <v>2584</v>
          </cell>
          <cell r="B1488" t="str">
            <v>E.E.B.  LA-350</v>
          </cell>
          <cell r="C1488" t="str">
            <v>UN</v>
          </cell>
        </row>
        <row r="1489">
          <cell r="A1489">
            <v>2585</v>
          </cell>
          <cell r="B1489" t="str">
            <v>E.E.B.  LA-401</v>
          </cell>
          <cell r="C1489" t="str">
            <v>UN</v>
          </cell>
        </row>
        <row r="1490">
          <cell r="A1490">
            <v>2586</v>
          </cell>
          <cell r="B1490" t="str">
            <v>E.E.B.  LA-402</v>
          </cell>
          <cell r="C1490" t="str">
            <v>UN</v>
          </cell>
        </row>
        <row r="1491">
          <cell r="A1491">
            <v>2587</v>
          </cell>
          <cell r="B1491" t="str">
            <v>E.E.B.  LA-403</v>
          </cell>
          <cell r="C1491" t="str">
            <v>UN</v>
          </cell>
        </row>
        <row r="1492">
          <cell r="A1492">
            <v>2588</v>
          </cell>
          <cell r="B1492" t="str">
            <v>E.E.B.  LA-411</v>
          </cell>
          <cell r="C1492" t="str">
            <v>UN</v>
          </cell>
        </row>
        <row r="1493">
          <cell r="A1493">
            <v>2589</v>
          </cell>
          <cell r="B1493" t="str">
            <v>E.E.B.  LA-412</v>
          </cell>
          <cell r="C1493" t="str">
            <v>UN</v>
          </cell>
        </row>
        <row r="1494">
          <cell r="A1494">
            <v>2590</v>
          </cell>
          <cell r="B1494" t="str">
            <v>E.E.B.  LA-501</v>
          </cell>
          <cell r="C1494" t="str">
            <v>UN</v>
          </cell>
        </row>
        <row r="1495">
          <cell r="A1495">
            <v>2591</v>
          </cell>
          <cell r="B1495" t="str">
            <v>E.E.B.  LA-503 R</v>
          </cell>
          <cell r="C1495" t="str">
            <v>UN</v>
          </cell>
        </row>
        <row r="1496">
          <cell r="A1496">
            <v>2594</v>
          </cell>
          <cell r="B1496" t="str">
            <v>E.E.B.  LA-503</v>
          </cell>
          <cell r="C1496" t="str">
            <v>UN</v>
          </cell>
        </row>
        <row r="1497">
          <cell r="A1497">
            <v>2598</v>
          </cell>
          <cell r="B1497" t="str">
            <v>E.E.B.  LA-504</v>
          </cell>
          <cell r="C1497" t="str">
            <v>UN</v>
          </cell>
        </row>
        <row r="1498">
          <cell r="A1498">
            <v>2599</v>
          </cell>
          <cell r="B1498" t="str">
            <v>E.E.B.  LA-504 R</v>
          </cell>
          <cell r="C1498" t="str">
            <v>UN</v>
          </cell>
        </row>
        <row r="1499">
          <cell r="A1499">
            <v>2601</v>
          </cell>
          <cell r="B1499" t="str">
            <v>E.E.B.  LA-741</v>
          </cell>
          <cell r="C1499" t="str">
            <v>UN</v>
          </cell>
        </row>
        <row r="1500">
          <cell r="A1500">
            <v>2609</v>
          </cell>
          <cell r="B1500" t="str">
            <v>RED AEREA 3x4/0+1x2/0+1x4</v>
          </cell>
          <cell r="C1500" t="str">
            <v>Ml</v>
          </cell>
        </row>
        <row r="1501">
          <cell r="A1501">
            <v>2610</v>
          </cell>
          <cell r="B1501" t="str">
            <v>RED AEREA 3x2/0+1x1+1x4</v>
          </cell>
          <cell r="C1501" t="str">
            <v>ML</v>
          </cell>
        </row>
        <row r="1502">
          <cell r="A1502">
            <v>2611</v>
          </cell>
          <cell r="B1502" t="str">
            <v>RED AEREA 3x 1+1x 4+1x4</v>
          </cell>
          <cell r="C1502" t="str">
            <v>ML</v>
          </cell>
        </row>
        <row r="1503">
          <cell r="A1503">
            <v>2612</v>
          </cell>
          <cell r="B1503" t="str">
            <v>RED AEREA            2x4</v>
          </cell>
          <cell r="C1503" t="str">
            <v>ML</v>
          </cell>
        </row>
        <row r="1504">
          <cell r="A1504">
            <v>2700</v>
          </cell>
          <cell r="B1504" t="str">
            <v>RESIDENTE DE OBRA</v>
          </cell>
          <cell r="C1504" t="str">
            <v>MS</v>
          </cell>
        </row>
        <row r="1505">
          <cell r="A1505">
            <v>2701</v>
          </cell>
          <cell r="B1505" t="str">
            <v>MAESTRO GENERAL</v>
          </cell>
          <cell r="C1505" t="str">
            <v>MS</v>
          </cell>
        </row>
        <row r="1506">
          <cell r="A1506">
            <v>2702</v>
          </cell>
          <cell r="B1506" t="str">
            <v>CONTRAMAESTRO</v>
          </cell>
          <cell r="C1506" t="str">
            <v>MS</v>
          </cell>
        </row>
        <row r="1507">
          <cell r="A1507">
            <v>2703</v>
          </cell>
          <cell r="B1507" t="str">
            <v>ALMACENISTA</v>
          </cell>
          <cell r="C1507" t="str">
            <v>MS</v>
          </cell>
        </row>
        <row r="1508">
          <cell r="A1508">
            <v>2704</v>
          </cell>
          <cell r="B1508" t="str">
            <v>CELADOR</v>
          </cell>
          <cell r="C1508" t="str">
            <v>MS</v>
          </cell>
        </row>
        <row r="1509">
          <cell r="A1509">
            <v>2705</v>
          </cell>
          <cell r="B1509" t="str">
            <v>OFICIALES ADMON.</v>
          </cell>
          <cell r="C1509" t="str">
            <v>MS</v>
          </cell>
        </row>
        <row r="1510">
          <cell r="A1510">
            <v>2706</v>
          </cell>
          <cell r="B1510" t="str">
            <v>AYUDANTES ADMON.</v>
          </cell>
          <cell r="C1510" t="str">
            <v>MS</v>
          </cell>
        </row>
        <row r="1511">
          <cell r="A1511">
            <v>2715</v>
          </cell>
          <cell r="B1511" t="str">
            <v>CAMPAMENTO          18 M1</v>
          </cell>
          <cell r="C1511" t="str">
            <v>UN</v>
          </cell>
        </row>
        <row r="1512">
          <cell r="A1512">
            <v>2716</v>
          </cell>
          <cell r="B1512" t="str">
            <v>CAMPAMENTO          36 M1</v>
          </cell>
          <cell r="C1512" t="str">
            <v>UN</v>
          </cell>
        </row>
        <row r="1513">
          <cell r="A1513">
            <v>2717</v>
          </cell>
          <cell r="B1513" t="str">
            <v>LETRINA         2.00x1.01</v>
          </cell>
          <cell r="C1513" t="str">
            <v>UN</v>
          </cell>
        </row>
        <row r="1514">
          <cell r="A1514">
            <v>2718</v>
          </cell>
          <cell r="B1514" t="str">
            <v>CERCA EN TABL1</v>
          </cell>
          <cell r="C1514" t="str">
            <v>M2</v>
          </cell>
        </row>
        <row r="1515">
          <cell r="A1515">
            <v>2719</v>
          </cell>
          <cell r="B1515" t="str">
            <v>CERCA EN ALAMBRE DE PU1</v>
          </cell>
          <cell r="C1515" t="str">
            <v>M2</v>
          </cell>
        </row>
        <row r="1516">
          <cell r="A1516">
            <v>2720</v>
          </cell>
          <cell r="B1516" t="str">
            <v>CERCA EN LAMINA   h =2.00</v>
          </cell>
          <cell r="C1516" t="str">
            <v>ML</v>
          </cell>
        </row>
        <row r="1517">
          <cell r="A1517">
            <v>2721</v>
          </cell>
          <cell r="B1517" t="str">
            <v>CERCA LAMINA/BASE h =2.21</v>
          </cell>
          <cell r="C1517" t="str">
            <v>ML</v>
          </cell>
        </row>
        <row r="1518">
          <cell r="A1518">
            <v>2725</v>
          </cell>
          <cell r="B1518" t="str">
            <v>RED AGUA PROVIS.L= 50 Mt1</v>
          </cell>
          <cell r="C1518" t="str">
            <v>UN</v>
          </cell>
        </row>
        <row r="1519">
          <cell r="A1519">
            <v>2726</v>
          </cell>
          <cell r="B1519" t="str">
            <v>RED ELECT.PROVIS.l=50 MT1</v>
          </cell>
          <cell r="C1519" t="str">
            <v>UN</v>
          </cell>
        </row>
        <row r="1520">
          <cell r="A1520">
            <v>2738</v>
          </cell>
          <cell r="B1520" t="str">
            <v>REGLA ALUMINIO 1.00 Mts.</v>
          </cell>
          <cell r="C1520" t="str">
            <v>UN</v>
          </cell>
        </row>
        <row r="1521">
          <cell r="A1521">
            <v>2739</v>
          </cell>
          <cell r="B1521" t="str">
            <v>PLUMA              250 KG</v>
          </cell>
          <cell r="C1521" t="str">
            <v>MS</v>
          </cell>
        </row>
        <row r="1522">
          <cell r="A1522">
            <v>2740</v>
          </cell>
          <cell r="B1522" t="str">
            <v>MOTOBOMBA</v>
          </cell>
          <cell r="C1522" t="str">
            <v>DD</v>
          </cell>
        </row>
        <row r="1523">
          <cell r="A1523">
            <v>2741</v>
          </cell>
          <cell r="B1523" t="str">
            <v>CORTADORA LADRILLO</v>
          </cell>
          <cell r="C1523" t="str">
            <v>DD</v>
          </cell>
        </row>
        <row r="1524">
          <cell r="A1524">
            <v>2742</v>
          </cell>
          <cell r="B1524" t="str">
            <v>MEZCLADORA CONCRETO</v>
          </cell>
          <cell r="C1524" t="str">
            <v>DD</v>
          </cell>
        </row>
        <row r="1525">
          <cell r="A1525">
            <v>2743</v>
          </cell>
          <cell r="B1525" t="str">
            <v>BARRAS</v>
          </cell>
          <cell r="C1525" t="str">
            <v>UN</v>
          </cell>
        </row>
        <row r="1526">
          <cell r="A1526">
            <v>2744</v>
          </cell>
          <cell r="B1526" t="str">
            <v>PALAS Y PICAS</v>
          </cell>
          <cell r="C1526" t="str">
            <v>UN</v>
          </cell>
        </row>
        <row r="1527">
          <cell r="A1527">
            <v>2745</v>
          </cell>
          <cell r="B1527" t="str">
            <v>CANECA              55 GL</v>
          </cell>
          <cell r="C1527" t="str">
            <v>UN</v>
          </cell>
        </row>
        <row r="1528">
          <cell r="A1528">
            <v>2746</v>
          </cell>
          <cell r="B1528" t="str">
            <v>BATEAS</v>
          </cell>
          <cell r="C1528" t="str">
            <v>UN</v>
          </cell>
        </row>
        <row r="1529">
          <cell r="A1529">
            <v>2747</v>
          </cell>
          <cell r="B1529" t="str">
            <v>BALDES               5 GL</v>
          </cell>
          <cell r="C1529" t="str">
            <v>UN</v>
          </cell>
        </row>
        <row r="1530">
          <cell r="A1530">
            <v>2748</v>
          </cell>
          <cell r="B1530" t="str">
            <v>CARRETILLAS</v>
          </cell>
          <cell r="C1530" t="str">
            <v>UN</v>
          </cell>
        </row>
        <row r="1531">
          <cell r="A1531">
            <v>2749</v>
          </cell>
          <cell r="B1531" t="str">
            <v>REGLAS ALUMINIO</v>
          </cell>
          <cell r="C1531" t="str">
            <v>UN</v>
          </cell>
        </row>
        <row r="1532">
          <cell r="A1532">
            <v>2750</v>
          </cell>
          <cell r="B1532" t="str">
            <v>ANDAMIOS COLGANTES</v>
          </cell>
          <cell r="C1532" t="str">
            <v>MS</v>
          </cell>
        </row>
        <row r="1533">
          <cell r="A1533">
            <v>2751</v>
          </cell>
          <cell r="B1533" t="str">
            <v>ANDAMIO TUBULAR   SECCION</v>
          </cell>
          <cell r="C1533" t="str">
            <v>SM</v>
          </cell>
        </row>
        <row r="1534">
          <cell r="A1534">
            <v>2752</v>
          </cell>
          <cell r="B1534" t="str">
            <v>PLANCHON   PARA   ANDAMIO</v>
          </cell>
          <cell r="C1534" t="str">
            <v>ML</v>
          </cell>
        </row>
        <row r="1535">
          <cell r="A1535">
            <v>2753</v>
          </cell>
          <cell r="B1535" t="str">
            <v>TABLA      PARA   ANDAMIO</v>
          </cell>
          <cell r="C1535" t="str">
            <v>ML</v>
          </cell>
        </row>
        <row r="1536">
          <cell r="A1536">
            <v>2755</v>
          </cell>
          <cell r="B1536" t="str">
            <v>CASCOS DE SEGURIDAD</v>
          </cell>
          <cell r="C1536" t="str">
            <v>UN</v>
          </cell>
        </row>
        <row r="1537">
          <cell r="A1537">
            <v>2756</v>
          </cell>
          <cell r="B1537" t="str">
            <v>BOTA CAUCHO SEGURIDAD</v>
          </cell>
          <cell r="C1537" t="str">
            <v>PAR</v>
          </cell>
        </row>
        <row r="1538">
          <cell r="A1538">
            <v>2757</v>
          </cell>
          <cell r="B1538" t="str">
            <v>BOTIQUIN PRIMEROS AUXIL.</v>
          </cell>
          <cell r="C1538" t="str">
            <v>UN</v>
          </cell>
        </row>
        <row r="1539">
          <cell r="A1539">
            <v>2758</v>
          </cell>
          <cell r="B1539" t="str">
            <v>CINTURON DE SEGURIDAD</v>
          </cell>
          <cell r="C1539" t="str">
            <v>UN</v>
          </cell>
        </row>
        <row r="1540">
          <cell r="A1540">
            <v>2759</v>
          </cell>
          <cell r="B1540" t="str">
            <v>ANTEOJOS DE SEGURIDAD</v>
          </cell>
          <cell r="C1540" t="str">
            <v>UN</v>
          </cell>
        </row>
        <row r="1541">
          <cell r="A1541">
            <v>2760</v>
          </cell>
          <cell r="B1541" t="str">
            <v>PAPELERIA Y COPIAS</v>
          </cell>
          <cell r="C1541" t="str">
            <v>UN</v>
          </cell>
        </row>
        <row r="1542">
          <cell r="A1542">
            <v>2761</v>
          </cell>
          <cell r="B1542" t="str">
            <v>VALLAS OBRA</v>
          </cell>
          <cell r="C1542" t="str">
            <v>M2</v>
          </cell>
        </row>
        <row r="1543">
          <cell r="A1543">
            <v>2762</v>
          </cell>
          <cell r="B1543" t="str">
            <v>TRANSPORTADORA DE VALORES</v>
          </cell>
          <cell r="C1543" t="str">
            <v>UN</v>
          </cell>
        </row>
        <row r="1544">
          <cell r="A1544">
            <v>2763</v>
          </cell>
          <cell r="B1544" t="str">
            <v>ENSAY.CONCRETOS  CILINDRO</v>
          </cell>
          <cell r="C1544" t="str">
            <v>UN</v>
          </cell>
        </row>
        <row r="1545">
          <cell r="A1545">
            <v>2764</v>
          </cell>
          <cell r="B1545" t="str">
            <v>ENSAYOS DENSIDAD  TERRENO</v>
          </cell>
          <cell r="C1545" t="str">
            <v>UN</v>
          </cell>
        </row>
        <row r="1546">
          <cell r="A1546">
            <v>2765</v>
          </cell>
          <cell r="B1546" t="str">
            <v>ENSAYOS PROCTO2</v>
          </cell>
          <cell r="C1546" t="str">
            <v>UN</v>
          </cell>
        </row>
        <row r="1547">
          <cell r="A1547">
            <v>2766</v>
          </cell>
          <cell r="B1547" t="str">
            <v>SERVICIO ENERGIA</v>
          </cell>
          <cell r="C1547" t="str">
            <v>MS</v>
          </cell>
        </row>
        <row r="1548">
          <cell r="A1548">
            <v>2767</v>
          </cell>
          <cell r="B1548" t="str">
            <v>SERVICIO AGUA</v>
          </cell>
          <cell r="C1548" t="str">
            <v>MS</v>
          </cell>
        </row>
        <row r="1549">
          <cell r="A1549">
            <v>2768</v>
          </cell>
          <cell r="B1549" t="str">
            <v>SERVICIO TELEFONO</v>
          </cell>
          <cell r="C1549" t="str">
            <v>MS</v>
          </cell>
        </row>
        <row r="1550">
          <cell r="A1550">
            <v>2769</v>
          </cell>
          <cell r="B1550" t="str">
            <v>DOTACION OFICINA</v>
          </cell>
          <cell r="C1550" t="str">
            <v>UN</v>
          </cell>
        </row>
        <row r="1551">
          <cell r="A1551">
            <v>2770</v>
          </cell>
          <cell r="B1551" t="str">
            <v>SEGUROS</v>
          </cell>
          <cell r="C1551" t="str">
            <v>UN</v>
          </cell>
        </row>
        <row r="1552">
          <cell r="A1552">
            <v>2771</v>
          </cell>
          <cell r="B1552" t="str">
            <v>REGLAMENTO PROPIEDAD HOR.</v>
          </cell>
          <cell r="C1552" t="str">
            <v>UN</v>
          </cell>
        </row>
        <row r="1553">
          <cell r="A1553">
            <v>2772</v>
          </cell>
          <cell r="B1553" t="str">
            <v>MALLA NYLON ( Voleibol)</v>
          </cell>
          <cell r="C1553" t="str">
            <v>UN</v>
          </cell>
        </row>
        <row r="1554">
          <cell r="A1554">
            <v>2774</v>
          </cell>
          <cell r="B1554" t="str">
            <v>PORTERIA (CANCHA  FUTBOL)</v>
          </cell>
          <cell r="C1554" t="str">
            <v>UN</v>
          </cell>
        </row>
        <row r="1555">
          <cell r="A1555">
            <v>2778</v>
          </cell>
          <cell r="B1555" t="str">
            <v>PORTICO MULTIFUNCIONAL(F)</v>
          </cell>
          <cell r="C1555" t="str">
            <v>UN</v>
          </cell>
        </row>
        <row r="1556">
          <cell r="A1556">
            <v>2781</v>
          </cell>
          <cell r="B1556" t="str">
            <v>EXCAVACION MANUA9</v>
          </cell>
          <cell r="C1556" t="str">
            <v>M3</v>
          </cell>
        </row>
        <row r="1557">
          <cell r="A1557">
            <v>2790</v>
          </cell>
          <cell r="B1557" t="str">
            <v>CONEXION ENERGIA      E-6</v>
          </cell>
          <cell r="C1557" t="str">
            <v>UN</v>
          </cell>
        </row>
        <row r="1558">
          <cell r="A1558">
            <v>2791</v>
          </cell>
          <cell r="B1558" t="str">
            <v>CONEXION ENERGIA      E-5</v>
          </cell>
          <cell r="C1558" t="str">
            <v>UN</v>
          </cell>
        </row>
        <row r="1559">
          <cell r="A1559">
            <v>2792</v>
          </cell>
          <cell r="B1559" t="str">
            <v>CONEXION ENERGIA      E-4</v>
          </cell>
          <cell r="C1559" t="str">
            <v>UN</v>
          </cell>
        </row>
        <row r="1560">
          <cell r="A1560">
            <v>2793</v>
          </cell>
          <cell r="B1560" t="str">
            <v>CONEXION ENERGIA      E-3</v>
          </cell>
          <cell r="C1560" t="str">
            <v>UN</v>
          </cell>
        </row>
        <row r="1561">
          <cell r="A1561">
            <v>2794</v>
          </cell>
          <cell r="B1561" t="str">
            <v>CONEXION ENERGIA      E-2</v>
          </cell>
          <cell r="C1561" t="str">
            <v>UN</v>
          </cell>
        </row>
        <row r="1562">
          <cell r="A1562">
            <v>2795</v>
          </cell>
          <cell r="B1562" t="str">
            <v>CONEXION ENERGIA      E-1</v>
          </cell>
          <cell r="C1562" t="str">
            <v>UN</v>
          </cell>
        </row>
        <row r="1563">
          <cell r="A1563">
            <v>2796</v>
          </cell>
          <cell r="B1563" t="str">
            <v>MEDIDORES AGUA       1/2"</v>
          </cell>
          <cell r="C1563" t="str">
            <v>UN</v>
          </cell>
        </row>
        <row r="1564">
          <cell r="A1564">
            <v>2797</v>
          </cell>
          <cell r="B1564" t="str">
            <v>CONEX.R ACUED.  BAJO-BAJO</v>
          </cell>
          <cell r="C1564" t="str">
            <v>UN</v>
          </cell>
        </row>
        <row r="1565">
          <cell r="A1565">
            <v>2798</v>
          </cell>
          <cell r="B1565" t="str">
            <v>CONEX.R ACUED.       BAJO</v>
          </cell>
          <cell r="C1565" t="str">
            <v>UN</v>
          </cell>
        </row>
        <row r="1566">
          <cell r="A1566">
            <v>2799</v>
          </cell>
          <cell r="B1566" t="str">
            <v>CONEX.R ACUED. MEDIO-BAJO</v>
          </cell>
          <cell r="C1566" t="str">
            <v>UN</v>
          </cell>
        </row>
        <row r="1567">
          <cell r="A1567">
            <v>2800</v>
          </cell>
          <cell r="B1567" t="str">
            <v>CONEX.R.ACUED.      MEDIO</v>
          </cell>
          <cell r="C1567" t="str">
            <v>UN</v>
          </cell>
        </row>
        <row r="1568">
          <cell r="A1568">
            <v>2801</v>
          </cell>
          <cell r="B1568" t="str">
            <v>CONEX.R.ACUED. MEDIO-ALTO</v>
          </cell>
          <cell r="C1568" t="str">
            <v>UN</v>
          </cell>
        </row>
        <row r="1569">
          <cell r="A1569">
            <v>2802</v>
          </cell>
          <cell r="B1569" t="str">
            <v>CONEX.R.ACUED.       ALTO</v>
          </cell>
          <cell r="C1569" t="str">
            <v>UN</v>
          </cell>
        </row>
        <row r="1570">
          <cell r="A1570">
            <v>2803</v>
          </cell>
          <cell r="B1570" t="str">
            <v>CONEX.C.ACUED.  BAJO-BAJO</v>
          </cell>
          <cell r="C1570" t="str">
            <v>UN</v>
          </cell>
        </row>
        <row r="1571">
          <cell r="A1571">
            <v>2804</v>
          </cell>
          <cell r="B1571" t="str">
            <v>CONEX C.ACUED.       BAJO</v>
          </cell>
          <cell r="C1571" t="str">
            <v>UN</v>
          </cell>
        </row>
        <row r="1572">
          <cell r="A1572">
            <v>2805</v>
          </cell>
          <cell r="B1572" t="str">
            <v>CONEX.C.ACUED. MEDIO-BAJO</v>
          </cell>
          <cell r="C1572" t="str">
            <v>UN</v>
          </cell>
        </row>
        <row r="1573">
          <cell r="A1573">
            <v>2806</v>
          </cell>
          <cell r="B1573" t="str">
            <v>CONEX.C.ACUED.      MEDIO</v>
          </cell>
          <cell r="C1573" t="str">
            <v>UN</v>
          </cell>
        </row>
        <row r="1574">
          <cell r="A1574">
            <v>2807</v>
          </cell>
          <cell r="B1574" t="str">
            <v>CONEX.C.ACUED. MEDIO-ALTO</v>
          </cell>
          <cell r="C1574" t="str">
            <v>UN</v>
          </cell>
        </row>
        <row r="1575">
          <cell r="A1575">
            <v>2808</v>
          </cell>
          <cell r="B1575" t="str">
            <v>CONEX.C.ACUED.       ALTO</v>
          </cell>
          <cell r="C1575" t="str">
            <v>UN</v>
          </cell>
        </row>
        <row r="1576">
          <cell r="A1576">
            <v>2809</v>
          </cell>
          <cell r="B1576" t="str">
            <v>CONEXION GAS E-1</v>
          </cell>
          <cell r="C1576" t="str">
            <v>UN</v>
          </cell>
        </row>
        <row r="1577">
          <cell r="A1577">
            <v>2810</v>
          </cell>
          <cell r="B1577" t="str">
            <v>CONEXION GAS E-2</v>
          </cell>
          <cell r="C1577" t="str">
            <v>UN</v>
          </cell>
        </row>
        <row r="1578">
          <cell r="A1578">
            <v>2811</v>
          </cell>
          <cell r="B1578" t="str">
            <v>CONEXION GAS E-3</v>
          </cell>
          <cell r="C1578" t="str">
            <v>UN</v>
          </cell>
        </row>
        <row r="1579">
          <cell r="A1579">
            <v>2812</v>
          </cell>
          <cell r="B1579" t="str">
            <v>CONEXION GAS E-4</v>
          </cell>
          <cell r="C1579" t="str">
            <v>UN</v>
          </cell>
        </row>
        <row r="1580">
          <cell r="A1580">
            <v>2813</v>
          </cell>
          <cell r="B1580" t="str">
            <v>CONEXION GAS E-5</v>
          </cell>
          <cell r="C1580" t="str">
            <v>UN</v>
          </cell>
        </row>
        <row r="1581">
          <cell r="A1581">
            <v>2814</v>
          </cell>
          <cell r="B1581" t="str">
            <v>CONEXION GAS E-6</v>
          </cell>
          <cell r="C1581" t="str">
            <v>UN</v>
          </cell>
        </row>
        <row r="1582">
          <cell r="A1582">
            <v>2820</v>
          </cell>
          <cell r="B1582" t="str">
            <v>CONEXION TELEF. RESID.E-1</v>
          </cell>
          <cell r="C1582" t="str">
            <v>UN</v>
          </cell>
        </row>
        <row r="1583">
          <cell r="A1583">
            <v>2821</v>
          </cell>
          <cell r="B1583" t="str">
            <v>CONEXION TELEF. RESID.E-2</v>
          </cell>
          <cell r="C1583" t="str">
            <v>UN</v>
          </cell>
        </row>
        <row r="1584">
          <cell r="A1584">
            <v>2822</v>
          </cell>
          <cell r="B1584" t="str">
            <v>CONEXION TELEF. RESID.E-3</v>
          </cell>
          <cell r="C1584" t="str">
            <v>UN</v>
          </cell>
        </row>
        <row r="1585">
          <cell r="A1585">
            <v>2823</v>
          </cell>
          <cell r="B1585" t="str">
            <v>CONEXION TELEF. RESID.E-4</v>
          </cell>
          <cell r="C1585" t="str">
            <v>UN</v>
          </cell>
        </row>
        <row r="1586">
          <cell r="A1586">
            <v>2824</v>
          </cell>
          <cell r="B1586" t="str">
            <v>CONEXION TELEF. RESID.E-5</v>
          </cell>
          <cell r="C1586" t="str">
            <v>UN</v>
          </cell>
        </row>
        <row r="1587">
          <cell r="A1587">
            <v>2825</v>
          </cell>
          <cell r="B1587" t="str">
            <v>CONEXION TELEF. RESID.E-6</v>
          </cell>
          <cell r="C1587" t="str">
            <v>UN</v>
          </cell>
        </row>
        <row r="1588">
          <cell r="A1588">
            <v>2826</v>
          </cell>
          <cell r="B1588" t="str">
            <v>CONEXION TELEF. NO  RESID</v>
          </cell>
          <cell r="C1588" t="str">
            <v>UN</v>
          </cell>
        </row>
        <row r="1589">
          <cell r="A1589">
            <v>2917</v>
          </cell>
          <cell r="B1589" t="str">
            <v>SONDEOS DE PERCUSION</v>
          </cell>
          <cell r="C1589" t="str">
            <v>ML</v>
          </cell>
        </row>
        <row r="1590">
          <cell r="A1590">
            <v>2918</v>
          </cell>
          <cell r="B1590" t="str">
            <v>DIVISIONES DE BAÑO</v>
          </cell>
          <cell r="C1590" t="str">
            <v>M2</v>
          </cell>
        </row>
        <row r="1591">
          <cell r="A1591">
            <v>2950</v>
          </cell>
          <cell r="B1591" t="str">
            <v>LADRILLO BLOQUE No. 3</v>
          </cell>
          <cell r="C1591" t="str">
            <v>UN</v>
          </cell>
        </row>
        <row r="1592">
          <cell r="A1592">
            <v>2951</v>
          </cell>
          <cell r="B1592" t="str">
            <v>LADRILLO BLOQUE No. 4</v>
          </cell>
          <cell r="C1592" t="str">
            <v>UN</v>
          </cell>
        </row>
        <row r="1593">
          <cell r="A1593">
            <v>2952</v>
          </cell>
          <cell r="B1593" t="str">
            <v>LADRILLO BLOQUE No. 5</v>
          </cell>
          <cell r="C1593" t="str">
            <v>UN</v>
          </cell>
        </row>
        <row r="1594">
          <cell r="A1594">
            <v>2953</v>
          </cell>
          <cell r="B1594" t="str">
            <v>LADR.TOLETE TIP0 1 COMUN</v>
          </cell>
          <cell r="C1594" t="str">
            <v>UN</v>
          </cell>
        </row>
        <row r="1595">
          <cell r="A1595">
            <v>2954</v>
          </cell>
          <cell r="B1595" t="str">
            <v>LADR.TOLETE TIPO 2 REC.</v>
          </cell>
          <cell r="C1595" t="str">
            <v>UN</v>
          </cell>
        </row>
        <row r="1596">
          <cell r="A1596">
            <v>2955</v>
          </cell>
          <cell r="B1596" t="str">
            <v>LADR.TOLETE TIPO 3 ESTR.</v>
          </cell>
          <cell r="C1596" t="str">
            <v>UN</v>
          </cell>
        </row>
        <row r="1597">
          <cell r="A1597">
            <v>2956</v>
          </cell>
          <cell r="B1597" t="str">
            <v>IMPERM.INTEG MORT  (PROM)</v>
          </cell>
          <cell r="C1597" t="str">
            <v>KG</v>
          </cell>
        </row>
        <row r="1598">
          <cell r="A1598">
            <v>2957</v>
          </cell>
          <cell r="B1598" t="str">
            <v>ACELERANTE DE FRAGUADO</v>
          </cell>
          <cell r="C1598" t="str">
            <v>KG</v>
          </cell>
        </row>
        <row r="1599">
          <cell r="A1599">
            <v>2958</v>
          </cell>
          <cell r="B1599" t="str">
            <v>PINTURA VINILO T 1 SUPER</v>
          </cell>
          <cell r="C1599" t="str">
            <v>GL</v>
          </cell>
        </row>
        <row r="1600">
          <cell r="A1600">
            <v>2959</v>
          </cell>
          <cell r="B1600" t="str">
            <v>PINTURA VINILO T 2 NORM.</v>
          </cell>
          <cell r="C1600" t="str">
            <v>GL</v>
          </cell>
        </row>
        <row r="1601">
          <cell r="A1601">
            <v>2960</v>
          </cell>
          <cell r="B1601" t="str">
            <v>PINTURA VINILO TIPO 3</v>
          </cell>
          <cell r="C1601" t="str">
            <v>GL</v>
          </cell>
        </row>
        <row r="1602">
          <cell r="A1602">
            <v>2961</v>
          </cell>
          <cell r="B1602" t="str">
            <v>ESMALTE TIPO 1 SUPERIOR</v>
          </cell>
          <cell r="C1602" t="str">
            <v>GL</v>
          </cell>
        </row>
        <row r="1603">
          <cell r="A1603">
            <v>2962</v>
          </cell>
          <cell r="B1603" t="str">
            <v>ESMALTE TIPO 2 NORMAL</v>
          </cell>
          <cell r="C1603" t="str">
            <v>GL</v>
          </cell>
        </row>
        <row r="1604">
          <cell r="A1604">
            <v>2963</v>
          </cell>
          <cell r="B1604" t="str">
            <v>ESMALTE TIPO 3 POPULAR</v>
          </cell>
          <cell r="C1604" t="str">
            <v>GL</v>
          </cell>
        </row>
        <row r="1605">
          <cell r="A1605">
            <v>2964</v>
          </cell>
          <cell r="B1605" t="str">
            <v>ANTICORROSIVO T 1 SUPER.</v>
          </cell>
          <cell r="C1605" t="str">
            <v>GL</v>
          </cell>
        </row>
        <row r="1606">
          <cell r="A1606">
            <v>2965</v>
          </cell>
          <cell r="B1606" t="str">
            <v>ANTICORROSIVO T 2 NORM.</v>
          </cell>
          <cell r="C1606" t="str">
            <v>GL</v>
          </cell>
        </row>
        <row r="1607">
          <cell r="A1607">
            <v>2966</v>
          </cell>
          <cell r="B1607" t="str">
            <v>ANTICORROSIVO T 3 POPUL.</v>
          </cell>
          <cell r="C1607" t="str">
            <v>GL</v>
          </cell>
        </row>
        <row r="1608">
          <cell r="A1608">
            <v>2967</v>
          </cell>
          <cell r="B1608" t="str">
            <v>RETARDANTE DE FRAGUADO</v>
          </cell>
          <cell r="C1608" t="str">
            <v>KG</v>
          </cell>
        </row>
        <row r="1609">
          <cell r="A1609">
            <v>2968</v>
          </cell>
          <cell r="B1609" t="str">
            <v>REPELENTE PARA FACHADA</v>
          </cell>
          <cell r="C1609" t="str">
            <v>KG</v>
          </cell>
        </row>
        <row r="1610">
          <cell r="A1610">
            <v>2977</v>
          </cell>
          <cell r="B1610" t="str">
            <v>RED SUMINISTRO PVC 2 1/2"</v>
          </cell>
          <cell r="C1610" t="str">
            <v>ML</v>
          </cell>
        </row>
        <row r="1611">
          <cell r="A1611">
            <v>2978</v>
          </cell>
          <cell r="B1611" t="str">
            <v>RED SUMINISTRO GALV. 4"</v>
          </cell>
          <cell r="C1611" t="str">
            <v>ML</v>
          </cell>
        </row>
        <row r="1612">
          <cell r="A1612">
            <v>2979</v>
          </cell>
          <cell r="B1612" t="str">
            <v>RED SUMINISTRO GALV. 3"</v>
          </cell>
          <cell r="C1612" t="str">
            <v>ML</v>
          </cell>
        </row>
        <row r="1613">
          <cell r="A1613">
            <v>2980</v>
          </cell>
          <cell r="B1613" t="str">
            <v>RED SUMINISTRO GALV.2 1/2</v>
          </cell>
          <cell r="C1613" t="str">
            <v>ML</v>
          </cell>
        </row>
        <row r="1614">
          <cell r="A1614">
            <v>2981</v>
          </cell>
          <cell r="B1614" t="str">
            <v>REGISTRO   2"</v>
          </cell>
          <cell r="C1614" t="str">
            <v>UN</v>
          </cell>
        </row>
        <row r="1615">
          <cell r="A1615">
            <v>2982</v>
          </cell>
          <cell r="B1615" t="str">
            <v>REGISTRO   1 1/2"</v>
          </cell>
          <cell r="C1615" t="str">
            <v>UN</v>
          </cell>
        </row>
        <row r="1616">
          <cell r="A1616">
            <v>2983</v>
          </cell>
          <cell r="B1616" t="str">
            <v>REGISTRO  2 1/2"</v>
          </cell>
          <cell r="C1616" t="str">
            <v>UN</v>
          </cell>
        </row>
        <row r="1617">
          <cell r="A1617">
            <v>2984</v>
          </cell>
          <cell r="B1617" t="str">
            <v>MORTERO               1:1:2</v>
          </cell>
          <cell r="C1617" t="str">
            <v>M3</v>
          </cell>
        </row>
        <row r="1618">
          <cell r="A1618">
            <v>2985</v>
          </cell>
          <cell r="B1618" t="str">
            <v>CANCHAS MULTIPLES 15X 30 MTS</v>
          </cell>
          <cell r="C1618" t="str">
            <v>UND</v>
          </cell>
        </row>
        <row r="1619">
          <cell r="A1619">
            <v>2986</v>
          </cell>
          <cell r="B1619" t="str">
            <v>CANCHAS MULTIPLES 15X 30 MTS</v>
          </cell>
        </row>
        <row r="1620">
          <cell r="A1620">
            <v>2987</v>
          </cell>
          <cell r="B1620" t="str">
            <v>FORMALETERIA</v>
          </cell>
        </row>
        <row r="1621">
          <cell r="A1621">
            <v>2988</v>
          </cell>
          <cell r="B1621" t="str">
            <v>DEMOLICION DE CIMIENTO</v>
          </cell>
          <cell r="C1621" t="str">
            <v>ML</v>
          </cell>
          <cell r="D1621">
            <v>4306.6772359999995</v>
          </cell>
        </row>
        <row r="1622">
          <cell r="A1622">
            <v>2989</v>
          </cell>
          <cell r="B1622" t="str">
            <v>DEMOLICION DE VIGAS Y COLUMNAS Y RETIRO DE ESCOMBRO</v>
          </cell>
          <cell r="C1622" t="str">
            <v>M3</v>
          </cell>
          <cell r="D1622">
            <v>32709.922855000001</v>
          </cell>
        </row>
        <row r="1623">
          <cell r="A1623">
            <v>2990</v>
          </cell>
          <cell r="B1623" t="str">
            <v>ACERO DE REFUERZO ZAPATAS,COLUMNAS,VIGA</v>
          </cell>
          <cell r="C1623" t="str">
            <v>KG</v>
          </cell>
          <cell r="D1623">
            <v>2515.6200000000003</v>
          </cell>
        </row>
        <row r="1624">
          <cell r="A1624">
            <v>2991</v>
          </cell>
          <cell r="B1624" t="str">
            <v>VIGA DE AMARRE PEDESTAL 30 X 30 CONCRETO 3,000 PSI</v>
          </cell>
          <cell r="C1624" t="str">
            <v>ML</v>
          </cell>
          <cell r="D1624">
            <v>48051.025842500007</v>
          </cell>
        </row>
        <row r="1625">
          <cell r="A1625">
            <v>2992</v>
          </cell>
          <cell r="B1625" t="str">
            <v>PEDESTAL EN CONCRETO 3,000 PSI</v>
          </cell>
          <cell r="C1625" t="str">
            <v>M3</v>
          </cell>
          <cell r="D1625">
            <v>303322.57825000002</v>
          </cell>
        </row>
        <row r="1626">
          <cell r="A1626">
            <v>2993</v>
          </cell>
          <cell r="B1626" t="str">
            <v>COLUMNAS 30 X 30 1° PISO CONCRETO DE 3,000 PSI</v>
          </cell>
          <cell r="C1626" t="str">
            <v>M3</v>
          </cell>
          <cell r="D1626">
            <v>389102.5649</v>
          </cell>
        </row>
        <row r="1627">
          <cell r="A1627">
            <v>2994</v>
          </cell>
          <cell r="B1627" t="str">
            <v>COLUMNAS 30 X 30 2° PISO CONCRETO DE 3,000 PSI</v>
          </cell>
          <cell r="C1627" t="str">
            <v>M3</v>
          </cell>
          <cell r="D1627">
            <v>389102.5649</v>
          </cell>
        </row>
        <row r="1628">
          <cell r="A1628">
            <v>2995</v>
          </cell>
          <cell r="B1628" t="str">
            <v>ACERO DE REFUERZO COLUMNAS EN CONCRETO 30 X 30 2 PISO</v>
          </cell>
          <cell r="C1628" t="str">
            <v>KG</v>
          </cell>
          <cell r="D1628">
            <v>2632.69</v>
          </cell>
        </row>
        <row r="1629">
          <cell r="A1629">
            <v>2996</v>
          </cell>
          <cell r="B1629" t="str">
            <v>LOSA ENTREPISO CASETON ICOPOR PERDIDO CONCRETO 3,000 PSI e=0,40 EN 2 DIRECCIONES</v>
          </cell>
          <cell r="C1629" t="str">
            <v>M2</v>
          </cell>
          <cell r="D1629">
            <v>76002.44975</v>
          </cell>
        </row>
        <row r="1630">
          <cell r="A1630">
            <v>2997</v>
          </cell>
          <cell r="B1630" t="str">
            <v>ACERO DE REFUERZO LOSA VIGAS Y VIGETAS</v>
          </cell>
          <cell r="C1630" t="str">
            <v>KG</v>
          </cell>
          <cell r="D1630">
            <v>2645.74</v>
          </cell>
        </row>
        <row r="1631">
          <cell r="A1631">
            <v>2998</v>
          </cell>
          <cell r="B1631" t="str">
            <v>ESCALERA CONCRETO 3000 PSI(CIRCULACION 1,20 M) INCLUYE REFUERZO</v>
          </cell>
          <cell r="C1631" t="str">
            <v>M3</v>
          </cell>
          <cell r="D1631">
            <v>560592.63185000001</v>
          </cell>
        </row>
        <row r="1632">
          <cell r="A1632">
            <v>2999</v>
          </cell>
          <cell r="B1632" t="str">
            <v>ACERO DE REFUERZO DE 3/8 40,000 PSI</v>
          </cell>
          <cell r="C1632" t="str">
            <v>KG</v>
          </cell>
          <cell r="D1632">
            <v>2359.5344</v>
          </cell>
        </row>
        <row r="1633">
          <cell r="A1633">
            <v>3000</v>
          </cell>
          <cell r="B1633" t="str">
            <v>ACERO DE REFUERZO DE  60,000 PSI</v>
          </cell>
          <cell r="C1633" t="str">
            <v>KG</v>
          </cell>
          <cell r="D1633">
            <v>2134.4607999999998</v>
          </cell>
        </row>
        <row r="1634">
          <cell r="A1634">
            <v>3001</v>
          </cell>
          <cell r="B1634" t="str">
            <v>VIGA AEREA EN T EJE F 4-5 EN CONCRETO 3,000 PSI</v>
          </cell>
          <cell r="C1634" t="str">
            <v>ML</v>
          </cell>
          <cell r="D1634">
            <v>22186.031950000001</v>
          </cell>
        </row>
        <row r="1635">
          <cell r="A1635">
            <v>3002</v>
          </cell>
          <cell r="B1635" t="str">
            <v>VIGA CULATA 0,5X0,25 EN CONCRETO DE 3000 PSI INCLUYE REFUERZO</v>
          </cell>
          <cell r="C1635" t="str">
            <v>ML</v>
          </cell>
          <cell r="D1635">
            <v>27190.058072000003</v>
          </cell>
        </row>
        <row r="1636">
          <cell r="A1636">
            <v>3003</v>
          </cell>
          <cell r="B1636" t="str">
            <v>VIGA DINTEL 0,15 X 0,25 CONCRETO SOBRE MUROS DE CULATA</v>
          </cell>
          <cell r="C1636" t="str">
            <v>ML</v>
          </cell>
          <cell r="D1636">
            <v>31546.465272000001</v>
          </cell>
        </row>
        <row r="1637">
          <cell r="A1637">
            <v>3004</v>
          </cell>
          <cell r="B1637" t="str">
            <v>PERGOLAS ACCESO 0,30 X 0,10, h= 1,20 m EM CONCRETO DE 2,500 PSI</v>
          </cell>
          <cell r="C1637" t="str">
            <v>UN</v>
          </cell>
          <cell r="D1637">
            <v>40266.660380000001</v>
          </cell>
        </row>
        <row r="1638">
          <cell r="A1638">
            <v>3005</v>
          </cell>
          <cell r="B1638" t="str">
            <v>FORMALETA PARA COLUMNETA</v>
          </cell>
          <cell r="C1638" t="str">
            <v>UN</v>
          </cell>
          <cell r="D1638">
            <v>40215</v>
          </cell>
        </row>
        <row r="1639">
          <cell r="A1639">
            <v>3006</v>
          </cell>
          <cell r="B1639" t="str">
            <v>VIGA DINTEL 0,12 X 0,25 CONCRETO MURO PERIMETRAL EJE 2-6 INCLUYE REFUERZO</v>
          </cell>
          <cell r="C1639" t="str">
            <v>ML</v>
          </cell>
          <cell r="D1639">
            <v>26619.292874999999</v>
          </cell>
        </row>
        <row r="1640">
          <cell r="A1640">
            <v>3007</v>
          </cell>
          <cell r="B1640" t="str">
            <v>ALFAJIAS 0,20 X 0,11 EN CONCRETO 3000 PSI</v>
          </cell>
          <cell r="C1640" t="str">
            <v>ML</v>
          </cell>
          <cell r="D1640">
            <v>18399.945147999999</v>
          </cell>
        </row>
        <row r="1641">
          <cell r="A1641">
            <v>3008</v>
          </cell>
          <cell r="B1641" t="str">
            <v>COLUMNETA TIPO 1 MURO PERIMETRAL 1o PISO 12 X 30 h=3,00 m EN CONCRETO 3000 PSI INCLUYE REFUERZO</v>
          </cell>
          <cell r="C1641" t="str">
            <v>UN</v>
          </cell>
          <cell r="D1641">
            <v>97299.012072000012</v>
          </cell>
        </row>
        <row r="1642">
          <cell r="A1642">
            <v>3009</v>
          </cell>
          <cell r="B1642" t="str">
            <v>COLUMNETA TIPO 2  1o PISO AULA No 4 0,12 X 30 h=3,00 m EN CONCRETO 3000 PSI INCLUYE REFUERZO</v>
          </cell>
          <cell r="C1642" t="str">
            <v>UN</v>
          </cell>
          <cell r="D1642">
            <v>127059.74324800001</v>
          </cell>
        </row>
        <row r="1643">
          <cell r="A1643">
            <v>3010</v>
          </cell>
          <cell r="B1643" t="str">
            <v>ESTRUCTURA METALICA 2o PISO -EL BANCO</v>
          </cell>
          <cell r="C1643" t="str">
            <v>UN</v>
          </cell>
          <cell r="D1643">
            <v>6737741.8499999996</v>
          </cell>
        </row>
        <row r="1644">
          <cell r="A1644">
            <v>3011</v>
          </cell>
          <cell r="B1644" t="str">
            <v>ESTRUCTURA METALICA ESCALERA EL BANCO</v>
          </cell>
          <cell r="C1644" t="str">
            <v>UN</v>
          </cell>
          <cell r="D1644">
            <v>324852</v>
          </cell>
        </row>
        <row r="1645">
          <cell r="A1645">
            <v>3012</v>
          </cell>
          <cell r="B1645" t="str">
            <v>ESTRUCTURA METALICA PARA AULA 4 EL BANCO</v>
          </cell>
          <cell r="C1645" t="str">
            <v>UN</v>
          </cell>
          <cell r="D1645">
            <v>2328548.9500000002</v>
          </cell>
        </row>
        <row r="1646">
          <cell r="A1646">
            <v>3013</v>
          </cell>
          <cell r="B1646" t="str">
            <v>ESTRUCTURA METALICA PARA ACCESO EL BANCO</v>
          </cell>
          <cell r="C1646" t="str">
            <v>UN</v>
          </cell>
          <cell r="D1646">
            <v>1349007.85</v>
          </cell>
        </row>
        <row r="1647">
          <cell r="A1647">
            <v>3014</v>
          </cell>
          <cell r="B1647" t="str">
            <v>MURO EN BLOQUE DE ARCILLA No4 e=0,12</v>
          </cell>
          <cell r="C1647" t="str">
            <v>M2</v>
          </cell>
          <cell r="D1647">
            <v>14001.763999999999</v>
          </cell>
        </row>
        <row r="1648">
          <cell r="A1648">
            <v>3015</v>
          </cell>
          <cell r="B1648" t="str">
            <v>LEVANTE LINEAL MUROS BLOQUE ARCILLA No 4 e=0,12</v>
          </cell>
          <cell r="C1648" t="str">
            <v>ML</v>
          </cell>
          <cell r="D1648">
            <v>7540.8415999999997</v>
          </cell>
        </row>
        <row r="1649">
          <cell r="A1649">
            <v>3016</v>
          </cell>
          <cell r="B1649" t="str">
            <v>MURO EN BLOQUE DE ARCILLA No 6</v>
          </cell>
          <cell r="C1649" t="str">
            <v>M2</v>
          </cell>
          <cell r="D1649">
            <v>21943.454519999999</v>
          </cell>
        </row>
        <row r="1650">
          <cell r="A1650">
            <v>3017</v>
          </cell>
          <cell r="B1650" t="str">
            <v>MURO EN BLOQUE ABUZARDADO e=0,12</v>
          </cell>
          <cell r="C1650" t="str">
            <v>M2</v>
          </cell>
          <cell r="D1650">
            <v>20185.37168</v>
          </cell>
        </row>
        <row r="1651">
          <cell r="A1651">
            <v>3018</v>
          </cell>
          <cell r="B1651" t="str">
            <v>PLACA ZABALETA LADRILLO COMUN SENCILLO MORT, IMP 1: 4 SIKA1 IMPERMEAB. MANTO DE EDIL ESTÁNDAR DE 3,MM</v>
          </cell>
          <cell r="C1651" t="str">
            <v>M2</v>
          </cell>
          <cell r="D1651">
            <v>83096.440159999998</v>
          </cell>
        </row>
        <row r="1652">
          <cell r="A1652">
            <v>3019</v>
          </cell>
          <cell r="B1652" t="str">
            <v>CAÑUELA EN CONCRETO 20 X 12</v>
          </cell>
          <cell r="C1652" t="str">
            <v>ML</v>
          </cell>
          <cell r="D1652">
            <v>0</v>
          </cell>
        </row>
        <row r="1653">
          <cell r="A1653">
            <v>3020</v>
          </cell>
          <cell r="B1653" t="str">
            <v>IMPERMEABILIZACION CON EMULSION ASFALTICA</v>
          </cell>
          <cell r="C1653" t="str">
            <v>M2</v>
          </cell>
          <cell r="D1653">
            <v>204094.15999999997</v>
          </cell>
        </row>
        <row r="1654">
          <cell r="A1654">
            <v>3021</v>
          </cell>
          <cell r="B1654" t="str">
            <v>MANTO DE EDIL STANDARD 3,MM</v>
          </cell>
          <cell r="C1654" t="str">
            <v>M2</v>
          </cell>
          <cell r="D1654">
            <v>204094.15999999997</v>
          </cell>
        </row>
        <row r="1655">
          <cell r="A1655">
            <v>3022</v>
          </cell>
          <cell r="B1655" t="str">
            <v>PAÑETE IMPERMEABILIZADO MORTERO 1,3 SIKA1</v>
          </cell>
          <cell r="C1655" t="str">
            <v>M2</v>
          </cell>
          <cell r="D1655">
            <v>14169.1</v>
          </cell>
        </row>
        <row r="1656">
          <cell r="A1656">
            <v>3023</v>
          </cell>
          <cell r="B1656" t="str">
            <v>PLACA BASE CONCRETO 2500 PSI e=0,10 M</v>
          </cell>
          <cell r="C1656" t="str">
            <v>M2</v>
          </cell>
          <cell r="D1656">
            <v>25752.415999999997</v>
          </cell>
        </row>
        <row r="1657">
          <cell r="A1657">
            <v>3024</v>
          </cell>
          <cell r="B1657" t="str">
            <v>ZABALETA LADRILLO COMUN DOBLE MORTERO 1,4 IMPERMEAB CON SIKA 1 CON MANTO EDIL STANDARD 3 M</v>
          </cell>
          <cell r="C1657" t="str">
            <v>M2</v>
          </cell>
          <cell r="D1657">
            <v>14560.5064</v>
          </cell>
        </row>
        <row r="1658">
          <cell r="A1658">
            <v>3025</v>
          </cell>
          <cell r="B1658" t="str">
            <v>PAÑETE LINEAL LISO PLACAS MORTERO 1:6, e=0.015m</v>
          </cell>
          <cell r="C1658" t="str">
            <v>ML</v>
          </cell>
          <cell r="D1658">
            <v>4398.1346000000003</v>
          </cell>
        </row>
        <row r="1659">
          <cell r="A1659">
            <v>3026</v>
          </cell>
        </row>
        <row r="1660">
          <cell r="A1660">
            <v>3027</v>
          </cell>
        </row>
        <row r="1661">
          <cell r="A1661">
            <v>3028</v>
          </cell>
        </row>
        <row r="1662">
          <cell r="A1662">
            <v>3029</v>
          </cell>
        </row>
        <row r="1663">
          <cell r="A1663">
            <v>3030</v>
          </cell>
          <cell r="B1663" t="str">
            <v>SALIDA TOMACORRIENTE COMUN</v>
          </cell>
          <cell r="C1663" t="str">
            <v>UND</v>
          </cell>
          <cell r="D1663">
            <v>13540.88</v>
          </cell>
        </row>
        <row r="1664">
          <cell r="A1664">
            <v>3031</v>
          </cell>
          <cell r="B1664" t="str">
            <v>SALIDA LAMPARA FLUORECENTE 2 X 32</v>
          </cell>
          <cell r="C1664" t="str">
            <v>UND</v>
          </cell>
          <cell r="D1664">
            <v>99698.48</v>
          </cell>
        </row>
        <row r="1665">
          <cell r="A1665">
            <v>3032</v>
          </cell>
          <cell r="B1665" t="str">
            <v>SALIDA BOMBILLO INCANDESENTE INCLUYE BOMBILLO 100 W</v>
          </cell>
          <cell r="C1665" t="str">
            <v>UND</v>
          </cell>
          <cell r="D1665">
            <v>29421.87</v>
          </cell>
        </row>
        <row r="1666">
          <cell r="A1666">
            <v>3033</v>
          </cell>
          <cell r="B1666" t="str">
            <v>INTERUPTOR SENCILLO</v>
          </cell>
          <cell r="C1666" t="str">
            <v>UND</v>
          </cell>
          <cell r="D1666">
            <v>14764.429999999998</v>
          </cell>
        </row>
        <row r="1667">
          <cell r="A1667">
            <v>3034</v>
          </cell>
          <cell r="B1667" t="str">
            <v>SALIDA VENTILADOR 250W INCLUYE VENTILADOR</v>
          </cell>
          <cell r="C1667" t="str">
            <v>UND</v>
          </cell>
          <cell r="D1667">
            <v>216909.93000000002</v>
          </cell>
        </row>
        <row r="1668">
          <cell r="A1668">
            <v>3035</v>
          </cell>
          <cell r="B1668" t="str">
            <v>TABLERO BIFASICO DE 18 CIRCUITO</v>
          </cell>
          <cell r="C1668" t="str">
            <v>UND</v>
          </cell>
          <cell r="D1668">
            <v>396031.79</v>
          </cell>
        </row>
        <row r="1669">
          <cell r="A1669">
            <v>3036</v>
          </cell>
          <cell r="B1669" t="str">
            <v>TABLERO PRINCIPAL CON TOTALIZADOR 3 X 100 A</v>
          </cell>
          <cell r="C1669" t="str">
            <v>UND</v>
          </cell>
          <cell r="D1669">
            <v>514034.8</v>
          </cell>
        </row>
        <row r="1670">
          <cell r="A1670">
            <v>3037</v>
          </cell>
          <cell r="B1670" t="str">
            <v>PUESTA A TIERRA TABLEROS</v>
          </cell>
          <cell r="C1670" t="str">
            <v>UND</v>
          </cell>
          <cell r="D1670">
            <v>197277.85</v>
          </cell>
        </row>
        <row r="1671">
          <cell r="A1671">
            <v>3038</v>
          </cell>
          <cell r="B1671" t="str">
            <v>ACOMETIDA AEREA CONDUCTOR 3 No 4/0 AWG</v>
          </cell>
          <cell r="C1671" t="str">
            <v>ML</v>
          </cell>
          <cell r="D1671">
            <v>229783.8</v>
          </cell>
        </row>
        <row r="1672">
          <cell r="A1672">
            <v>3039</v>
          </cell>
          <cell r="B1672" t="str">
            <v>ACOMETIDA SUBTERRANEA FUERZA DE 3" CONDUCTOR 3 No 4/0 AWG</v>
          </cell>
          <cell r="C1672" t="str">
            <v>ML</v>
          </cell>
          <cell r="D1672">
            <v>244495</v>
          </cell>
        </row>
        <row r="1673">
          <cell r="A1673">
            <v>3040</v>
          </cell>
          <cell r="B1673" t="str">
            <v>ACOMETIDA DE FUERZA 2" CONDUCTOR 2 No 1/0 +1No 2 + 1 No 2 (T)</v>
          </cell>
          <cell r="C1673" t="str">
            <v>ML</v>
          </cell>
          <cell r="D1673">
            <v>140341.4</v>
          </cell>
        </row>
        <row r="1674">
          <cell r="A1674">
            <v>3041</v>
          </cell>
          <cell r="B1674" t="str">
            <v>ACOMETIDA PARCIAL 3/4" CONDUCTOR 2 No 12</v>
          </cell>
          <cell r="C1674" t="str">
            <v>ML</v>
          </cell>
          <cell r="D1674">
            <v>12050.3</v>
          </cell>
        </row>
        <row r="1675">
          <cell r="A1675">
            <v>3042</v>
          </cell>
          <cell r="B1675" t="str">
            <v>ACOMETIDA PARCIAL 3/4" CONDUCTOR 3 No 12</v>
          </cell>
          <cell r="C1675" t="str">
            <v>ML</v>
          </cell>
          <cell r="D1675">
            <v>15802.150000000001</v>
          </cell>
        </row>
        <row r="1676">
          <cell r="A1676">
            <v>3043</v>
          </cell>
          <cell r="B1676" t="str">
            <v>ACOMETIDA PARCIAL 3/4" CONDUCTOR 4 No 12</v>
          </cell>
          <cell r="C1676" t="str">
            <v>ML</v>
          </cell>
          <cell r="D1676">
            <v>19830.849999999999</v>
          </cell>
        </row>
        <row r="1677">
          <cell r="A1677">
            <v>3044</v>
          </cell>
          <cell r="B1677" t="str">
            <v>ACOMETIDA PARCIAL 3/4" CONDUCTOR 5 No 12</v>
          </cell>
          <cell r="C1677" t="str">
            <v>ML</v>
          </cell>
          <cell r="D1677">
            <v>23634.95</v>
          </cell>
        </row>
        <row r="1678">
          <cell r="A1678">
            <v>3045</v>
          </cell>
          <cell r="B1678" t="str">
            <v>ACOMETIDA PARCIAL 3/4" CONDUCTOR 6 No 12</v>
          </cell>
          <cell r="C1678" t="str">
            <v>ML</v>
          </cell>
          <cell r="D1678">
            <v>27551.35</v>
          </cell>
        </row>
        <row r="1679">
          <cell r="A1679">
            <v>3046</v>
          </cell>
          <cell r="B1679" t="str">
            <v>ACOMETIDA PARCIAL 1/2" CONDUCTOR 3 No 12</v>
          </cell>
          <cell r="C1679" t="str">
            <v>ML</v>
          </cell>
          <cell r="D1679">
            <v>14506</v>
          </cell>
        </row>
        <row r="1680">
          <cell r="A1680">
            <v>3047</v>
          </cell>
          <cell r="B1680" t="str">
            <v>REGISTRO ELECTRICO DE 0,60 X 0,60 X 0,60 CON TAPA EN CONCRETO</v>
          </cell>
          <cell r="C1680" t="str">
            <v>UND</v>
          </cell>
          <cell r="D1680">
            <v>251303.64079999999</v>
          </cell>
        </row>
        <row r="1681">
          <cell r="A1681">
            <v>3048</v>
          </cell>
          <cell r="B1681" t="str">
            <v>TAPA EN CONCRETO PARA  REGISTRO 0,60 X 0,60</v>
          </cell>
          <cell r="C1681" t="str">
            <v>UND</v>
          </cell>
          <cell r="D1681">
            <v>138687.66</v>
          </cell>
        </row>
        <row r="1682">
          <cell r="A1682">
            <v>3049</v>
          </cell>
          <cell r="B1682" t="str">
            <v>MEDIDOR 220 V -MONOFASICO TRIFILAR</v>
          </cell>
          <cell r="C1682" t="str">
            <v>UND</v>
          </cell>
          <cell r="D1682">
            <v>747425</v>
          </cell>
        </row>
        <row r="1683">
          <cell r="A1683">
            <v>3050</v>
          </cell>
          <cell r="B1683" t="str">
            <v>TRANFORMADOR MONOFASICO 25 KVA</v>
          </cell>
          <cell r="C1683" t="str">
            <v>UND</v>
          </cell>
          <cell r="D1683">
            <v>3781419.9</v>
          </cell>
        </row>
        <row r="1684">
          <cell r="A1684">
            <v>3051</v>
          </cell>
          <cell r="B1684" t="str">
            <v>JUEGO DE PARARRAYOS 2F COMPLETO</v>
          </cell>
          <cell r="C1684" t="str">
            <v>UND</v>
          </cell>
          <cell r="D1684">
            <v>511503</v>
          </cell>
        </row>
        <row r="1685">
          <cell r="A1685">
            <v>3052</v>
          </cell>
          <cell r="B1685" t="str">
            <v>RELLENO CON MATERIAL DE DEMOLICION Y ARENA</v>
          </cell>
          <cell r="C1685" t="str">
            <v>M3</v>
          </cell>
          <cell r="D1685">
            <v>17499.803</v>
          </cell>
        </row>
        <row r="1686">
          <cell r="A1686">
            <v>3053</v>
          </cell>
          <cell r="B1686" t="str">
            <v>ALISTADO IMPERMEABILIZADO PISOS 0,04 M MORTERO 1:4</v>
          </cell>
          <cell r="C1686" t="str">
            <v>M2</v>
          </cell>
          <cell r="D1686">
            <v>13442.122971999997</v>
          </cell>
        </row>
        <row r="1687">
          <cell r="A1687">
            <v>3054</v>
          </cell>
          <cell r="B1687" t="str">
            <v>ALISTADO  PISOS 0,04 M MORTERO 1:4</v>
          </cell>
          <cell r="C1687" t="str">
            <v>M2</v>
          </cell>
          <cell r="D1687">
            <v>10090.245199999999</v>
          </cell>
        </row>
        <row r="1688">
          <cell r="A1688">
            <v>3055</v>
          </cell>
          <cell r="B1688" t="str">
            <v>ALISTADO LINEAL  IMPERMEABILIZADO PISOS 0,04 M MORTERO 1:4</v>
          </cell>
          <cell r="C1688" t="str">
            <v>ML</v>
          </cell>
          <cell r="D1688">
            <v>8009.0990999999995</v>
          </cell>
        </row>
        <row r="1689">
          <cell r="A1689">
            <v>3056</v>
          </cell>
          <cell r="B1689" t="str">
            <v xml:space="preserve">GRADAS EN TABLON ALFA 25 X 25 Y GRAVILLA </v>
          </cell>
          <cell r="C1689" t="str">
            <v>ML</v>
          </cell>
          <cell r="D1689">
            <v>16700.148474000001</v>
          </cell>
        </row>
        <row r="1690">
          <cell r="A1690">
            <v>3057</v>
          </cell>
          <cell r="B1690" t="str">
            <v>GRAVILLA O PIEDRA CHINA</v>
          </cell>
          <cell r="C1690" t="str">
            <v>M2</v>
          </cell>
          <cell r="D1690">
            <v>32136.140000000003</v>
          </cell>
        </row>
        <row r="1691">
          <cell r="A1691">
            <v>3058</v>
          </cell>
          <cell r="B1691" t="str">
            <v>CUBIERTA LAMINA ONDULADA ETERNIT PERFIL 7</v>
          </cell>
          <cell r="C1691" t="str">
            <v>M2</v>
          </cell>
          <cell r="D1691">
            <v>29026.020100000002</v>
          </cell>
        </row>
        <row r="1692">
          <cell r="A1692">
            <v>3059</v>
          </cell>
          <cell r="B1692" t="str">
            <v>CABALLETE ETERNIT PERFIL 7</v>
          </cell>
          <cell r="C1692" t="str">
            <v>ML</v>
          </cell>
          <cell r="D1692">
            <v>34126.99</v>
          </cell>
        </row>
        <row r="1693">
          <cell r="A1693">
            <v>3060</v>
          </cell>
          <cell r="B1693" t="str">
            <v>CIELO RAZO LAMINA DE YESO ,61 X ,61 TERMO ACUST, COLOR NATURAL. PERFILERIA DE ALUMINIO BLANCO TEE 3/4 X 3/4 SUSPENDIDO</v>
          </cell>
          <cell r="C1693" t="str">
            <v>M2</v>
          </cell>
          <cell r="D1693">
            <v>34240</v>
          </cell>
        </row>
        <row r="1694">
          <cell r="A1694">
            <v>3061</v>
          </cell>
          <cell r="B1694" t="str">
            <v>PUERTA EN LAMINA GALV. CAL 20 1,00 X 2,50</v>
          </cell>
          <cell r="C1694" t="str">
            <v>UND</v>
          </cell>
          <cell r="D1694">
            <v>356816.25</v>
          </cell>
        </row>
        <row r="1695">
          <cell r="A1695">
            <v>3062</v>
          </cell>
          <cell r="B1695" t="str">
            <v xml:space="preserve">BARRANDA TUBO GALV, 1  1  1/2" INCLUYE PILARES DOBLES CONCRETO 0,10 M X 0,20 M </v>
          </cell>
          <cell r="C1695" t="str">
            <v>ML</v>
          </cell>
          <cell r="D1695">
            <v>86895.898224999997</v>
          </cell>
        </row>
        <row r="1696">
          <cell r="A1696">
            <v>3063</v>
          </cell>
          <cell r="B1696" t="str">
            <v>PUERTAS P2 LAMINA GALV. CAL 22  1.80 X 2.90 DE 2 HOJAS</v>
          </cell>
          <cell r="C1696" t="str">
            <v>UND</v>
          </cell>
          <cell r="D1696">
            <v>867882.35000000009</v>
          </cell>
        </row>
        <row r="1697">
          <cell r="A1697">
            <v>3064</v>
          </cell>
          <cell r="B1697" t="str">
            <v>VENTANA ALUMINIO CORREDIZA</v>
          </cell>
          <cell r="C1697" t="str">
            <v>M2</v>
          </cell>
          <cell r="D1697">
            <v>114302.39999999999</v>
          </cell>
        </row>
        <row r="1698">
          <cell r="A1698">
            <v>3065</v>
          </cell>
          <cell r="B1698" t="str">
            <v>VENTANA ALUMINIO PROYECTANTE</v>
          </cell>
          <cell r="C1698" t="str">
            <v>M2</v>
          </cell>
          <cell r="D1698">
            <v>124360.4</v>
          </cell>
        </row>
        <row r="1699">
          <cell r="A1699">
            <v>3066</v>
          </cell>
          <cell r="B1699" t="str">
            <v xml:space="preserve"> VINILO MUROS INTERIORES - 3 MANOS</v>
          </cell>
          <cell r="C1699" t="str">
            <v>M2</v>
          </cell>
          <cell r="D1699">
            <v>5017.7659999999996</v>
          </cell>
        </row>
        <row r="1700">
          <cell r="A1700">
            <v>3067</v>
          </cell>
          <cell r="B1700" t="str">
            <v xml:space="preserve"> VINILO MUROS LINEAL INTERIORES - 3 MANOS</v>
          </cell>
          <cell r="C1700" t="str">
            <v>ML</v>
          </cell>
          <cell r="D1700">
            <v>2832.1460000000002</v>
          </cell>
        </row>
        <row r="1701">
          <cell r="A1701">
            <v>3068</v>
          </cell>
          <cell r="B1701" t="str">
            <v xml:space="preserve"> VINILO SOBRE PAÑETE - 2 MANOS. MUROS EXTERIORES</v>
          </cell>
          <cell r="C1701" t="str">
            <v>M2</v>
          </cell>
          <cell r="D1701">
            <v>4324.1432000000004</v>
          </cell>
        </row>
        <row r="1702">
          <cell r="A1702">
            <v>3069</v>
          </cell>
          <cell r="B1702" t="str">
            <v xml:space="preserve"> VINILO LINEAL SOBRE PAÑETE - 2 MANOS. MUROS EXTERIORES</v>
          </cell>
          <cell r="C1702" t="str">
            <v>ML</v>
          </cell>
          <cell r="D1702">
            <v>1914.9329000000002</v>
          </cell>
        </row>
        <row r="1703">
          <cell r="A1703">
            <v>3070</v>
          </cell>
          <cell r="B1703" t="str">
            <v xml:space="preserve">  VINILO SOBRE LOSA - 3 MANOS</v>
          </cell>
          <cell r="C1703" t="str">
            <v>M2</v>
          </cell>
          <cell r="D1703">
            <v>3309.6435000000001</v>
          </cell>
        </row>
        <row r="1704">
          <cell r="A1704">
            <v>3071</v>
          </cell>
          <cell r="B1704" t="str">
            <v>ESTUCO SOBRE MUROS</v>
          </cell>
          <cell r="C1704" t="str">
            <v>M2</v>
          </cell>
          <cell r="D1704">
            <v>2814.2191000000003</v>
          </cell>
        </row>
        <row r="1705">
          <cell r="A1705">
            <v>3072</v>
          </cell>
          <cell r="B1705" t="str">
            <v>ESTUCO LINEAL SOBRE MUROS</v>
          </cell>
          <cell r="C1705" t="str">
            <v>ML</v>
          </cell>
          <cell r="D1705">
            <v>1703.4734899999999</v>
          </cell>
        </row>
        <row r="1706">
          <cell r="A1706">
            <v>3073</v>
          </cell>
          <cell r="B1706" t="str">
            <v xml:space="preserve"> ESTUCO SOBRE PLACA</v>
          </cell>
          <cell r="C1706" t="str">
            <v>M2</v>
          </cell>
          <cell r="D1706">
            <v>3227.1464999999998</v>
          </cell>
        </row>
        <row r="1707">
          <cell r="A1707">
            <v>3074</v>
          </cell>
          <cell r="B1707" t="str">
            <v>FILOS Y DILATACIONES ESTUCO - YESO</v>
          </cell>
          <cell r="C1707" t="str">
            <v>ML</v>
          </cell>
          <cell r="D1707">
            <v>1866.6770000000001</v>
          </cell>
        </row>
        <row r="1708">
          <cell r="A1708">
            <v>3075</v>
          </cell>
          <cell r="B1708" t="str">
            <v xml:space="preserve"> IMPERMEABILIZACION LINEAL CON EMULSION ASFALTICA</v>
          </cell>
          <cell r="C1708" t="str">
            <v>ML</v>
          </cell>
          <cell r="D1708">
            <v>914.36590000000001</v>
          </cell>
        </row>
        <row r="1709">
          <cell r="A1709">
            <v>3076</v>
          </cell>
          <cell r="B1709" t="str">
            <v xml:space="preserve"> ANDENES EN CONCRETO 3000 PSI, e= 0.10 m</v>
          </cell>
          <cell r="C1709" t="str">
            <v>M2</v>
          </cell>
          <cell r="D1709">
            <v>43142.349060499997</v>
          </cell>
        </row>
        <row r="1710">
          <cell r="A1710">
            <v>3077</v>
          </cell>
          <cell r="B1710" t="str">
            <v xml:space="preserve"> RAMPA SOBRE TERRENO EN CONCRETO ESTRIADO 3000 PSI E=0.10m</v>
          </cell>
          <cell r="C1710" t="str">
            <v>M2</v>
          </cell>
          <cell r="D1710">
            <v>36160.876349999999</v>
          </cell>
        </row>
        <row r="1711">
          <cell r="A1711">
            <v>3078</v>
          </cell>
          <cell r="B1711" t="str">
            <v xml:space="preserve">  ASEO GENERAL Y PERMANENTE OBRA</v>
          </cell>
          <cell r="C1711" t="str">
            <v>GBL</v>
          </cell>
          <cell r="D1711">
            <v>2290.9475000000002</v>
          </cell>
        </row>
        <row r="1712">
          <cell r="A1712">
            <v>3079</v>
          </cell>
        </row>
        <row r="1713">
          <cell r="A1713">
            <v>3080</v>
          </cell>
          <cell r="B1713" t="str">
            <v xml:space="preserve"> DESMONTE Y RETIRO APARATOS SANITARIOS</v>
          </cell>
          <cell r="C1713" t="str">
            <v>UND</v>
          </cell>
          <cell r="D1713">
            <v>15676.8</v>
          </cell>
        </row>
        <row r="1714">
          <cell r="A1714">
            <v>3081</v>
          </cell>
          <cell r="B1714" t="str">
            <v xml:space="preserve"> DESMONTE MARCOS Y PUERTAS</v>
          </cell>
          <cell r="C1714" t="str">
            <v>UND</v>
          </cell>
          <cell r="D1714">
            <v>6795.84</v>
          </cell>
        </row>
        <row r="1715">
          <cell r="A1715">
            <v>3082</v>
          </cell>
          <cell r="B1715" t="str">
            <v>DESMONTE Y RETIRO DE LUMINARIAS</v>
          </cell>
          <cell r="C1715" t="str">
            <v>UND</v>
          </cell>
          <cell r="D1715">
            <v>4876.5349999999999</v>
          </cell>
        </row>
        <row r="1716">
          <cell r="A1716">
            <v>3083</v>
          </cell>
          <cell r="B1716" t="str">
            <v xml:space="preserve"> DEMOLICIÓN MUROS DE 0.10 Y 0.15m  Y RETIRO ESCOMBROS</v>
          </cell>
          <cell r="C1716" t="str">
            <v>M2</v>
          </cell>
          <cell r="D1716">
            <v>9762.5519999999997</v>
          </cell>
        </row>
        <row r="1717">
          <cell r="A1717">
            <v>3084</v>
          </cell>
          <cell r="B1717" t="str">
            <v>DEMOLICION DE PISO Y PLANTILLA Y RETIRO ESCOMBROS</v>
          </cell>
          <cell r="C1717" t="str">
            <v>ML</v>
          </cell>
          <cell r="D1717">
            <v>2565.0950000000003</v>
          </cell>
        </row>
        <row r="1718">
          <cell r="A1718">
            <v>3085</v>
          </cell>
          <cell r="B1718" t="str">
            <v>DEMOLICIÓN CIMIENTO ENTERRADOS</v>
          </cell>
          <cell r="C1718" t="str">
            <v>M3</v>
          </cell>
          <cell r="D1718">
            <v>79915.200000000012</v>
          </cell>
        </row>
        <row r="1719">
          <cell r="A1719">
            <v>3086</v>
          </cell>
          <cell r="B1719" t="str">
            <v>TRAZADO Y REPLANTEO SOBRE TERRENO</v>
          </cell>
          <cell r="C1719" t="str">
            <v>M2</v>
          </cell>
          <cell r="D1719">
            <v>654.47551999999996</v>
          </cell>
        </row>
        <row r="1720">
          <cell r="A1720">
            <v>3087</v>
          </cell>
          <cell r="B1720" t="str">
            <v xml:space="preserve"> RELLENO COMPENSADO CON MATERIAL DE EXCAVACIÓN</v>
          </cell>
          <cell r="C1720" t="str">
            <v>M3</v>
          </cell>
          <cell r="D1720">
            <v>4433.9854999999998</v>
          </cell>
        </row>
        <row r="1721">
          <cell r="A1721">
            <v>3088</v>
          </cell>
          <cell r="B1721" t="str">
            <v>EXCAVACION MANUAL CIMIENTO ZAPATAS Y VIGA DE AMARRE CICLOPEO Y RETIRO DE MATERIAL</v>
          </cell>
          <cell r="C1721" t="str">
            <v>M3</v>
          </cell>
          <cell r="D1721" t="e">
            <v>#REF!</v>
          </cell>
        </row>
        <row r="1722">
          <cell r="A1722">
            <v>3089</v>
          </cell>
          <cell r="B1722" t="str">
            <v>RELLENO MATERIAL SELECCIONADO</v>
          </cell>
          <cell r="C1722" t="str">
            <v>M3</v>
          </cell>
          <cell r="D1722">
            <v>29965.488499999999</v>
          </cell>
        </row>
        <row r="1723">
          <cell r="A1723">
            <v>3090</v>
          </cell>
          <cell r="B1723" t="str">
            <v xml:space="preserve"> CICLOPEOS</v>
          </cell>
          <cell r="C1723" t="str">
            <v>M3</v>
          </cell>
          <cell r="D1723">
            <v>167053.72140099999</v>
          </cell>
        </row>
        <row r="1724">
          <cell r="A1724">
            <v>3091</v>
          </cell>
          <cell r="B1724" t="str">
            <v xml:space="preserve"> SOLADO LINEAL CONCRETO POBRE, e=0.05m</v>
          </cell>
          <cell r="C1724" t="str">
            <v>ML</v>
          </cell>
          <cell r="D1724">
            <v>4439.5910550000008</v>
          </cell>
        </row>
        <row r="1725">
          <cell r="A1725">
            <v>3092</v>
          </cell>
          <cell r="B1725" t="str">
            <v xml:space="preserve"> VIGA RIOSTRA 25x25 CONCRETO DE 3000 PSI</v>
          </cell>
          <cell r="C1725" t="str">
            <v>ML</v>
          </cell>
          <cell r="D1725">
            <v>46544.446549999993</v>
          </cell>
        </row>
        <row r="1726">
          <cell r="A1726">
            <v>3093</v>
          </cell>
          <cell r="B1726" t="str">
            <v xml:space="preserve"> ACERO REFUERZO VIGAS DE AMARRE 25x25</v>
          </cell>
          <cell r="C1726" t="str">
            <v>KG</v>
          </cell>
          <cell r="D1726">
            <v>2605.1563999999998</v>
          </cell>
        </row>
        <row r="1727">
          <cell r="A1727">
            <v>3094</v>
          </cell>
          <cell r="B1727" t="str">
            <v>SOBRECIMIENTOS LADRILLO DOBLE, h=0.42m</v>
          </cell>
          <cell r="C1727" t="str">
            <v>ML</v>
          </cell>
          <cell r="D1727">
            <v>54750.712</v>
          </cell>
        </row>
        <row r="1728">
          <cell r="A1728">
            <v>3095</v>
          </cell>
          <cell r="B1728" t="str">
            <v xml:space="preserve"> COLUMNETAS TIPO 1 DE 12x25, h=3.00m, EN CONCRETO 3000 PSI. INCLUYE REFUERZO</v>
          </cell>
          <cell r="C1728" t="str">
            <v>UND</v>
          </cell>
          <cell r="D1728">
            <v>98084.6057</v>
          </cell>
        </row>
        <row r="1729">
          <cell r="A1729">
            <v>3096</v>
          </cell>
          <cell r="B1729" t="str">
            <v xml:space="preserve"> COLUMNETAS TIPO 3 DE 12x25, h=3.00m, EN CONCRETO 3000 PSI. INCLUYE REFUERZO</v>
          </cell>
          <cell r="C1729" t="str">
            <v>UND</v>
          </cell>
          <cell r="D1729">
            <v>84861.785673000006</v>
          </cell>
        </row>
        <row r="1730">
          <cell r="A1730">
            <v>3097</v>
          </cell>
          <cell r="B1730" t="str">
            <v xml:space="preserve"> VIGA DINTEL 12x25 CONCRETO SOBRE MUROS DE CULATA. INCLUYE REFUERZO</v>
          </cell>
          <cell r="C1730" t="str">
            <v>ML</v>
          </cell>
          <cell r="D1730">
            <v>31410.246667000003</v>
          </cell>
        </row>
        <row r="1731">
          <cell r="A1731">
            <v>3098</v>
          </cell>
          <cell r="B1731" t="str">
            <v xml:space="preserve"> VIGA DINTEL 12x25 CONCRETO. INCLUYE REFUERZO</v>
          </cell>
          <cell r="C1731" t="str">
            <v>ML</v>
          </cell>
          <cell r="D1731">
            <v>26834.300074999999</v>
          </cell>
        </row>
        <row r="1732">
          <cell r="A1732">
            <v>3099</v>
          </cell>
          <cell r="B1732" t="str">
            <v>VIGA CULATA 0,5X0,25 EN CONCRETO DE 3000 PSI INCLUYE REFUERZO</v>
          </cell>
          <cell r="C1732" t="str">
            <v>ML</v>
          </cell>
          <cell r="D1732">
            <v>27039.271422000002</v>
          </cell>
        </row>
        <row r="1733">
          <cell r="A1733">
            <v>3100</v>
          </cell>
          <cell r="B1733" t="str">
            <v>ALFAJIAS 0,20 X 0,11 EN CONCRETO 3000 PSI</v>
          </cell>
          <cell r="C1733" t="str">
            <v>ML</v>
          </cell>
          <cell r="D1733">
            <v>28559.429510000002</v>
          </cell>
        </row>
        <row r="1734">
          <cell r="A1734">
            <v>3101</v>
          </cell>
          <cell r="B1734" t="str">
            <v>ESTRUCTURA METALICA PARA  BAÑO- EL BANCO</v>
          </cell>
          <cell r="C1734" t="str">
            <v>UND</v>
          </cell>
          <cell r="D1734">
            <v>2253858.7000000002</v>
          </cell>
        </row>
        <row r="1735">
          <cell r="A1735">
            <v>3102</v>
          </cell>
          <cell r="B1735" t="str">
            <v>SOBRECIMIENTOS LADRILLO DOBLE, h=0.25m</v>
          </cell>
          <cell r="C1735" t="str">
            <v>ML</v>
          </cell>
          <cell r="D1735">
            <v>15433.1052</v>
          </cell>
        </row>
        <row r="1736">
          <cell r="A1736">
            <v>3103</v>
          </cell>
          <cell r="B1736" t="str">
            <v>MURO EN BLOQUE DE ARCILLA No 6</v>
          </cell>
          <cell r="C1736" t="str">
            <v>M2</v>
          </cell>
          <cell r="D1736">
            <v>14881.364000000001</v>
          </cell>
        </row>
        <row r="1737">
          <cell r="A1737">
            <v>3104</v>
          </cell>
          <cell r="B1737" t="str">
            <v>LEVANTE LINEAL MUROS BLOQUE ARCILLA No 4 e=0,12</v>
          </cell>
          <cell r="C1737" t="str">
            <v>ML</v>
          </cell>
          <cell r="D1737">
            <v>8020.982</v>
          </cell>
        </row>
        <row r="1738">
          <cell r="A1738">
            <v>3105</v>
          </cell>
          <cell r="B1738" t="str">
            <v>MURO EN BLOQUE ABUZARDADO e=0,12</v>
          </cell>
          <cell r="C1738" t="str">
            <v>M2</v>
          </cell>
          <cell r="D1738">
            <v>20899.931679999998</v>
          </cell>
        </row>
        <row r="1739">
          <cell r="A1739">
            <v>3106</v>
          </cell>
          <cell r="B1739" t="str">
            <v>LEVANTE PARA ORINAL BLOQUE ARCILLA No.4</v>
          </cell>
          <cell r="C1739" t="str">
            <v>ML</v>
          </cell>
          <cell r="D1739">
            <v>13145.383599999999</v>
          </cell>
        </row>
        <row r="1740">
          <cell r="A1740">
            <v>3107</v>
          </cell>
          <cell r="B1740" t="str">
            <v>LEVANTE LINEAL LAVAMANOS CORRIDO BLOQUE ARCILLA No.4 e= 0.12</v>
          </cell>
          <cell r="C1740" t="str">
            <v>ML</v>
          </cell>
          <cell r="D1740">
            <v>5660.4051999999992</v>
          </cell>
        </row>
        <row r="1741">
          <cell r="A1741">
            <v>3108</v>
          </cell>
          <cell r="B1741" t="str">
            <v xml:space="preserve"> ZABALETA LADRILLO COMUN DOBLE MORTERO 1:4 IMPERMEABILIZADO CON SIKA-1 CON MANTO EDIL STANDAR 3mm</v>
          </cell>
          <cell r="C1741" t="str">
            <v>ML</v>
          </cell>
          <cell r="D1741">
            <v>31371.037840000001</v>
          </cell>
        </row>
        <row r="1742">
          <cell r="A1742">
            <v>3109</v>
          </cell>
          <cell r="B1742" t="str">
            <v xml:space="preserve"> RED SUMINISTRO TUBERIA PRESION PVC 1/2" - EL BANCO</v>
          </cell>
          <cell r="C1742" t="str">
            <v>ML</v>
          </cell>
          <cell r="D1742">
            <v>6541.978000000001</v>
          </cell>
        </row>
        <row r="1743">
          <cell r="A1743">
            <v>3110</v>
          </cell>
          <cell r="B1743" t="str">
            <v>RED SUMINISTRO TUBERIA PVC 3/4" RDE-21 - EL BANCO</v>
          </cell>
          <cell r="C1743" t="str">
            <v>ML</v>
          </cell>
          <cell r="D1743">
            <v>8606.6880000000001</v>
          </cell>
        </row>
        <row r="1744">
          <cell r="A1744">
            <v>3111</v>
          </cell>
          <cell r="B1744" t="str">
            <v xml:space="preserve"> PUNTO POTABLE PVC  1/2" LAVAMANOS</v>
          </cell>
          <cell r="C1744" t="str">
            <v>UND</v>
          </cell>
          <cell r="D1744">
            <v>14746.66</v>
          </cell>
        </row>
        <row r="1745">
          <cell r="A1745">
            <v>3112</v>
          </cell>
          <cell r="B1745" t="str">
            <v>PUNTO POT. PVC  1/2" LLAVE TERMINAL EN LAVAMANOS CORRIDO. INCLUYE LA LLAVE</v>
          </cell>
          <cell r="C1745" t="str">
            <v>UND</v>
          </cell>
          <cell r="D1745">
            <v>16618.77</v>
          </cell>
        </row>
        <row r="1746">
          <cell r="A1746">
            <v>3113</v>
          </cell>
          <cell r="B1746" t="str">
            <v xml:space="preserve"> PUNTO POTABLE PVC 1/2" SANITARIOS</v>
          </cell>
          <cell r="C1746" t="str">
            <v>UND</v>
          </cell>
          <cell r="D1746">
            <v>14011.67</v>
          </cell>
        </row>
        <row r="1747">
          <cell r="A1747">
            <v>3114</v>
          </cell>
          <cell r="B1747" t="str">
            <v xml:space="preserve"> VALVULA CONTROL DE COMPUERTA R.W. 3/4"</v>
          </cell>
          <cell r="C1747" t="str">
            <v>UND</v>
          </cell>
          <cell r="D1747">
            <v>32627.200000000001</v>
          </cell>
        </row>
        <row r="1748">
          <cell r="A1748">
            <v>3115</v>
          </cell>
          <cell r="B1748" t="str">
            <v>EXCAVACION ZANJAS PARA TUBERIA Y REGISTROS</v>
          </cell>
          <cell r="C1748" t="str">
            <v>M3</v>
          </cell>
          <cell r="D1748">
            <v>6268.2151999999996</v>
          </cell>
        </row>
        <row r="1749">
          <cell r="A1749">
            <v>3116</v>
          </cell>
          <cell r="B1749" t="str">
            <v>RED SANITARIA PVC DE 2": COLECTORES Y BAJANTES - EL BANCO</v>
          </cell>
          <cell r="C1749" t="str">
            <v>ML</v>
          </cell>
          <cell r="D1749">
            <v>21795.745999999999</v>
          </cell>
        </row>
        <row r="1750">
          <cell r="A1750">
            <v>3117</v>
          </cell>
          <cell r="B1750" t="str">
            <v>RED SANITARIA PVC DE 4": COLECTORES Y BAJANTES - EL BANCO</v>
          </cell>
          <cell r="C1750" t="str">
            <v>ML</v>
          </cell>
          <cell r="D1750">
            <v>41955.68</v>
          </cell>
        </row>
        <row r="1751">
          <cell r="A1751">
            <v>3118</v>
          </cell>
          <cell r="B1751" t="str">
            <v>RED SANITARIA PVC DE 6": COLECTORES Y BAJANTES - EL BANCO</v>
          </cell>
          <cell r="C1751" t="str">
            <v>ML</v>
          </cell>
          <cell r="D1751">
            <v>50218.01</v>
          </cell>
        </row>
        <row r="1752">
          <cell r="A1752">
            <v>3119</v>
          </cell>
          <cell r="B1752" t="str">
            <v>PUNTO SANITARIO PVC 2" LAVAMANOS</v>
          </cell>
          <cell r="C1752" t="str">
            <v>UND</v>
          </cell>
          <cell r="D1752">
            <v>43597.020000000004</v>
          </cell>
        </row>
        <row r="1753">
          <cell r="A1753">
            <v>3120</v>
          </cell>
          <cell r="B1753" t="str">
            <v>PUNTO SANITARIO PVC DE 2" SIFONES Y ORINAL CORRIDO</v>
          </cell>
          <cell r="C1753" t="str">
            <v>UND</v>
          </cell>
          <cell r="D1753">
            <v>32370.35</v>
          </cell>
        </row>
        <row r="1754">
          <cell r="A1754">
            <v>3121</v>
          </cell>
          <cell r="B1754" t="str">
            <v xml:space="preserve"> PUNTO SANITARIO PVC 4" INODOROS</v>
          </cell>
          <cell r="C1754" t="str">
            <v>UND</v>
          </cell>
          <cell r="D1754">
            <v>41402.86</v>
          </cell>
        </row>
        <row r="1755">
          <cell r="A1755">
            <v>3122</v>
          </cell>
          <cell r="B1755" t="str">
            <v>REGISTRO SANITARIO DE 60x60</v>
          </cell>
          <cell r="C1755" t="str">
            <v>UND</v>
          </cell>
          <cell r="D1755">
            <v>75999.051936000003</v>
          </cell>
        </row>
        <row r="1756">
          <cell r="A1756">
            <v>3123</v>
          </cell>
          <cell r="B1756" t="str">
            <v>SALIDA TOMACORRIENTE COMUN</v>
          </cell>
          <cell r="C1756" t="str">
            <v>UND</v>
          </cell>
          <cell r="D1756">
            <v>12669.099999999999</v>
          </cell>
        </row>
        <row r="1757">
          <cell r="A1757">
            <v>3124</v>
          </cell>
          <cell r="B1757" t="str">
            <v>SALIDA LAMPARA FLUORECENTE 2 X 32</v>
          </cell>
          <cell r="C1757" t="str">
            <v>UND</v>
          </cell>
        </row>
        <row r="1758">
          <cell r="A1758">
            <v>3125</v>
          </cell>
          <cell r="B1758" t="str">
            <v>SALIDA BOMBILLO INCANDESENTE INCLUYE BOMBILLO 100 W</v>
          </cell>
          <cell r="C1758" t="str">
            <v>UND</v>
          </cell>
          <cell r="D1758">
            <v>27418.6</v>
          </cell>
        </row>
        <row r="1759">
          <cell r="A1759">
            <v>3126</v>
          </cell>
          <cell r="B1759" t="str">
            <v>INTERUPTOR SENCILLO</v>
          </cell>
          <cell r="C1759" t="str">
            <v>UND</v>
          </cell>
          <cell r="D1759">
            <v>14229.55</v>
          </cell>
        </row>
        <row r="1760">
          <cell r="A1760">
            <v>3127</v>
          </cell>
          <cell r="C1760" t="str">
            <v>UND</v>
          </cell>
        </row>
        <row r="1761">
          <cell r="A1761">
            <v>3128</v>
          </cell>
          <cell r="C1761" t="str">
            <v>UND</v>
          </cell>
        </row>
        <row r="1762">
          <cell r="A1762">
            <v>3129</v>
          </cell>
          <cell r="C1762" t="str">
            <v>UND</v>
          </cell>
        </row>
        <row r="1763">
          <cell r="A1763">
            <v>3130</v>
          </cell>
          <cell r="C1763" t="str">
            <v>UND</v>
          </cell>
        </row>
        <row r="1764">
          <cell r="A1764">
            <v>3131</v>
          </cell>
          <cell r="C1764" t="str">
            <v>ML</v>
          </cell>
        </row>
        <row r="1765">
          <cell r="A1765">
            <v>3132</v>
          </cell>
          <cell r="C1765" t="str">
            <v>ML</v>
          </cell>
        </row>
        <row r="1766">
          <cell r="A1766">
            <v>3133</v>
          </cell>
          <cell r="C1766" t="str">
            <v>ML</v>
          </cell>
        </row>
        <row r="1767">
          <cell r="A1767">
            <v>3134</v>
          </cell>
          <cell r="B1767" t="str">
            <v>ACOMETIDA PARCIAL 3/4" CONDUCTOR 2 No 12</v>
          </cell>
          <cell r="C1767" t="str">
            <v>ML</v>
          </cell>
          <cell r="D1767">
            <v>11938</v>
          </cell>
        </row>
        <row r="1768">
          <cell r="A1768">
            <v>3135</v>
          </cell>
          <cell r="B1768" t="str">
            <v>ACOMETIDA PARCIAL 3/4" CONDUCTOR 3 No 12</v>
          </cell>
          <cell r="C1768" t="str">
            <v>ML</v>
          </cell>
          <cell r="D1768">
            <v>15689.85</v>
          </cell>
        </row>
        <row r="1769">
          <cell r="A1769">
            <v>3136</v>
          </cell>
          <cell r="B1769" t="str">
            <v>ACOMETIDA PARCIAL 3/4" CONDUCTOR 4 No 12</v>
          </cell>
          <cell r="C1769" t="str">
            <v>ML</v>
          </cell>
          <cell r="D1769">
            <v>19718.55</v>
          </cell>
        </row>
        <row r="1770">
          <cell r="A1770">
            <v>3137</v>
          </cell>
          <cell r="C1770" t="str">
            <v>ML</v>
          </cell>
        </row>
        <row r="1771">
          <cell r="A1771">
            <v>3138</v>
          </cell>
          <cell r="C1771" t="str">
            <v>ML</v>
          </cell>
        </row>
        <row r="1772">
          <cell r="A1772">
            <v>3139</v>
          </cell>
          <cell r="B1772" t="str">
            <v>ACOMETIDA PARCIAL 1/2" CONDUCTOR 3 No 12</v>
          </cell>
          <cell r="C1772" t="str">
            <v>ML</v>
          </cell>
          <cell r="D1772">
            <v>14393.7</v>
          </cell>
        </row>
        <row r="1773">
          <cell r="A1773">
            <v>3140</v>
          </cell>
          <cell r="B1773" t="str">
            <v>PAÑETE IMPERMEABILIZ. MUROS INTERIORES MORTERO 1:4 CON SIKA-1</v>
          </cell>
          <cell r="C1773" t="str">
            <v>M2</v>
          </cell>
          <cell r="D1773">
            <v>8402.6592000000001</v>
          </cell>
        </row>
        <row r="1774">
          <cell r="A1774">
            <v>3141</v>
          </cell>
          <cell r="B1774" t="str">
            <v>PAÑETE LINEAL IMPERMEABILIZADO MORTERO 1:4 CON SIKA-1- MUROS EXTERIORES</v>
          </cell>
          <cell r="C1774" t="str">
            <v>ML</v>
          </cell>
          <cell r="D1774">
            <v>5672.5671199999997</v>
          </cell>
        </row>
        <row r="1775">
          <cell r="A1775">
            <v>3142</v>
          </cell>
          <cell r="B1775" t="str">
            <v xml:space="preserve"> PAÑETE LISO PLACAS MORTERO 1:5, e=0.015m</v>
          </cell>
          <cell r="C1775" t="str">
            <v>M2</v>
          </cell>
          <cell r="D1775">
            <v>7376.9870879999999</v>
          </cell>
        </row>
        <row r="1776">
          <cell r="A1776">
            <v>3143</v>
          </cell>
          <cell r="B1776" t="str">
            <v xml:space="preserve"> FILOS Y JUNTAS EN MORTERO 1:6, 0.003 m3/ml</v>
          </cell>
          <cell r="C1776" t="str">
            <v>ML</v>
          </cell>
          <cell r="D1776">
            <v>1054.42</v>
          </cell>
        </row>
        <row r="1777">
          <cell r="A1777">
            <v>3144</v>
          </cell>
          <cell r="B1777" t="str">
            <v>GOTEROS EN MORTERO 1:4</v>
          </cell>
          <cell r="C1777" t="str">
            <v>ML</v>
          </cell>
          <cell r="D1777">
            <v>3915.9723999999997</v>
          </cell>
        </row>
        <row r="1778">
          <cell r="A1778">
            <v>3145</v>
          </cell>
          <cell r="B1778" t="str">
            <v>JUNTAS EXTERIORES EN MORTERO 1:4, 0.003 m3/ml</v>
          </cell>
          <cell r="C1778" t="str">
            <v>ML</v>
          </cell>
          <cell r="D1778">
            <v>1231.873</v>
          </cell>
        </row>
        <row r="1779">
          <cell r="A1779">
            <v>3146</v>
          </cell>
          <cell r="B1779" t="str">
            <v>PLACA BASE CONCRETO 2500 PSI, E=0.07m</v>
          </cell>
          <cell r="C1779" t="str">
            <v>M2</v>
          </cell>
          <cell r="D1779">
            <v>19060.538</v>
          </cell>
        </row>
        <row r="1780">
          <cell r="A1780">
            <v>3147</v>
          </cell>
          <cell r="B1780" t="str">
            <v>RELLENO CON MATERIAL DE DEMOLICION Y ARENA</v>
          </cell>
          <cell r="C1780" t="str">
            <v>M3</v>
          </cell>
          <cell r="D1780">
            <v>17499.803</v>
          </cell>
        </row>
        <row r="1781">
          <cell r="A1781">
            <v>3148</v>
          </cell>
          <cell r="B1781" t="str">
            <v xml:space="preserve"> ALISTADO IMPERMEABILIZADO PISOS 0.04m MORTERO 1:4</v>
          </cell>
          <cell r="C1781" t="str">
            <v>M2</v>
          </cell>
          <cell r="D1781">
            <v>13333.93648</v>
          </cell>
        </row>
        <row r="1782">
          <cell r="A1782">
            <v>3149</v>
          </cell>
          <cell r="B1782" t="str">
            <v>PISO TABLON 30 X 30 ANTIDESLIZANTE</v>
          </cell>
          <cell r="C1782" t="str">
            <v>M2</v>
          </cell>
          <cell r="D1782">
            <v>32613.6718</v>
          </cell>
        </row>
        <row r="1783">
          <cell r="A1783">
            <v>3150</v>
          </cell>
          <cell r="B1783" t="str">
            <v>ZOCALO P/TABLETA    10 cm</v>
          </cell>
          <cell r="C1783" t="str">
            <v>ML</v>
          </cell>
          <cell r="D1783">
            <v>6473.8464999999997</v>
          </cell>
        </row>
        <row r="1784">
          <cell r="A1784">
            <v>3151</v>
          </cell>
          <cell r="B1784" t="str">
            <v>PISO EN CERAMICA CORONA EGEO 20.5x20.5</v>
          </cell>
          <cell r="C1784" t="str">
            <v>M2</v>
          </cell>
          <cell r="D1784">
            <v>27431.140500000001</v>
          </cell>
        </row>
        <row r="1785">
          <cell r="A1785">
            <v>3152</v>
          </cell>
          <cell r="B1785" t="str">
            <v>ENCHAPE CERAMICA CORONA EGEO 20.5x20.5</v>
          </cell>
          <cell r="C1785" t="str">
            <v>M2</v>
          </cell>
          <cell r="D1785">
            <v>27431.140500000001</v>
          </cell>
        </row>
        <row r="1786">
          <cell r="A1786">
            <v>3153</v>
          </cell>
          <cell r="B1786" t="str">
            <v xml:space="preserve">  ENCHAPE LINEAL CERAMICA CORONA EGEO 20.5x20.5</v>
          </cell>
          <cell r="C1786" t="str">
            <v>M2</v>
          </cell>
          <cell r="D1786">
            <v>12776.538</v>
          </cell>
        </row>
        <row r="1787">
          <cell r="A1787">
            <v>3154</v>
          </cell>
          <cell r="B1787" t="str">
            <v>ENCHAPE LINEAL LAVAMANOS CORRIDO:PLACA, MACHONES Y MESON CERAMICA CORONA EGEO 20.5x20.5</v>
          </cell>
          <cell r="C1787" t="str">
            <v>ML</v>
          </cell>
          <cell r="D1787">
            <v>12776.538</v>
          </cell>
        </row>
        <row r="1788">
          <cell r="A1788">
            <v>3155</v>
          </cell>
          <cell r="B1788" t="str">
            <v>ENCHAPE LINEAL ORINAL CERAMICA CORONA EGEO 20.5x20.5</v>
          </cell>
          <cell r="C1788" t="str">
            <v>ML</v>
          </cell>
          <cell r="D1788">
            <v>12776.538</v>
          </cell>
        </row>
        <row r="1789">
          <cell r="A1789">
            <v>3156</v>
          </cell>
          <cell r="B1789" t="str">
            <v>ESQUINERO (WING) PVC</v>
          </cell>
          <cell r="C1789" t="str">
            <v>ML</v>
          </cell>
          <cell r="D1789">
            <v>3170.0859999999998</v>
          </cell>
        </row>
        <row r="1790">
          <cell r="A1790">
            <v>3157</v>
          </cell>
          <cell r="B1790" t="str">
            <v>CUBIERTA LAMINA ONDULADA ETERNIT PERFIL 7</v>
          </cell>
          <cell r="C1790" t="str">
            <v>M2</v>
          </cell>
          <cell r="D1790">
            <v>29026.020100000002</v>
          </cell>
        </row>
        <row r="1791">
          <cell r="A1791">
            <v>3158</v>
          </cell>
          <cell r="B1791" t="str">
            <v>CABALLETE ETERNIT PERFIL 7</v>
          </cell>
          <cell r="C1791" t="str">
            <v>ML</v>
          </cell>
          <cell r="D1791">
            <v>34126.99</v>
          </cell>
        </row>
        <row r="1792">
          <cell r="A1792">
            <v>3159</v>
          </cell>
          <cell r="B1792" t="str">
            <v>CIELO RAZO LAMINA DE YESO ,61 X ,61 TERMO ACUST, COLOR NATURAL. PERFILERIA DE ALUMINIO BLANCO TEE 3/4 X 3/4 SUSPENDIDO</v>
          </cell>
          <cell r="C1792" t="str">
            <v>M2</v>
          </cell>
          <cell r="D1792">
            <v>34240</v>
          </cell>
        </row>
        <row r="1793">
          <cell r="A1793">
            <v>3160</v>
          </cell>
          <cell r="B1793" t="str">
            <v>PUERTA EN LAMINA GALV. CAL 20 1,00 X 2,50</v>
          </cell>
          <cell r="C1793" t="str">
            <v>UND</v>
          </cell>
          <cell r="D1793">
            <v>356816.25</v>
          </cell>
        </row>
        <row r="1794">
          <cell r="A1794">
            <v>3161</v>
          </cell>
          <cell r="B1794" t="str">
            <v>DIVISION BAÑO EN LAMINA CAL.20 DE 0.35x1.60m CON PUERTA DE 0.60x1.60m</v>
          </cell>
          <cell r="C1794" t="str">
            <v>UND</v>
          </cell>
          <cell r="D1794">
            <v>183785.1925</v>
          </cell>
        </row>
        <row r="1795">
          <cell r="A1795">
            <v>3162</v>
          </cell>
          <cell r="B1795" t="str">
            <v>DIVISION BAÑO EN LAMINA CAL.20 DE 1.35x1.60m</v>
          </cell>
          <cell r="C1795" t="str">
            <v>UND</v>
          </cell>
          <cell r="D1795">
            <v>157016.11839999998</v>
          </cell>
        </row>
        <row r="1796">
          <cell r="A1796">
            <v>3163</v>
          </cell>
          <cell r="B1796" t="str">
            <v>VENTANA ALUMINIO PROYECTANTE</v>
          </cell>
          <cell r="C1796" t="str">
            <v>M2</v>
          </cell>
          <cell r="D1796">
            <v>124360.4</v>
          </cell>
        </row>
        <row r="1797">
          <cell r="A1797">
            <v>3164</v>
          </cell>
          <cell r="B1797" t="str">
            <v xml:space="preserve">BARRANDA TUBO GALV, 1  1  1/2" INCLUYE PILARES DOBLES CONCRETO 0,10 M X 0,20 M </v>
          </cell>
          <cell r="C1797" t="str">
            <v>ML</v>
          </cell>
          <cell r="D1797">
            <v>37073.383900000001</v>
          </cell>
        </row>
        <row r="1798">
          <cell r="A1798">
            <v>3165</v>
          </cell>
          <cell r="B1798" t="str">
            <v xml:space="preserve"> VINILO MUROS INTERIORES - 3 MANOS</v>
          </cell>
          <cell r="C1798" t="str">
            <v>M2</v>
          </cell>
          <cell r="D1798">
            <v>5006.0259999999998</v>
          </cell>
        </row>
        <row r="1799">
          <cell r="A1799">
            <v>3166</v>
          </cell>
          <cell r="B1799" t="str">
            <v xml:space="preserve"> VINILO  LINEAL SOBRE PAÑETE 2 MANOS MUROS EXTERIORES</v>
          </cell>
          <cell r="C1799" t="str">
            <v>ML</v>
          </cell>
          <cell r="D1799">
            <v>1917.316</v>
          </cell>
        </row>
        <row r="1800">
          <cell r="A1800">
            <v>3167</v>
          </cell>
          <cell r="B1800" t="str">
            <v xml:space="preserve"> VINILO LINEAL SOBRE LOSA - 2 MANOS. </v>
          </cell>
          <cell r="C1800" t="str">
            <v>M2</v>
          </cell>
          <cell r="D1800">
            <v>1775.6232</v>
          </cell>
        </row>
        <row r="1801">
          <cell r="A1801">
            <v>3168</v>
          </cell>
          <cell r="C1801" t="str">
            <v>ML</v>
          </cell>
        </row>
        <row r="1802">
          <cell r="A1802">
            <v>3169</v>
          </cell>
          <cell r="B1802" t="str">
            <v>ESTUCO SOBRE MUROS</v>
          </cell>
          <cell r="C1802" t="str">
            <v>M2</v>
          </cell>
          <cell r="D1802">
            <v>2814.2191000000003</v>
          </cell>
        </row>
        <row r="1803">
          <cell r="A1803">
            <v>3170</v>
          </cell>
          <cell r="B1803" t="str">
            <v xml:space="preserve"> ESTUCO SOBRE PLACA</v>
          </cell>
          <cell r="C1803" t="str">
            <v>M2</v>
          </cell>
          <cell r="D1803">
            <v>3227.1464999999998</v>
          </cell>
        </row>
        <row r="1804">
          <cell r="A1804">
            <v>3171</v>
          </cell>
          <cell r="B1804" t="str">
            <v>FILOS Y DILATACIONES ESTUCO - YESO</v>
          </cell>
          <cell r="C1804" t="str">
            <v>ML</v>
          </cell>
          <cell r="D1804">
            <v>1866.6770000000001</v>
          </cell>
        </row>
        <row r="1805">
          <cell r="A1805">
            <v>3172</v>
          </cell>
          <cell r="B1805" t="str">
            <v>IMPERMEABILIZACION LOSA MANTO EDIL STANDARD 3mm</v>
          </cell>
          <cell r="C1805" t="str">
            <v>M2</v>
          </cell>
          <cell r="D1805">
            <v>16263.136</v>
          </cell>
        </row>
        <row r="1806">
          <cell r="A1806">
            <v>3173</v>
          </cell>
          <cell r="B1806" t="str">
            <v xml:space="preserve"> LAVAMANOS ACUARIO SUMINISTRO E INSTAL.</v>
          </cell>
          <cell r="C1806" t="str">
            <v>UN</v>
          </cell>
          <cell r="D1806">
            <v>115930.4</v>
          </cell>
        </row>
        <row r="1807">
          <cell r="A1807">
            <v>3174</v>
          </cell>
          <cell r="B1807" t="str">
            <v xml:space="preserve"> SANITARIO INFANTIL SUMINISTRO-INSTALACION</v>
          </cell>
          <cell r="C1807" t="str">
            <v>UN</v>
          </cell>
          <cell r="D1807">
            <v>297514.5</v>
          </cell>
        </row>
        <row r="1808">
          <cell r="A1808">
            <v>3175</v>
          </cell>
          <cell r="B1808" t="str">
            <v xml:space="preserve"> ASEO GENERAL Y PERMANENTE OBRA</v>
          </cell>
          <cell r="C1808" t="str">
            <v>M2</v>
          </cell>
          <cell r="D1808">
            <v>2290.9475000000002</v>
          </cell>
        </row>
        <row r="1809">
          <cell r="A1809">
            <v>3176</v>
          </cell>
        </row>
        <row r="1810">
          <cell r="A1810">
            <v>3177</v>
          </cell>
        </row>
        <row r="1811">
          <cell r="A1811">
            <v>3178</v>
          </cell>
        </row>
        <row r="1812">
          <cell r="A1812">
            <v>3179</v>
          </cell>
        </row>
        <row r="1813">
          <cell r="A1813">
            <v>3180</v>
          </cell>
        </row>
        <row r="1814">
          <cell r="A1814">
            <v>3181</v>
          </cell>
        </row>
        <row r="1815">
          <cell r="A1815">
            <v>3182</v>
          </cell>
        </row>
        <row r="1816">
          <cell r="A1816">
            <v>3183</v>
          </cell>
        </row>
        <row r="1817">
          <cell r="A1817">
            <v>3184</v>
          </cell>
        </row>
        <row r="1818">
          <cell r="A1818">
            <v>3185</v>
          </cell>
        </row>
        <row r="1819">
          <cell r="A1819">
            <v>3186</v>
          </cell>
        </row>
        <row r="1820">
          <cell r="A1820">
            <v>3187</v>
          </cell>
        </row>
        <row r="1821">
          <cell r="A1821">
            <v>3188</v>
          </cell>
        </row>
        <row r="1822">
          <cell r="A1822">
            <v>3189</v>
          </cell>
        </row>
        <row r="1823">
          <cell r="A1823">
            <v>3190</v>
          </cell>
        </row>
        <row r="1824">
          <cell r="A1824">
            <v>3191</v>
          </cell>
        </row>
        <row r="1825">
          <cell r="A1825">
            <v>3192</v>
          </cell>
        </row>
        <row r="1826">
          <cell r="A1826">
            <v>3193</v>
          </cell>
        </row>
        <row r="1827">
          <cell r="A1827">
            <v>3194</v>
          </cell>
        </row>
        <row r="1828">
          <cell r="A1828">
            <v>3195</v>
          </cell>
        </row>
        <row r="1829">
          <cell r="A1829">
            <v>3196</v>
          </cell>
        </row>
        <row r="1830">
          <cell r="A1830">
            <v>3197</v>
          </cell>
        </row>
        <row r="1831">
          <cell r="A1831">
            <v>3198</v>
          </cell>
        </row>
        <row r="1832">
          <cell r="A1832">
            <v>3199</v>
          </cell>
        </row>
        <row r="1833">
          <cell r="A1833">
            <v>3200</v>
          </cell>
        </row>
        <row r="1834">
          <cell r="A1834">
            <v>3201</v>
          </cell>
        </row>
        <row r="1835">
          <cell r="A1835">
            <v>3202</v>
          </cell>
        </row>
        <row r="1836">
          <cell r="A1836">
            <v>3203</v>
          </cell>
        </row>
        <row r="1837">
          <cell r="A1837">
            <v>3204</v>
          </cell>
        </row>
        <row r="1838">
          <cell r="A1838">
            <v>3205</v>
          </cell>
        </row>
        <row r="1839">
          <cell r="A1839">
            <v>3206</v>
          </cell>
        </row>
        <row r="1840">
          <cell r="A1840">
            <v>3207</v>
          </cell>
        </row>
        <row r="1841">
          <cell r="A1841">
            <v>3208</v>
          </cell>
        </row>
        <row r="1842">
          <cell r="A1842">
            <v>3209</v>
          </cell>
        </row>
        <row r="1843">
          <cell r="A1843">
            <v>3210</v>
          </cell>
        </row>
        <row r="1844">
          <cell r="A1844">
            <v>3211</v>
          </cell>
        </row>
        <row r="1845">
          <cell r="A1845">
            <v>3212</v>
          </cell>
        </row>
        <row r="1846">
          <cell r="A1846">
            <v>3213</v>
          </cell>
        </row>
        <row r="1847">
          <cell r="A1847">
            <v>3214</v>
          </cell>
        </row>
        <row r="1848">
          <cell r="A1848">
            <v>3215</v>
          </cell>
        </row>
        <row r="1849">
          <cell r="A1849">
            <v>3216</v>
          </cell>
        </row>
        <row r="1850">
          <cell r="A1850">
            <v>3217</v>
          </cell>
        </row>
        <row r="1851">
          <cell r="A1851">
            <v>3218</v>
          </cell>
        </row>
        <row r="1852">
          <cell r="A1852">
            <v>3219</v>
          </cell>
        </row>
        <row r="1853">
          <cell r="A1853">
            <v>3220</v>
          </cell>
        </row>
        <row r="1854">
          <cell r="A1854">
            <v>3221</v>
          </cell>
        </row>
        <row r="1855">
          <cell r="A1855">
            <v>3222</v>
          </cell>
        </row>
        <row r="1856">
          <cell r="A1856">
            <v>3223</v>
          </cell>
        </row>
        <row r="1857">
          <cell r="A1857">
            <v>3224</v>
          </cell>
        </row>
        <row r="1858">
          <cell r="A1858">
            <v>3225</v>
          </cell>
        </row>
        <row r="1859">
          <cell r="A1859">
            <v>3226</v>
          </cell>
        </row>
        <row r="1860">
          <cell r="A1860">
            <v>3227</v>
          </cell>
        </row>
        <row r="1861">
          <cell r="A1861">
            <v>3228</v>
          </cell>
        </row>
        <row r="1862">
          <cell r="A1862">
            <v>3229</v>
          </cell>
        </row>
        <row r="1863">
          <cell r="A1863">
            <v>3230</v>
          </cell>
        </row>
        <row r="1864">
          <cell r="A1864">
            <v>3231</v>
          </cell>
        </row>
        <row r="1865">
          <cell r="A1865">
            <v>3232</v>
          </cell>
        </row>
        <row r="1866">
          <cell r="A1866">
            <v>3233</v>
          </cell>
        </row>
        <row r="1867">
          <cell r="A1867">
            <v>3234</v>
          </cell>
        </row>
        <row r="1868">
          <cell r="A1868">
            <v>3235</v>
          </cell>
        </row>
        <row r="1869">
          <cell r="A1869">
            <v>3236</v>
          </cell>
        </row>
        <row r="1870">
          <cell r="A1870">
            <v>3237</v>
          </cell>
        </row>
        <row r="1871">
          <cell r="A1871">
            <v>3238</v>
          </cell>
        </row>
        <row r="1872">
          <cell r="A1872">
            <v>3239</v>
          </cell>
        </row>
        <row r="1873">
          <cell r="A1873">
            <v>3240</v>
          </cell>
        </row>
        <row r="1874">
          <cell r="A1874">
            <v>3241</v>
          </cell>
        </row>
        <row r="1875">
          <cell r="A1875">
            <v>3242</v>
          </cell>
        </row>
        <row r="1876">
          <cell r="A1876">
            <v>3243</v>
          </cell>
        </row>
        <row r="1877">
          <cell r="A1877">
            <v>3244</v>
          </cell>
        </row>
        <row r="1878">
          <cell r="A1878">
            <v>3245</v>
          </cell>
        </row>
        <row r="1879">
          <cell r="A1879">
            <v>3246</v>
          </cell>
        </row>
        <row r="1880">
          <cell r="A1880">
            <v>3247</v>
          </cell>
        </row>
        <row r="1881">
          <cell r="A1881">
            <v>3248</v>
          </cell>
        </row>
        <row r="1882">
          <cell r="A1882">
            <v>3249</v>
          </cell>
        </row>
        <row r="1883">
          <cell r="A1883">
            <v>3250</v>
          </cell>
        </row>
        <row r="1884">
          <cell r="A1884">
            <v>3251</v>
          </cell>
        </row>
        <row r="1885">
          <cell r="A1885">
            <v>3252</v>
          </cell>
        </row>
        <row r="1886">
          <cell r="A1886">
            <v>3253</v>
          </cell>
        </row>
        <row r="1887">
          <cell r="A1887">
            <v>3254</v>
          </cell>
        </row>
        <row r="1888">
          <cell r="A1888">
            <v>3255</v>
          </cell>
        </row>
        <row r="1889">
          <cell r="A1889">
            <v>3256</v>
          </cell>
        </row>
        <row r="1890">
          <cell r="A1890">
            <v>3257</v>
          </cell>
        </row>
        <row r="1891">
          <cell r="A1891">
            <v>3258</v>
          </cell>
        </row>
        <row r="1892">
          <cell r="A1892">
            <v>3259</v>
          </cell>
        </row>
        <row r="1893">
          <cell r="A1893">
            <v>3260</v>
          </cell>
        </row>
        <row r="1894">
          <cell r="A1894">
            <v>3261</v>
          </cell>
        </row>
        <row r="1895">
          <cell r="A1895">
            <v>3262</v>
          </cell>
        </row>
        <row r="1896">
          <cell r="A1896">
            <v>3263</v>
          </cell>
        </row>
        <row r="1897">
          <cell r="A1897">
            <v>3264</v>
          </cell>
        </row>
        <row r="1898">
          <cell r="A1898">
            <v>3265</v>
          </cell>
        </row>
        <row r="1899">
          <cell r="A1899">
            <v>3266</v>
          </cell>
        </row>
        <row r="1900">
          <cell r="A1900">
            <v>3267</v>
          </cell>
        </row>
        <row r="1901">
          <cell r="A1901">
            <v>3268</v>
          </cell>
        </row>
        <row r="1902">
          <cell r="A1902">
            <v>3269</v>
          </cell>
        </row>
        <row r="1903">
          <cell r="A1903">
            <v>3270</v>
          </cell>
        </row>
        <row r="1904">
          <cell r="A1904">
            <v>3271</v>
          </cell>
        </row>
        <row r="1905">
          <cell r="A1905">
            <v>3272</v>
          </cell>
        </row>
        <row r="1906">
          <cell r="A1906">
            <v>3273</v>
          </cell>
        </row>
        <row r="1907">
          <cell r="A1907">
            <v>3274</v>
          </cell>
        </row>
        <row r="1908">
          <cell r="A1908">
            <v>3275</v>
          </cell>
        </row>
        <row r="1909">
          <cell r="A1909">
            <v>3276</v>
          </cell>
        </row>
        <row r="1910">
          <cell r="A1910">
            <v>3277</v>
          </cell>
        </row>
        <row r="1911">
          <cell r="A1911">
            <v>3278</v>
          </cell>
        </row>
        <row r="1912">
          <cell r="A1912">
            <v>3279</v>
          </cell>
        </row>
        <row r="1913">
          <cell r="A1913">
            <v>3280</v>
          </cell>
        </row>
        <row r="1914">
          <cell r="A1914">
            <v>3281</v>
          </cell>
        </row>
        <row r="1915">
          <cell r="A1915">
            <v>3282</v>
          </cell>
        </row>
        <row r="1916">
          <cell r="A1916">
            <v>3283</v>
          </cell>
        </row>
        <row r="1917">
          <cell r="A1917">
            <v>3284</v>
          </cell>
        </row>
        <row r="1918">
          <cell r="A1918">
            <v>3285</v>
          </cell>
        </row>
        <row r="1919">
          <cell r="A1919">
            <v>3286</v>
          </cell>
        </row>
        <row r="1920">
          <cell r="A1920">
            <v>3287</v>
          </cell>
        </row>
        <row r="1921">
          <cell r="A1921">
            <v>3288</v>
          </cell>
        </row>
        <row r="1922">
          <cell r="A1922">
            <v>3289</v>
          </cell>
        </row>
        <row r="1923">
          <cell r="A1923">
            <v>3290</v>
          </cell>
        </row>
        <row r="1924">
          <cell r="A1924">
            <v>3291</v>
          </cell>
        </row>
        <row r="1925">
          <cell r="A1925">
            <v>3292</v>
          </cell>
        </row>
        <row r="1926">
          <cell r="A1926">
            <v>3293</v>
          </cell>
        </row>
        <row r="1927">
          <cell r="A1927">
            <v>3294</v>
          </cell>
        </row>
        <row r="1928">
          <cell r="A1928">
            <v>3295</v>
          </cell>
        </row>
        <row r="1929">
          <cell r="A1929">
            <v>3296</v>
          </cell>
        </row>
        <row r="1930">
          <cell r="A1930">
            <v>3297</v>
          </cell>
        </row>
        <row r="1931">
          <cell r="A1931">
            <v>3298</v>
          </cell>
        </row>
        <row r="1932">
          <cell r="A1932">
            <v>3299</v>
          </cell>
        </row>
        <row r="1933">
          <cell r="A1933">
            <v>3300</v>
          </cell>
        </row>
        <row r="1934">
          <cell r="A1934">
            <v>3301</v>
          </cell>
        </row>
        <row r="1935">
          <cell r="A1935">
            <v>3302</v>
          </cell>
        </row>
        <row r="1936">
          <cell r="A1936">
            <v>3303</v>
          </cell>
        </row>
        <row r="1937">
          <cell r="A1937">
            <v>3304</v>
          </cell>
        </row>
        <row r="1938">
          <cell r="A1938">
            <v>3305</v>
          </cell>
        </row>
        <row r="1939">
          <cell r="A1939">
            <v>3306</v>
          </cell>
        </row>
        <row r="1940">
          <cell r="A1940">
            <v>3307</v>
          </cell>
        </row>
        <row r="1941">
          <cell r="A1941">
            <v>3308</v>
          </cell>
        </row>
      </sheetData>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ropliegos"/>
      <sheetName val="aguia"/>
      <sheetName val="aItems"/>
      <sheetName val="aCant"/>
      <sheetName val="dEDT"/>
      <sheetName val="aUnitbasic"/>
      <sheetName val="precmateri"/>
      <sheetName val="aUnitb"/>
      <sheetName val="precmatuni"/>
      <sheetName val="Prest"/>
      <sheetName val="dCuadrilla"/>
      <sheetName val="factordiahabil"/>
      <sheetName val="dMO no calificada"/>
      <sheetName val="cAnalisisbas"/>
      <sheetName val="cAnalisis"/>
      <sheetName val="PGIO"/>
      <sheetName val="AUI"/>
      <sheetName val="cPresup"/>
      <sheetName val="cronograma"/>
      <sheetName val="zprocedimiento"/>
    </sheetNames>
    <sheetDataSet>
      <sheetData sheetId="0">
        <row r="4">
          <cell r="B4" t="str">
            <v>MEJORAMIENTO EN PAVIMENTO RIGIDO EN EL PERIMETRO URBANO DEL MUNICIPIO DE ARROYOHONDO, BOLIVAR</v>
          </cell>
        </row>
        <row r="5">
          <cell r="B5" t="str">
            <v>MUNICIPIO DE ARROYOHONDO</v>
          </cell>
        </row>
        <row r="8">
          <cell r="B8">
            <v>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Accide-10"/>
      <sheetName val="Portada"/>
      <sheetName val="Contenido"/>
      <sheetName val="Generalidades 1"/>
      <sheetName val="Generalidades 2,3"/>
      <sheetName val="Mapa estado 4"/>
      <sheetName val="Semáforo 5"/>
      <sheetName val="Semáforo 6"/>
      <sheetName val="Tortas 7"/>
      <sheetName val="Acciden-Señal 7A"/>
      <sheetName val="Puentes 8"/>
      <sheetName val="Críticos 9"/>
      <sheetName val="Emerg 9A"/>
      <sheetName val="Acci-Ago-11"/>
      <sheetName val="Acc-Ago-11a"/>
      <sheetName val="Acci-Sep-12"/>
      <sheetName val="Acci-Sep-12 (2)"/>
      <sheetName val="ACCI-JUL-1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PACIO PÚBLICO"/>
      <sheetName val="Indices"/>
    </sheetNames>
    <sheetDataSet>
      <sheetData sheetId="0"/>
      <sheetData sheetId="1">
        <row r="5">
          <cell r="B5">
            <v>3007</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J"/>
      <sheetName val="Gráfico1"/>
      <sheetName val="MD"/>
      <sheetName val="AXD"/>
      <sheetName val="MI"/>
      <sheetName val="JAGUA198"/>
      <sheetName val="Dólar"/>
      <sheetName val="Gastos"/>
      <sheetName val="dts"/>
      <sheetName val="ctb"/>
      <sheetName val="DUB-823"/>
      <sheetName val="GPI 526"/>
      <sheetName val="SKJ452"/>
      <sheetName val="ITA878"/>
      <sheetName val="AEA-944"/>
      <sheetName val="XXJ617"/>
      <sheetName val="SNG_855"/>
      <sheetName val="VEA 374"/>
      <sheetName val="HFB024"/>
      <sheetName val="PAJ82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SEGM"/>
      <sheetName val="CANT PAV-1"/>
      <sheetName val="MEMORIAS"/>
      <sheetName val="MMTO"/>
      <sheetName val="PRESUPUESTO2"/>
      <sheetName val="SEGM2"/>
      <sheetName val="CANT PAV-2"/>
      <sheetName val="MMTO2"/>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UITOS CODENSA"/>
      <sheetName val="CIRCUITOS eec"/>
      <sheetName val="CIRCUITOS rc"/>
      <sheetName val="CIRCUITOS rn"/>
      <sheetName val="CIRCUITOS ro"/>
      <sheetName val="CIRCUITOS rs"/>
    </sheetNames>
    <sheetDataSet>
      <sheetData sheetId="0"/>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para"/>
      <sheetName val="PRESUPUESTO"/>
      <sheetName val="ANALISIS"/>
      <sheetName val="CostosAdmin"/>
      <sheetName val="F.Prestacional"/>
      <sheetName val="INSUMOS"/>
      <sheetName val="INSUM CLASIF"/>
      <sheetName val="CRONOGRAMA"/>
      <sheetName val="FORMATOS"/>
    </sheetNames>
    <sheetDataSet>
      <sheetData sheetId="0" refreshError="1"/>
      <sheetData sheetId="1" refreshError="1">
        <row r="2">
          <cell r="A2" t="str">
            <v>CD</v>
          </cell>
        </row>
        <row r="173">
          <cell r="G173">
            <v>219553905</v>
          </cell>
        </row>
        <row r="176">
          <cell r="F176">
            <v>0.08</v>
          </cell>
        </row>
        <row r="177">
          <cell r="F177">
            <v>0.30000000000000004</v>
          </cell>
        </row>
        <row r="178">
          <cell r="F178">
            <v>0.16</v>
          </cell>
        </row>
        <row r="179">
          <cell r="G179">
            <v>288230366</v>
          </cell>
        </row>
      </sheetData>
      <sheetData sheetId="2" refreshError="1"/>
      <sheetData sheetId="3" refreshError="1"/>
      <sheetData sheetId="4" refreshError="1">
        <row r="11">
          <cell r="E11">
            <v>5385</v>
          </cell>
          <cell r="G11">
            <v>8961</v>
          </cell>
        </row>
      </sheetData>
      <sheetData sheetId="5" refreshError="1"/>
      <sheetData sheetId="6" refreshError="1"/>
      <sheetData sheetId="7" refreshError="1">
        <row r="21">
          <cell r="G21">
            <v>0</v>
          </cell>
        </row>
      </sheetData>
      <sheetData sheetId="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IU"/>
      <sheetName val="Presup_Cancha"/>
      <sheetName val="Soporte de cantidades"/>
      <sheetName val="1_Preliminares"/>
      <sheetName val="2_Cimentación_Est.Met"/>
      <sheetName val="3_HS"/>
      <sheetName val="Apus_In.Elect"/>
      <sheetName val="Apus_Cubierta"/>
      <sheetName val="Apus_Dotación_Pintura"/>
      <sheetName val="Insumos"/>
      <sheetName val="Equipo_Trans "/>
      <sheetName val="M.Obra"/>
    </sheetNames>
    <sheetDataSet>
      <sheetData sheetId="0">
        <row r="67">
          <cell r="F67">
            <v>0.13</v>
          </cell>
        </row>
      </sheetData>
      <sheetData sheetId="1"/>
      <sheetData sheetId="2"/>
      <sheetData sheetId="3">
        <row r="26">
          <cell r="A26" t="str">
            <v>W09</v>
          </cell>
        </row>
      </sheetData>
      <sheetData sheetId="4">
        <row r="52">
          <cell r="I52">
            <v>34304</v>
          </cell>
        </row>
      </sheetData>
      <sheetData sheetId="5">
        <row r="48">
          <cell r="I48">
            <v>24149</v>
          </cell>
        </row>
      </sheetData>
      <sheetData sheetId="6"/>
      <sheetData sheetId="7">
        <row r="53">
          <cell r="I53">
            <v>57912</v>
          </cell>
        </row>
      </sheetData>
      <sheetData sheetId="8">
        <row r="53">
          <cell r="I53">
            <v>558640.9</v>
          </cell>
        </row>
      </sheetData>
      <sheetData sheetId="9">
        <row r="4">
          <cell r="A4" t="str">
            <v>A</v>
          </cell>
        </row>
        <row r="5">
          <cell r="A5">
            <v>1</v>
          </cell>
        </row>
        <row r="6">
          <cell r="A6" t="str">
            <v>A12</v>
          </cell>
        </row>
        <row r="7">
          <cell r="A7" t="str">
            <v>A01</v>
          </cell>
        </row>
        <row r="8">
          <cell r="A8" t="str">
            <v>A13</v>
          </cell>
        </row>
        <row r="9">
          <cell r="A9" t="str">
            <v>A11</v>
          </cell>
        </row>
        <row r="10">
          <cell r="A10" t="str">
            <v>A02</v>
          </cell>
        </row>
        <row r="11">
          <cell r="A11" t="str">
            <v>A04</v>
          </cell>
        </row>
        <row r="12">
          <cell r="A12" t="str">
            <v>A05</v>
          </cell>
        </row>
        <row r="13">
          <cell r="A13" t="str">
            <v>A03</v>
          </cell>
        </row>
        <row r="14">
          <cell r="A14" t="str">
            <v>A14</v>
          </cell>
        </row>
        <row r="15">
          <cell r="A15" t="str">
            <v>A06</v>
          </cell>
        </row>
        <row r="16">
          <cell r="A16" t="str">
            <v>A07</v>
          </cell>
        </row>
        <row r="17">
          <cell r="A17" t="str">
            <v>A08</v>
          </cell>
        </row>
        <row r="18">
          <cell r="A18" t="str">
            <v>A09</v>
          </cell>
        </row>
        <row r="19">
          <cell r="A19" t="str">
            <v>A15</v>
          </cell>
        </row>
        <row r="20">
          <cell r="A20" t="str">
            <v>A16</v>
          </cell>
        </row>
        <row r="21">
          <cell r="A21" t="str">
            <v>A17</v>
          </cell>
        </row>
        <row r="22">
          <cell r="A22" t="str">
            <v>A18</v>
          </cell>
        </row>
        <row r="23">
          <cell r="A23" t="str">
            <v>A19</v>
          </cell>
        </row>
        <row r="24">
          <cell r="A24" t="str">
            <v>B</v>
          </cell>
        </row>
        <row r="25">
          <cell r="A25" t="str">
            <v>B01</v>
          </cell>
        </row>
        <row r="26">
          <cell r="A26" t="str">
            <v>B06</v>
          </cell>
        </row>
        <row r="27">
          <cell r="A27" t="str">
            <v>B12</v>
          </cell>
        </row>
        <row r="28">
          <cell r="A28" t="str">
            <v>B02</v>
          </cell>
        </row>
        <row r="29">
          <cell r="A29" t="str">
            <v>B07</v>
          </cell>
        </row>
        <row r="30">
          <cell r="A30" t="str">
            <v>B09</v>
          </cell>
        </row>
        <row r="31">
          <cell r="A31" t="str">
            <v>B03</v>
          </cell>
        </row>
        <row r="32">
          <cell r="A32" t="str">
            <v>B05</v>
          </cell>
        </row>
        <row r="33">
          <cell r="A33" t="str">
            <v>B04</v>
          </cell>
        </row>
        <row r="34">
          <cell r="A34" t="str">
            <v>B08</v>
          </cell>
        </row>
        <row r="35">
          <cell r="A35" t="str">
            <v>B11</v>
          </cell>
        </row>
        <row r="36">
          <cell r="A36" t="str">
            <v>B10</v>
          </cell>
        </row>
        <row r="37">
          <cell r="A37" t="str">
            <v>B13</v>
          </cell>
        </row>
        <row r="38">
          <cell r="A38" t="str">
            <v>B14</v>
          </cell>
        </row>
        <row r="39">
          <cell r="A39" t="str">
            <v>B15</v>
          </cell>
        </row>
        <row r="40">
          <cell r="A40" t="str">
            <v>C</v>
          </cell>
        </row>
        <row r="41">
          <cell r="A41" t="str">
            <v>C15</v>
          </cell>
        </row>
        <row r="42">
          <cell r="A42" t="str">
            <v>C15A</v>
          </cell>
        </row>
        <row r="43">
          <cell r="A43" t="str">
            <v>C01</v>
          </cell>
        </row>
        <row r="44">
          <cell r="A44" t="str">
            <v>C30</v>
          </cell>
        </row>
        <row r="45">
          <cell r="A45" t="str">
            <v>C03</v>
          </cell>
        </row>
        <row r="46">
          <cell r="A46" t="str">
            <v>C24</v>
          </cell>
        </row>
        <row r="47">
          <cell r="A47" t="str">
            <v>C16</v>
          </cell>
        </row>
        <row r="48">
          <cell r="A48" t="str">
            <v>C39</v>
          </cell>
        </row>
        <row r="49">
          <cell r="A49" t="str">
            <v>C40</v>
          </cell>
        </row>
        <row r="50">
          <cell r="A50" t="str">
            <v>C04</v>
          </cell>
        </row>
        <row r="51">
          <cell r="A51" t="str">
            <v>C41</v>
          </cell>
        </row>
        <row r="52">
          <cell r="A52" t="str">
            <v>C27</v>
          </cell>
        </row>
        <row r="53">
          <cell r="A53" t="str">
            <v>C29</v>
          </cell>
        </row>
        <row r="54">
          <cell r="A54" t="str">
            <v>C28</v>
          </cell>
        </row>
        <row r="55">
          <cell r="A55" t="str">
            <v>C05</v>
          </cell>
        </row>
        <row r="56">
          <cell r="A56" t="str">
            <v>C42</v>
          </cell>
        </row>
        <row r="57">
          <cell r="A57" t="str">
            <v>C23</v>
          </cell>
        </row>
        <row r="58">
          <cell r="A58" t="str">
            <v>C06</v>
          </cell>
        </row>
        <row r="59">
          <cell r="A59" t="str">
            <v>C26</v>
          </cell>
        </row>
        <row r="60">
          <cell r="A60" t="str">
            <v>C20</v>
          </cell>
        </row>
        <row r="61">
          <cell r="A61" t="str">
            <v>C22</v>
          </cell>
        </row>
        <row r="62">
          <cell r="A62" t="str">
            <v>C07</v>
          </cell>
        </row>
        <row r="63">
          <cell r="A63" t="str">
            <v>C18</v>
          </cell>
        </row>
        <row r="64">
          <cell r="A64" t="str">
            <v>C17</v>
          </cell>
        </row>
        <row r="65">
          <cell r="A65" t="str">
            <v>C38</v>
          </cell>
        </row>
        <row r="66">
          <cell r="A66" t="str">
            <v>C12</v>
          </cell>
        </row>
        <row r="67">
          <cell r="A67" t="str">
            <v>C33</v>
          </cell>
        </row>
        <row r="68">
          <cell r="A68" t="str">
            <v>C37</v>
          </cell>
        </row>
        <row r="69">
          <cell r="A69" t="str">
            <v>C36</v>
          </cell>
        </row>
        <row r="70">
          <cell r="A70" t="str">
            <v>C02</v>
          </cell>
        </row>
        <row r="71">
          <cell r="A71" t="str">
            <v>C02A</v>
          </cell>
        </row>
        <row r="72">
          <cell r="A72" t="str">
            <v>C13</v>
          </cell>
        </row>
        <row r="73">
          <cell r="A73" t="str">
            <v>C32</v>
          </cell>
        </row>
        <row r="74">
          <cell r="A74" t="str">
            <v>C21</v>
          </cell>
        </row>
        <row r="75">
          <cell r="A75" t="str">
            <v>C08</v>
          </cell>
        </row>
        <row r="76">
          <cell r="A76" t="str">
            <v>C34</v>
          </cell>
        </row>
        <row r="77">
          <cell r="A77" t="str">
            <v>C14</v>
          </cell>
        </row>
        <row r="78">
          <cell r="A78" t="str">
            <v>C35</v>
          </cell>
        </row>
        <row r="79">
          <cell r="A79" t="str">
            <v>C09</v>
          </cell>
        </row>
        <row r="80">
          <cell r="A80" t="str">
            <v>C25</v>
          </cell>
        </row>
        <row r="81">
          <cell r="A81" t="str">
            <v>C19</v>
          </cell>
        </row>
        <row r="82">
          <cell r="A82" t="str">
            <v>C10</v>
          </cell>
        </row>
        <row r="83">
          <cell r="A83" t="str">
            <v>C11</v>
          </cell>
        </row>
        <row r="84">
          <cell r="A84" t="str">
            <v>C31</v>
          </cell>
        </row>
        <row r="85">
          <cell r="A85" t="str">
            <v>C43</v>
          </cell>
        </row>
        <row r="86">
          <cell r="A86" t="str">
            <v>C44</v>
          </cell>
        </row>
        <row r="87">
          <cell r="A87" t="str">
            <v>C45</v>
          </cell>
        </row>
        <row r="88">
          <cell r="A88" t="str">
            <v>C46</v>
          </cell>
        </row>
        <row r="89">
          <cell r="A89" t="str">
            <v>C47</v>
          </cell>
        </row>
        <row r="90">
          <cell r="A90" t="str">
            <v>C48</v>
          </cell>
        </row>
        <row r="91">
          <cell r="A91" t="str">
            <v>C49</v>
          </cell>
        </row>
        <row r="92">
          <cell r="A92" t="str">
            <v>C50</v>
          </cell>
        </row>
        <row r="93">
          <cell r="A93" t="str">
            <v>C51</v>
          </cell>
        </row>
        <row r="94">
          <cell r="A94" t="str">
            <v>C52</v>
          </cell>
        </row>
        <row r="95">
          <cell r="A95" t="str">
            <v>C53</v>
          </cell>
        </row>
        <row r="96">
          <cell r="A96" t="str">
            <v>C54</v>
          </cell>
        </row>
        <row r="97">
          <cell r="A97" t="str">
            <v>C55</v>
          </cell>
        </row>
        <row r="98">
          <cell r="A98" t="str">
            <v>C56</v>
          </cell>
        </row>
        <row r="99">
          <cell r="A99" t="str">
            <v>D</v>
          </cell>
        </row>
        <row r="100">
          <cell r="A100" t="str">
            <v>D23</v>
          </cell>
        </row>
        <row r="101">
          <cell r="A101" t="str">
            <v>D22</v>
          </cell>
        </row>
        <row r="102">
          <cell r="A102" t="str">
            <v>D20</v>
          </cell>
        </row>
        <row r="103">
          <cell r="A103" t="str">
            <v>D16</v>
          </cell>
        </row>
        <row r="104">
          <cell r="A104" t="str">
            <v>D21</v>
          </cell>
        </row>
        <row r="105">
          <cell r="A105" t="str">
            <v>D17</v>
          </cell>
        </row>
        <row r="106">
          <cell r="A106" t="str">
            <v>D01</v>
          </cell>
        </row>
        <row r="107">
          <cell r="A107" t="str">
            <v>D19</v>
          </cell>
        </row>
        <row r="108">
          <cell r="A108" t="str">
            <v>D15</v>
          </cell>
        </row>
        <row r="109">
          <cell r="A109" t="str">
            <v>D18</v>
          </cell>
        </row>
        <row r="110">
          <cell r="A110" t="str">
            <v>D14</v>
          </cell>
        </row>
        <row r="111">
          <cell r="A111" t="str">
            <v>D02</v>
          </cell>
        </row>
        <row r="112">
          <cell r="A112" t="str">
            <v>D05</v>
          </cell>
        </row>
        <row r="113">
          <cell r="A113" t="str">
            <v>D03</v>
          </cell>
        </row>
        <row r="114">
          <cell r="A114" t="str">
            <v>D13</v>
          </cell>
        </row>
        <row r="115">
          <cell r="A115" t="str">
            <v>D13A</v>
          </cell>
        </row>
        <row r="116">
          <cell r="A116" t="str">
            <v>D13B</v>
          </cell>
        </row>
        <row r="117">
          <cell r="A117" t="str">
            <v>D13C</v>
          </cell>
        </row>
        <row r="118">
          <cell r="A118" t="str">
            <v>D13D</v>
          </cell>
        </row>
        <row r="119">
          <cell r="A119" t="str">
            <v>D13E</v>
          </cell>
        </row>
        <row r="120">
          <cell r="A120" t="str">
            <v>D13F</v>
          </cell>
        </row>
        <row r="121">
          <cell r="A121" t="str">
            <v>D13G</v>
          </cell>
        </row>
        <row r="122">
          <cell r="A122" t="str">
            <v>D13H</v>
          </cell>
        </row>
        <row r="123">
          <cell r="A123" t="str">
            <v>D13I</v>
          </cell>
        </row>
        <row r="124">
          <cell r="A124" t="str">
            <v>D13J</v>
          </cell>
        </row>
        <row r="125">
          <cell r="A125" t="str">
            <v>D13K</v>
          </cell>
        </row>
        <row r="126">
          <cell r="A126" t="str">
            <v>D07</v>
          </cell>
        </row>
        <row r="127">
          <cell r="A127" t="str">
            <v>D10</v>
          </cell>
        </row>
        <row r="128">
          <cell r="A128" t="str">
            <v>D04</v>
          </cell>
        </row>
        <row r="129">
          <cell r="A129" t="str">
            <v>D04A</v>
          </cell>
        </row>
        <row r="130">
          <cell r="A130" t="str">
            <v>D04B</v>
          </cell>
        </row>
        <row r="131">
          <cell r="A131" t="str">
            <v>D04C</v>
          </cell>
        </row>
        <row r="132">
          <cell r="A132" t="str">
            <v>D06</v>
          </cell>
        </row>
        <row r="133">
          <cell r="A133" t="str">
            <v>D09</v>
          </cell>
        </row>
        <row r="134">
          <cell r="A134" t="str">
            <v>D12</v>
          </cell>
        </row>
        <row r="135">
          <cell r="A135" t="str">
            <v>D08</v>
          </cell>
        </row>
        <row r="136">
          <cell r="A136" t="str">
            <v>D11</v>
          </cell>
        </row>
        <row r="137">
          <cell r="A137" t="str">
            <v>D24</v>
          </cell>
        </row>
        <row r="138">
          <cell r="A138" t="str">
            <v>D25</v>
          </cell>
        </row>
        <row r="139">
          <cell r="A139" t="str">
            <v>D26</v>
          </cell>
        </row>
        <row r="140">
          <cell r="A140" t="str">
            <v>D27</v>
          </cell>
        </row>
        <row r="141">
          <cell r="A141" t="str">
            <v>D28</v>
          </cell>
        </row>
        <row r="142">
          <cell r="A142" t="str">
            <v>D29</v>
          </cell>
        </row>
        <row r="143">
          <cell r="A143" t="str">
            <v>ELEC</v>
          </cell>
        </row>
        <row r="144">
          <cell r="A144" t="str">
            <v>ELE-01</v>
          </cell>
        </row>
        <row r="145">
          <cell r="A145" t="str">
            <v>ELE-02</v>
          </cell>
        </row>
        <row r="146">
          <cell r="A146" t="str">
            <v>ELE-03</v>
          </cell>
        </row>
        <row r="147">
          <cell r="A147" t="str">
            <v>ELE-04</v>
          </cell>
        </row>
        <row r="148">
          <cell r="A148" t="str">
            <v>ELE-05</v>
          </cell>
        </row>
        <row r="149">
          <cell r="A149" t="str">
            <v>ELE-06</v>
          </cell>
        </row>
        <row r="153">
          <cell r="A153" t="str">
            <v>E</v>
          </cell>
        </row>
        <row r="154">
          <cell r="A154" t="str">
            <v>E001</v>
          </cell>
        </row>
        <row r="155">
          <cell r="A155" t="str">
            <v>E001A</v>
          </cell>
        </row>
        <row r="156">
          <cell r="A156" t="str">
            <v>E01</v>
          </cell>
        </row>
        <row r="157">
          <cell r="A157" t="str">
            <v>E01A</v>
          </cell>
        </row>
        <row r="158">
          <cell r="A158" t="str">
            <v>E17</v>
          </cell>
        </row>
        <row r="159">
          <cell r="A159" t="str">
            <v>E25</v>
          </cell>
        </row>
        <row r="160">
          <cell r="A160" t="str">
            <v>E09</v>
          </cell>
        </row>
        <row r="161">
          <cell r="A161" t="str">
            <v>E21</v>
          </cell>
        </row>
        <row r="162">
          <cell r="A162" t="str">
            <v>E28</v>
          </cell>
        </row>
        <row r="163">
          <cell r="A163" t="str">
            <v>E26</v>
          </cell>
        </row>
        <row r="164">
          <cell r="A164" t="str">
            <v>E02</v>
          </cell>
        </row>
        <row r="165">
          <cell r="A165" t="str">
            <v>E02A</v>
          </cell>
        </row>
        <row r="166">
          <cell r="A166" t="str">
            <v>E02B</v>
          </cell>
        </row>
        <row r="167">
          <cell r="A167" t="str">
            <v>E54</v>
          </cell>
        </row>
        <row r="168">
          <cell r="A168" t="str">
            <v>E55</v>
          </cell>
        </row>
        <row r="169">
          <cell r="A169" t="str">
            <v>E52</v>
          </cell>
        </row>
        <row r="170">
          <cell r="A170" t="str">
            <v>E53</v>
          </cell>
        </row>
        <row r="171">
          <cell r="A171" t="str">
            <v>E48</v>
          </cell>
        </row>
        <row r="172">
          <cell r="A172" t="str">
            <v>E50</v>
          </cell>
        </row>
        <row r="173">
          <cell r="A173" t="str">
            <v>E49</v>
          </cell>
        </row>
        <row r="174">
          <cell r="A174" t="str">
            <v>E51</v>
          </cell>
        </row>
        <row r="175">
          <cell r="A175" t="str">
            <v>E44</v>
          </cell>
        </row>
        <row r="176">
          <cell r="A176" t="str">
            <v>E46</v>
          </cell>
        </row>
        <row r="177">
          <cell r="A177" t="str">
            <v>E45</v>
          </cell>
        </row>
        <row r="178">
          <cell r="A178" t="str">
            <v>E47</v>
          </cell>
        </row>
        <row r="179">
          <cell r="A179" t="str">
            <v>E42</v>
          </cell>
        </row>
        <row r="180">
          <cell r="A180" t="str">
            <v>E43</v>
          </cell>
        </row>
        <row r="181">
          <cell r="A181" t="str">
            <v>E40</v>
          </cell>
        </row>
        <row r="182">
          <cell r="A182" t="str">
            <v>E41</v>
          </cell>
        </row>
        <row r="183">
          <cell r="A183" t="str">
            <v>E36</v>
          </cell>
        </row>
        <row r="184">
          <cell r="A184" t="str">
            <v>E38</v>
          </cell>
        </row>
        <row r="185">
          <cell r="A185" t="str">
            <v>E39</v>
          </cell>
        </row>
        <row r="186">
          <cell r="A186" t="str">
            <v>E37</v>
          </cell>
        </row>
        <row r="187">
          <cell r="A187" t="str">
            <v>E32</v>
          </cell>
        </row>
        <row r="188">
          <cell r="A188" t="str">
            <v>E34</v>
          </cell>
        </row>
        <row r="189">
          <cell r="A189" t="str">
            <v>E33</v>
          </cell>
        </row>
        <row r="190">
          <cell r="A190" t="str">
            <v>E35</v>
          </cell>
        </row>
        <row r="191">
          <cell r="A191" t="str">
            <v>E03</v>
          </cell>
        </row>
        <row r="192">
          <cell r="A192" t="str">
            <v>E23</v>
          </cell>
        </row>
        <row r="193">
          <cell r="A193" t="str">
            <v>E22</v>
          </cell>
        </row>
        <row r="194">
          <cell r="A194" t="str">
            <v>E04</v>
          </cell>
        </row>
        <row r="195">
          <cell r="A195" t="str">
            <v>E05</v>
          </cell>
        </row>
        <row r="196">
          <cell r="A196" t="str">
            <v>E24</v>
          </cell>
        </row>
        <row r="197">
          <cell r="A197" t="str">
            <v>E68</v>
          </cell>
        </row>
        <row r="198">
          <cell r="A198" t="str">
            <v>E69</v>
          </cell>
        </row>
        <row r="199">
          <cell r="A199" t="str">
            <v>E70</v>
          </cell>
        </row>
        <row r="200">
          <cell r="A200" t="str">
            <v>E71</v>
          </cell>
        </row>
        <row r="201">
          <cell r="A201" t="str">
            <v>E06</v>
          </cell>
        </row>
        <row r="202">
          <cell r="A202" t="str">
            <v>E06B</v>
          </cell>
        </row>
        <row r="203">
          <cell r="A203" t="str">
            <v>E06A</v>
          </cell>
        </row>
        <row r="204">
          <cell r="A204" t="str">
            <v>E06C</v>
          </cell>
        </row>
        <row r="205">
          <cell r="A205" t="str">
            <v>E07C</v>
          </cell>
        </row>
        <row r="206">
          <cell r="A206" t="str">
            <v>E07</v>
          </cell>
        </row>
        <row r="207">
          <cell r="A207" t="str">
            <v>E08</v>
          </cell>
        </row>
        <row r="208">
          <cell r="A208" t="str">
            <v>E31</v>
          </cell>
        </row>
        <row r="209">
          <cell r="A209" t="str">
            <v>E30</v>
          </cell>
        </row>
        <row r="210">
          <cell r="A210" t="str">
            <v>E10</v>
          </cell>
        </row>
        <row r="211">
          <cell r="A211" t="str">
            <v>E29</v>
          </cell>
        </row>
        <row r="212">
          <cell r="A212" t="str">
            <v>E11</v>
          </cell>
        </row>
        <row r="213">
          <cell r="A213" t="str">
            <v>E60</v>
          </cell>
        </row>
        <row r="214">
          <cell r="A214" t="str">
            <v>E61</v>
          </cell>
        </row>
        <row r="215">
          <cell r="A215" t="str">
            <v>E58</v>
          </cell>
        </row>
        <row r="216">
          <cell r="A216" t="str">
            <v>E59</v>
          </cell>
        </row>
        <row r="217">
          <cell r="A217" t="str">
            <v>E56</v>
          </cell>
        </row>
        <row r="218">
          <cell r="A218" t="str">
            <v>E57</v>
          </cell>
        </row>
        <row r="219">
          <cell r="A219" t="str">
            <v>E66</v>
          </cell>
        </row>
        <row r="220">
          <cell r="A220" t="str">
            <v>E67</v>
          </cell>
        </row>
        <row r="221">
          <cell r="A221" t="str">
            <v>E67A</v>
          </cell>
        </row>
        <row r="222">
          <cell r="A222" t="str">
            <v>E67B</v>
          </cell>
        </row>
        <row r="223">
          <cell r="A223" t="str">
            <v>E64</v>
          </cell>
        </row>
        <row r="224">
          <cell r="A224" t="str">
            <v>E65</v>
          </cell>
        </row>
        <row r="225">
          <cell r="A225" t="str">
            <v>E62</v>
          </cell>
        </row>
        <row r="226">
          <cell r="A226" t="str">
            <v>E63</v>
          </cell>
        </row>
        <row r="227">
          <cell r="A227" t="str">
            <v>E13</v>
          </cell>
        </row>
        <row r="228">
          <cell r="A228" t="str">
            <v>E12</v>
          </cell>
        </row>
        <row r="229">
          <cell r="A229" t="str">
            <v>E14</v>
          </cell>
        </row>
        <row r="230">
          <cell r="A230" t="str">
            <v>E15</v>
          </cell>
        </row>
        <row r="231">
          <cell r="A231" t="str">
            <v>E16</v>
          </cell>
        </row>
        <row r="232">
          <cell r="A232" t="str">
            <v>E18</v>
          </cell>
        </row>
        <row r="233">
          <cell r="A233" t="str">
            <v>E19</v>
          </cell>
        </row>
        <row r="234">
          <cell r="A234" t="str">
            <v>E27</v>
          </cell>
        </row>
        <row r="235">
          <cell r="A235" t="str">
            <v>E20</v>
          </cell>
        </row>
        <row r="236">
          <cell r="A236" t="str">
            <v>E72</v>
          </cell>
        </row>
        <row r="237">
          <cell r="A237" t="str">
            <v>E76</v>
          </cell>
        </row>
        <row r="238">
          <cell r="A238" t="str">
            <v>E77</v>
          </cell>
        </row>
        <row r="239">
          <cell r="A239" t="str">
            <v>E78</v>
          </cell>
        </row>
        <row r="240">
          <cell r="A240" t="str">
            <v>F</v>
          </cell>
        </row>
        <row r="241">
          <cell r="A241" t="str">
            <v>F09</v>
          </cell>
        </row>
        <row r="242">
          <cell r="A242" t="str">
            <v>F02</v>
          </cell>
        </row>
        <row r="243">
          <cell r="A243" t="str">
            <v>F01</v>
          </cell>
        </row>
        <row r="244">
          <cell r="A244" t="str">
            <v>F03</v>
          </cell>
        </row>
        <row r="245">
          <cell r="A245" t="str">
            <v>F07</v>
          </cell>
        </row>
        <row r="246">
          <cell r="A246" t="str">
            <v>F11</v>
          </cell>
        </row>
        <row r="247">
          <cell r="A247" t="str">
            <v>F08</v>
          </cell>
        </row>
        <row r="248">
          <cell r="A248" t="str">
            <v>F05</v>
          </cell>
        </row>
        <row r="249">
          <cell r="A249" t="str">
            <v>F04</v>
          </cell>
        </row>
        <row r="250">
          <cell r="A250" t="str">
            <v>F06</v>
          </cell>
        </row>
        <row r="251">
          <cell r="A251" t="str">
            <v>F10</v>
          </cell>
        </row>
        <row r="252">
          <cell r="A252" t="str">
            <v>F12</v>
          </cell>
        </row>
        <row r="253">
          <cell r="A253" t="str">
            <v>F13</v>
          </cell>
        </row>
        <row r="254">
          <cell r="A254" t="str">
            <v>F14</v>
          </cell>
        </row>
        <row r="255">
          <cell r="A255" t="str">
            <v>F15</v>
          </cell>
        </row>
        <row r="256">
          <cell r="A256" t="str">
            <v>G</v>
          </cell>
        </row>
        <row r="257">
          <cell r="A257" t="str">
            <v>G1</v>
          </cell>
        </row>
        <row r="258">
          <cell r="A258" t="str">
            <v>G2</v>
          </cell>
        </row>
        <row r="259">
          <cell r="A259" t="str">
            <v>G3</v>
          </cell>
        </row>
        <row r="260">
          <cell r="A260" t="str">
            <v>G4</v>
          </cell>
        </row>
        <row r="261">
          <cell r="A261" t="str">
            <v>H</v>
          </cell>
        </row>
        <row r="262">
          <cell r="A262" t="str">
            <v>H11</v>
          </cell>
        </row>
        <row r="263">
          <cell r="A263" t="str">
            <v>H08</v>
          </cell>
        </row>
        <row r="264">
          <cell r="A264" t="str">
            <v>H01</v>
          </cell>
        </row>
        <row r="265">
          <cell r="A265" t="str">
            <v>H02</v>
          </cell>
        </row>
        <row r="266">
          <cell r="A266" t="str">
            <v>H12</v>
          </cell>
        </row>
        <row r="267">
          <cell r="A267" t="str">
            <v>H12A</v>
          </cell>
        </row>
        <row r="268">
          <cell r="A268" t="str">
            <v>H03</v>
          </cell>
        </row>
        <row r="269">
          <cell r="A269" t="str">
            <v>H04</v>
          </cell>
        </row>
        <row r="270">
          <cell r="A270" t="str">
            <v>H13</v>
          </cell>
        </row>
        <row r="271">
          <cell r="A271" t="str">
            <v>H09</v>
          </cell>
        </row>
        <row r="272">
          <cell r="A272" t="str">
            <v>H10</v>
          </cell>
        </row>
        <row r="273">
          <cell r="A273" t="str">
            <v>H15</v>
          </cell>
        </row>
        <row r="274">
          <cell r="A274" t="str">
            <v>H16</v>
          </cell>
        </row>
        <row r="275">
          <cell r="A275" t="str">
            <v>H05</v>
          </cell>
        </row>
        <row r="276">
          <cell r="A276" t="str">
            <v>H06</v>
          </cell>
        </row>
        <row r="277">
          <cell r="A277" t="str">
            <v>H07</v>
          </cell>
        </row>
        <row r="278">
          <cell r="A278" t="str">
            <v>H14</v>
          </cell>
        </row>
        <row r="279">
          <cell r="A279" t="str">
            <v>H17</v>
          </cell>
        </row>
        <row r="280">
          <cell r="A280" t="str">
            <v>H18</v>
          </cell>
        </row>
        <row r="281">
          <cell r="A281" t="str">
            <v>H19</v>
          </cell>
        </row>
        <row r="282">
          <cell r="A282" t="str">
            <v>H20</v>
          </cell>
        </row>
        <row r="283">
          <cell r="A283" t="str">
            <v>H21</v>
          </cell>
        </row>
        <row r="284">
          <cell r="A284" t="str">
            <v>I</v>
          </cell>
        </row>
        <row r="286">
          <cell r="A286" t="str">
            <v>J</v>
          </cell>
        </row>
        <row r="287">
          <cell r="A287" t="str">
            <v>J02</v>
          </cell>
        </row>
        <row r="288">
          <cell r="A288" t="str">
            <v>J06</v>
          </cell>
        </row>
        <row r="289">
          <cell r="A289" t="str">
            <v>J12</v>
          </cell>
        </row>
        <row r="290">
          <cell r="A290" t="str">
            <v>J01</v>
          </cell>
        </row>
        <row r="291">
          <cell r="A291" t="str">
            <v>J08</v>
          </cell>
        </row>
        <row r="292">
          <cell r="A292" t="str">
            <v>J07</v>
          </cell>
        </row>
        <row r="293">
          <cell r="A293" t="str">
            <v>J07A</v>
          </cell>
        </row>
        <row r="294">
          <cell r="A294" t="str">
            <v>J05</v>
          </cell>
        </row>
        <row r="295">
          <cell r="A295" t="str">
            <v>J11</v>
          </cell>
        </row>
        <row r="296">
          <cell r="A296" t="str">
            <v xml:space="preserve">  </v>
          </cell>
        </row>
        <row r="297">
          <cell r="A297" t="str">
            <v>J10</v>
          </cell>
        </row>
        <row r="298">
          <cell r="A298" t="str">
            <v>J04</v>
          </cell>
        </row>
        <row r="299">
          <cell r="A299" t="str">
            <v>J09</v>
          </cell>
        </row>
        <row r="300">
          <cell r="A300" t="str">
            <v>J15</v>
          </cell>
        </row>
        <row r="301">
          <cell r="A301" t="str">
            <v>J20</v>
          </cell>
        </row>
        <row r="302">
          <cell r="A302" t="str">
            <v>K</v>
          </cell>
        </row>
        <row r="303">
          <cell r="A303" t="str">
            <v>K10</v>
          </cell>
        </row>
        <row r="304">
          <cell r="A304" t="str">
            <v>K11</v>
          </cell>
        </row>
        <row r="305">
          <cell r="A305" t="str">
            <v>K13</v>
          </cell>
        </row>
        <row r="306">
          <cell r="A306" t="str">
            <v>K14</v>
          </cell>
        </row>
        <row r="307">
          <cell r="A307" t="str">
            <v>K06</v>
          </cell>
        </row>
        <row r="308">
          <cell r="A308" t="str">
            <v>K07</v>
          </cell>
        </row>
        <row r="309">
          <cell r="A309" t="str">
            <v>K17</v>
          </cell>
        </row>
        <row r="310">
          <cell r="A310" t="str">
            <v>K18</v>
          </cell>
        </row>
        <row r="311">
          <cell r="A311" t="str">
            <v>K08</v>
          </cell>
        </row>
        <row r="312">
          <cell r="A312" t="str">
            <v>K19</v>
          </cell>
        </row>
        <row r="313">
          <cell r="A313" t="str">
            <v>K09</v>
          </cell>
        </row>
        <row r="314">
          <cell r="A314" t="str">
            <v>K12</v>
          </cell>
        </row>
        <row r="315">
          <cell r="A315" t="str">
            <v>K16</v>
          </cell>
        </row>
        <row r="316">
          <cell r="A316" t="str">
            <v>K02</v>
          </cell>
        </row>
        <row r="317">
          <cell r="A317" t="str">
            <v>K15</v>
          </cell>
        </row>
        <row r="318">
          <cell r="A318" t="str">
            <v>K01</v>
          </cell>
        </row>
        <row r="319">
          <cell r="A319" t="str">
            <v>K03</v>
          </cell>
        </row>
        <row r="320">
          <cell r="A320" t="str">
            <v>K04</v>
          </cell>
        </row>
        <row r="321">
          <cell r="A321" t="str">
            <v>K05</v>
          </cell>
        </row>
        <row r="322">
          <cell r="A322" t="str">
            <v>K20</v>
          </cell>
        </row>
        <row r="323">
          <cell r="A323" t="str">
            <v>K21</v>
          </cell>
        </row>
        <row r="324">
          <cell r="A324" t="str">
            <v>K22</v>
          </cell>
        </row>
        <row r="325">
          <cell r="A325" t="str">
            <v>K23</v>
          </cell>
        </row>
        <row r="326">
          <cell r="A326" t="str">
            <v>L</v>
          </cell>
        </row>
        <row r="327">
          <cell r="A327" t="str">
            <v>L12</v>
          </cell>
        </row>
        <row r="328">
          <cell r="A328" t="str">
            <v>L02</v>
          </cell>
        </row>
        <row r="329">
          <cell r="A329" t="str">
            <v>L01</v>
          </cell>
        </row>
        <row r="330">
          <cell r="A330" t="str">
            <v>L11</v>
          </cell>
        </row>
        <row r="331">
          <cell r="A331" t="str">
            <v>L03</v>
          </cell>
        </row>
        <row r="332">
          <cell r="A332" t="str">
            <v>L04</v>
          </cell>
        </row>
        <row r="333">
          <cell r="A333" t="str">
            <v>L05</v>
          </cell>
        </row>
        <row r="334">
          <cell r="A334" t="str">
            <v>L06</v>
          </cell>
        </row>
        <row r="335">
          <cell r="A335" t="str">
            <v>L07</v>
          </cell>
        </row>
        <row r="336">
          <cell r="A336" t="str">
            <v>L08</v>
          </cell>
        </row>
        <row r="337">
          <cell r="A337" t="str">
            <v>L09</v>
          </cell>
        </row>
        <row r="338">
          <cell r="A338" t="str">
            <v>L10</v>
          </cell>
        </row>
        <row r="339">
          <cell r="A339" t="str">
            <v>L13</v>
          </cell>
        </row>
        <row r="340">
          <cell r="A340" t="str">
            <v>L14</v>
          </cell>
        </row>
        <row r="341">
          <cell r="A341" t="str">
            <v>L15</v>
          </cell>
        </row>
        <row r="342">
          <cell r="A342" t="str">
            <v>L16</v>
          </cell>
        </row>
        <row r="343">
          <cell r="A343" t="str">
            <v>L17</v>
          </cell>
        </row>
        <row r="344">
          <cell r="A344" t="str">
            <v>L18</v>
          </cell>
        </row>
        <row r="345">
          <cell r="A345" t="str">
            <v>L19</v>
          </cell>
        </row>
        <row r="346">
          <cell r="A346" t="str">
            <v>L20</v>
          </cell>
        </row>
        <row r="347">
          <cell r="A347" t="str">
            <v>L21</v>
          </cell>
        </row>
        <row r="348">
          <cell r="A348" t="str">
            <v>L22</v>
          </cell>
        </row>
        <row r="349">
          <cell r="A349" t="str">
            <v>L23</v>
          </cell>
        </row>
        <row r="350">
          <cell r="A350" t="str">
            <v>L24</v>
          </cell>
        </row>
        <row r="351">
          <cell r="A351" t="str">
            <v>L25</v>
          </cell>
        </row>
        <row r="352">
          <cell r="A352" t="str">
            <v>L26</v>
          </cell>
        </row>
        <row r="353">
          <cell r="A353" t="str">
            <v>L27</v>
          </cell>
        </row>
        <row r="354">
          <cell r="A354" t="str">
            <v>M</v>
          </cell>
        </row>
        <row r="355">
          <cell r="A355" t="str">
            <v>M01</v>
          </cell>
        </row>
        <row r="356">
          <cell r="A356" t="str">
            <v>M02</v>
          </cell>
        </row>
        <row r="359">
          <cell r="A359" t="str">
            <v>O</v>
          </cell>
        </row>
        <row r="360">
          <cell r="A360" t="str">
            <v>O36</v>
          </cell>
        </row>
        <row r="361">
          <cell r="A361" t="str">
            <v>O12</v>
          </cell>
        </row>
        <row r="362">
          <cell r="A362" t="str">
            <v>O32</v>
          </cell>
        </row>
        <row r="363">
          <cell r="A363" t="str">
            <v>O39</v>
          </cell>
        </row>
        <row r="364">
          <cell r="A364" t="str">
            <v>O28</v>
          </cell>
        </row>
        <row r="365">
          <cell r="A365" t="str">
            <v>O01</v>
          </cell>
        </row>
        <row r="366">
          <cell r="A366" t="str">
            <v>O33</v>
          </cell>
        </row>
        <row r="367">
          <cell r="A367" t="str">
            <v>O24</v>
          </cell>
        </row>
        <row r="368">
          <cell r="A368" t="str">
            <v>O02</v>
          </cell>
        </row>
        <row r="369">
          <cell r="A369" t="str">
            <v>O03</v>
          </cell>
        </row>
        <row r="370">
          <cell r="A370" t="str">
            <v>O22</v>
          </cell>
        </row>
        <row r="371">
          <cell r="A371" t="str">
            <v>O06</v>
          </cell>
        </row>
        <row r="372">
          <cell r="A372" t="str">
            <v>O27</v>
          </cell>
        </row>
        <row r="373">
          <cell r="A373" t="str">
            <v>O26</v>
          </cell>
        </row>
        <row r="374">
          <cell r="A374" t="str">
            <v>O07</v>
          </cell>
        </row>
        <row r="375">
          <cell r="A375" t="str">
            <v>O08</v>
          </cell>
        </row>
        <row r="376">
          <cell r="A376" t="str">
            <v>O08A</v>
          </cell>
        </row>
        <row r="377">
          <cell r="A377" t="str">
            <v>O09</v>
          </cell>
        </row>
        <row r="378">
          <cell r="A378" t="str">
            <v>O37</v>
          </cell>
        </row>
        <row r="379">
          <cell r="A379" t="str">
            <v>O10</v>
          </cell>
        </row>
        <row r="380">
          <cell r="A380" t="str">
            <v>O11</v>
          </cell>
        </row>
        <row r="381">
          <cell r="A381" t="str">
            <v>O38</v>
          </cell>
        </row>
        <row r="382">
          <cell r="A382" t="str">
            <v>O29</v>
          </cell>
        </row>
        <row r="383">
          <cell r="A383" t="str">
            <v>O05</v>
          </cell>
        </row>
        <row r="384">
          <cell r="A384" t="str">
            <v>O31</v>
          </cell>
        </row>
        <row r="385">
          <cell r="A385" t="str">
            <v>O13</v>
          </cell>
        </row>
        <row r="386">
          <cell r="A386" t="str">
            <v>O14</v>
          </cell>
        </row>
        <row r="387">
          <cell r="A387" t="str">
            <v>O15</v>
          </cell>
        </row>
        <row r="388">
          <cell r="A388" t="str">
            <v>O04</v>
          </cell>
        </row>
        <row r="389">
          <cell r="A389" t="str">
            <v>O16</v>
          </cell>
        </row>
        <row r="390">
          <cell r="A390" t="str">
            <v>O17</v>
          </cell>
        </row>
        <row r="391">
          <cell r="A391" t="str">
            <v>O30</v>
          </cell>
        </row>
        <row r="392">
          <cell r="A392" t="str">
            <v>O35</v>
          </cell>
        </row>
        <row r="393">
          <cell r="A393" t="str">
            <v>O25</v>
          </cell>
        </row>
        <row r="394">
          <cell r="A394" t="str">
            <v>O18</v>
          </cell>
        </row>
        <row r="395">
          <cell r="A395" t="str">
            <v>O34</v>
          </cell>
        </row>
        <row r="396">
          <cell r="A396" t="str">
            <v>O19</v>
          </cell>
        </row>
        <row r="397">
          <cell r="A397" t="str">
            <v>O20</v>
          </cell>
        </row>
        <row r="398">
          <cell r="A398" t="str">
            <v>O20A</v>
          </cell>
        </row>
        <row r="399">
          <cell r="A399" t="str">
            <v>O21</v>
          </cell>
        </row>
        <row r="400">
          <cell r="A400" t="str">
            <v>O23</v>
          </cell>
        </row>
        <row r="401">
          <cell r="A401" t="str">
            <v>O40</v>
          </cell>
        </row>
        <row r="402">
          <cell r="A402" t="str">
            <v>O41</v>
          </cell>
        </row>
        <row r="403">
          <cell r="A403" t="str">
            <v>O42</v>
          </cell>
        </row>
        <row r="404">
          <cell r="A404" t="str">
            <v>O43</v>
          </cell>
        </row>
        <row r="405">
          <cell r="A405" t="str">
            <v>O44</v>
          </cell>
        </row>
        <row r="406">
          <cell r="A406" t="str">
            <v>O45</v>
          </cell>
        </row>
        <row r="407">
          <cell r="A407" t="str">
            <v>O46</v>
          </cell>
        </row>
        <row r="408">
          <cell r="A408" t="str">
            <v>O47</v>
          </cell>
        </row>
        <row r="409">
          <cell r="A409" t="str">
            <v>O48</v>
          </cell>
        </row>
        <row r="410">
          <cell r="A410" t="str">
            <v>O49</v>
          </cell>
        </row>
        <row r="411">
          <cell r="A411" t="str">
            <v>O50</v>
          </cell>
        </row>
        <row r="412">
          <cell r="A412">
            <v>0</v>
          </cell>
        </row>
        <row r="413">
          <cell r="A413">
            <v>0</v>
          </cell>
        </row>
        <row r="414">
          <cell r="A414" t="str">
            <v>P</v>
          </cell>
        </row>
        <row r="415">
          <cell r="A415" t="str">
            <v>P12</v>
          </cell>
        </row>
        <row r="416">
          <cell r="A416" t="str">
            <v>P11</v>
          </cell>
        </row>
        <row r="417">
          <cell r="A417" t="str">
            <v>P09</v>
          </cell>
        </row>
        <row r="418">
          <cell r="A418" t="str">
            <v>P01</v>
          </cell>
        </row>
        <row r="419">
          <cell r="A419" t="str">
            <v>P16</v>
          </cell>
        </row>
        <row r="420">
          <cell r="A420" t="str">
            <v>P17</v>
          </cell>
        </row>
        <row r="421">
          <cell r="A421" t="str">
            <v>P15</v>
          </cell>
        </row>
        <row r="422">
          <cell r="A422" t="str">
            <v>P02</v>
          </cell>
        </row>
        <row r="423">
          <cell r="A423" t="str">
            <v>P04</v>
          </cell>
        </row>
        <row r="424">
          <cell r="A424" t="str">
            <v>P03</v>
          </cell>
        </row>
        <row r="425">
          <cell r="A425" t="str">
            <v>P10</v>
          </cell>
        </row>
        <row r="426">
          <cell r="A426" t="str">
            <v>P05</v>
          </cell>
        </row>
        <row r="427">
          <cell r="A427" t="str">
            <v>P07</v>
          </cell>
        </row>
        <row r="428">
          <cell r="A428" t="str">
            <v>P13</v>
          </cell>
        </row>
        <row r="429">
          <cell r="A429" t="str">
            <v>P14</v>
          </cell>
        </row>
        <row r="430">
          <cell r="A430" t="str">
            <v>P06</v>
          </cell>
        </row>
        <row r="431">
          <cell r="A431" t="str">
            <v>P08</v>
          </cell>
        </row>
        <row r="432">
          <cell r="A432" t="str">
            <v>P18</v>
          </cell>
        </row>
        <row r="433">
          <cell r="A433" t="str">
            <v>P19</v>
          </cell>
        </row>
        <row r="434">
          <cell r="A434" t="str">
            <v>P20</v>
          </cell>
        </row>
        <row r="435">
          <cell r="A435" t="str">
            <v>P21</v>
          </cell>
        </row>
        <row r="436">
          <cell r="A436" t="str">
            <v>Q</v>
          </cell>
        </row>
        <row r="437">
          <cell r="A437" t="str">
            <v>Q06</v>
          </cell>
        </row>
        <row r="438">
          <cell r="A438" t="str">
            <v>Q02</v>
          </cell>
        </row>
        <row r="439">
          <cell r="A439" t="str">
            <v>Q03</v>
          </cell>
        </row>
        <row r="440">
          <cell r="A440" t="str">
            <v>Q05</v>
          </cell>
        </row>
        <row r="441">
          <cell r="A441" t="str">
            <v>Q01</v>
          </cell>
        </row>
        <row r="442">
          <cell r="A442" t="str">
            <v>Q04</v>
          </cell>
        </row>
        <row r="443">
          <cell r="A443" t="str">
            <v>Q07</v>
          </cell>
        </row>
        <row r="444">
          <cell r="A444" t="str">
            <v>Q08</v>
          </cell>
        </row>
        <row r="445">
          <cell r="A445" t="str">
            <v>Q09</v>
          </cell>
        </row>
        <row r="446">
          <cell r="A446" t="str">
            <v>Q10</v>
          </cell>
        </row>
        <row r="447">
          <cell r="A447" t="str">
            <v>R</v>
          </cell>
        </row>
        <row r="448">
          <cell r="A448" t="str">
            <v>R02</v>
          </cell>
        </row>
        <row r="449">
          <cell r="A449" t="str">
            <v>R01</v>
          </cell>
        </row>
        <row r="450">
          <cell r="A450" t="str">
            <v>R03</v>
          </cell>
        </row>
        <row r="451">
          <cell r="A451" t="str">
            <v>R04</v>
          </cell>
        </row>
        <row r="452">
          <cell r="A452" t="str">
            <v>R05</v>
          </cell>
        </row>
        <row r="453">
          <cell r="A453" t="str">
            <v>R06</v>
          </cell>
        </row>
        <row r="454">
          <cell r="A454" t="str">
            <v>R07</v>
          </cell>
        </row>
        <row r="455">
          <cell r="A455" t="str">
            <v>S</v>
          </cell>
        </row>
        <row r="456">
          <cell r="A456" t="str">
            <v>S108</v>
          </cell>
        </row>
        <row r="457">
          <cell r="A457" t="str">
            <v>S122</v>
          </cell>
        </row>
        <row r="458">
          <cell r="A458" t="str">
            <v>S169</v>
          </cell>
        </row>
        <row r="459">
          <cell r="A459" t="str">
            <v>S170</v>
          </cell>
        </row>
        <row r="460">
          <cell r="A460" t="str">
            <v>S90</v>
          </cell>
        </row>
        <row r="461">
          <cell r="A461" t="str">
            <v>S163</v>
          </cell>
        </row>
        <row r="462">
          <cell r="A462" t="str">
            <v>S91</v>
          </cell>
        </row>
        <row r="463">
          <cell r="A463" t="str">
            <v>S89</v>
          </cell>
        </row>
        <row r="464">
          <cell r="A464" t="str">
            <v>S235</v>
          </cell>
        </row>
        <row r="465">
          <cell r="A465" t="str">
            <v>S92</v>
          </cell>
        </row>
        <row r="466">
          <cell r="A466" t="str">
            <v>S177</v>
          </cell>
        </row>
        <row r="467">
          <cell r="A467" t="str">
            <v>S93</v>
          </cell>
        </row>
        <row r="468">
          <cell r="A468" t="str">
            <v>S178</v>
          </cell>
        </row>
        <row r="469">
          <cell r="A469" t="str">
            <v>S179</v>
          </cell>
        </row>
        <row r="470">
          <cell r="A470" t="str">
            <v>S01</v>
          </cell>
        </row>
        <row r="471">
          <cell r="A471" t="str">
            <v>S01A</v>
          </cell>
        </row>
        <row r="472">
          <cell r="A472" t="str">
            <v>S02</v>
          </cell>
        </row>
        <row r="473">
          <cell r="A473" t="str">
            <v>S130</v>
          </cell>
        </row>
        <row r="474">
          <cell r="A474" t="str">
            <v>S133</v>
          </cell>
        </row>
        <row r="475">
          <cell r="A475" t="str">
            <v>S98</v>
          </cell>
        </row>
        <row r="476">
          <cell r="A476" t="str">
            <v>S99</v>
          </cell>
        </row>
        <row r="477">
          <cell r="A477" t="str">
            <v>S136</v>
          </cell>
        </row>
        <row r="478">
          <cell r="A478" t="str">
            <v>S117</v>
          </cell>
        </row>
        <row r="479">
          <cell r="A479" t="str">
            <v>S116</v>
          </cell>
        </row>
        <row r="480">
          <cell r="A480" t="str">
            <v>S04</v>
          </cell>
        </row>
        <row r="481">
          <cell r="A481" t="str">
            <v>S115</v>
          </cell>
        </row>
        <row r="482">
          <cell r="A482" t="str">
            <v>S03</v>
          </cell>
        </row>
        <row r="483">
          <cell r="A483" t="str">
            <v>S05</v>
          </cell>
        </row>
        <row r="484">
          <cell r="A484" t="str">
            <v>S145</v>
          </cell>
        </row>
        <row r="485">
          <cell r="A485" t="str">
            <v>S06</v>
          </cell>
        </row>
        <row r="486">
          <cell r="A486" t="str">
            <v>S146</v>
          </cell>
        </row>
        <row r="487">
          <cell r="A487" t="str">
            <v>S10</v>
          </cell>
        </row>
        <row r="488">
          <cell r="A488" t="str">
            <v>S196</v>
          </cell>
        </row>
        <row r="489">
          <cell r="A489" t="str">
            <v>S113</v>
          </cell>
        </row>
        <row r="490">
          <cell r="A490" t="str">
            <v>S11</v>
          </cell>
        </row>
        <row r="491">
          <cell r="A491" t="str">
            <v>S188</v>
          </cell>
        </row>
        <row r="492">
          <cell r="A492" t="str">
            <v>S87</v>
          </cell>
        </row>
        <row r="493">
          <cell r="A493" t="str">
            <v>S88</v>
          </cell>
        </row>
        <row r="494">
          <cell r="A494" t="str">
            <v>S152</v>
          </cell>
        </row>
        <row r="495">
          <cell r="A495" t="str">
            <v>S151</v>
          </cell>
        </row>
        <row r="496">
          <cell r="A496" t="str">
            <v>S149</v>
          </cell>
        </row>
        <row r="497">
          <cell r="A497" t="str">
            <v>S239</v>
          </cell>
        </row>
        <row r="498">
          <cell r="A498" t="str">
            <v>S153</v>
          </cell>
        </row>
        <row r="499">
          <cell r="A499" t="str">
            <v>S234</v>
          </cell>
        </row>
        <row r="500">
          <cell r="A500" t="str">
            <v>S150</v>
          </cell>
        </row>
        <row r="501">
          <cell r="A501" t="str">
            <v>S217</v>
          </cell>
        </row>
        <row r="502">
          <cell r="A502" t="str">
            <v>S94</v>
          </cell>
        </row>
        <row r="503">
          <cell r="A503" t="str">
            <v>S37</v>
          </cell>
        </row>
        <row r="504">
          <cell r="A504" t="str">
            <v>S100</v>
          </cell>
        </row>
        <row r="505">
          <cell r="A505" t="str">
            <v>S101</v>
          </cell>
        </row>
        <row r="506">
          <cell r="A506" t="str">
            <v>S135</v>
          </cell>
        </row>
        <row r="507">
          <cell r="A507" t="str">
            <v>S233</v>
          </cell>
        </row>
        <row r="508">
          <cell r="A508" t="str">
            <v>S12</v>
          </cell>
        </row>
        <row r="509">
          <cell r="A509" t="str">
            <v>S13</v>
          </cell>
        </row>
        <row r="510">
          <cell r="A510" t="str">
            <v>S14</v>
          </cell>
        </row>
        <row r="511">
          <cell r="A511" t="str">
            <v>S123</v>
          </cell>
        </row>
        <row r="512">
          <cell r="A512" t="str">
            <v>S15</v>
          </cell>
        </row>
        <row r="513">
          <cell r="A513" t="str">
            <v>S138</v>
          </cell>
        </row>
        <row r="514">
          <cell r="A514" t="str">
            <v>S139</v>
          </cell>
        </row>
        <row r="515">
          <cell r="A515" t="str">
            <v>S140</v>
          </cell>
        </row>
        <row r="516">
          <cell r="A516" t="str">
            <v>S173</v>
          </cell>
        </row>
        <row r="517">
          <cell r="A517" t="str">
            <v>S16</v>
          </cell>
        </row>
        <row r="518">
          <cell r="A518" t="str">
            <v>S17</v>
          </cell>
        </row>
        <row r="519">
          <cell r="A519" t="str">
            <v>S18</v>
          </cell>
        </row>
        <row r="520">
          <cell r="A520" t="str">
            <v>S08</v>
          </cell>
        </row>
        <row r="521">
          <cell r="A521" t="str">
            <v>S19</v>
          </cell>
        </row>
        <row r="522">
          <cell r="A522" t="str">
            <v>S219</v>
          </cell>
        </row>
        <row r="523">
          <cell r="A523" t="str">
            <v>S111</v>
          </cell>
        </row>
        <row r="524">
          <cell r="A524" t="str">
            <v>S165</v>
          </cell>
        </row>
        <row r="525">
          <cell r="A525" t="str">
            <v>S213</v>
          </cell>
        </row>
        <row r="526">
          <cell r="A526" t="str">
            <v>S211</v>
          </cell>
        </row>
        <row r="527">
          <cell r="A527" t="str">
            <v>S212</v>
          </cell>
        </row>
        <row r="528">
          <cell r="A528" t="str">
            <v>S210</v>
          </cell>
        </row>
        <row r="529">
          <cell r="A529" t="str">
            <v>S207</v>
          </cell>
        </row>
        <row r="530">
          <cell r="A530" t="str">
            <v>S208</v>
          </cell>
        </row>
        <row r="531">
          <cell r="A531" t="str">
            <v>S209</v>
          </cell>
        </row>
        <row r="532">
          <cell r="A532" t="str">
            <v>S206</v>
          </cell>
        </row>
        <row r="533">
          <cell r="A533" t="str">
            <v>S203</v>
          </cell>
        </row>
        <row r="534">
          <cell r="A534" t="str">
            <v>S204</v>
          </cell>
        </row>
        <row r="535">
          <cell r="A535" t="str">
            <v>S205</v>
          </cell>
        </row>
        <row r="536">
          <cell r="A536" t="str">
            <v>S202</v>
          </cell>
        </row>
        <row r="537">
          <cell r="A537" t="str">
            <v>S200</v>
          </cell>
        </row>
        <row r="538">
          <cell r="A538" t="str">
            <v>S201</v>
          </cell>
        </row>
        <row r="539">
          <cell r="A539" t="str">
            <v>S156</v>
          </cell>
        </row>
        <row r="540">
          <cell r="A540" t="str">
            <v>S21</v>
          </cell>
        </row>
        <row r="541">
          <cell r="A541" t="str">
            <v>S155</v>
          </cell>
        </row>
        <row r="542">
          <cell r="A542" t="str">
            <v>S124</v>
          </cell>
        </row>
        <row r="543">
          <cell r="A543" t="str">
            <v>S186</v>
          </cell>
        </row>
        <row r="544">
          <cell r="A544" t="str">
            <v>S187</v>
          </cell>
        </row>
        <row r="545">
          <cell r="A545" t="str">
            <v>S106</v>
          </cell>
        </row>
        <row r="546">
          <cell r="A546" t="str">
            <v>S179</v>
          </cell>
        </row>
        <row r="547">
          <cell r="A547" t="str">
            <v>S180</v>
          </cell>
        </row>
        <row r="548">
          <cell r="A548" t="str">
            <v>S22</v>
          </cell>
        </row>
        <row r="549">
          <cell r="A549" t="str">
            <v>S195</v>
          </cell>
        </row>
        <row r="550">
          <cell r="A550" t="str">
            <v>S218</v>
          </cell>
        </row>
        <row r="551">
          <cell r="A551" t="str">
            <v>S23</v>
          </cell>
        </row>
        <row r="552">
          <cell r="A552" t="str">
            <v>S157</v>
          </cell>
        </row>
        <row r="553">
          <cell r="A553" t="str">
            <v>S112</v>
          </cell>
        </row>
        <row r="554">
          <cell r="A554" t="str">
            <v>S24</v>
          </cell>
        </row>
        <row r="555">
          <cell r="A555" t="str">
            <v>S25</v>
          </cell>
        </row>
        <row r="556">
          <cell r="A556" t="str">
            <v>S27</v>
          </cell>
        </row>
        <row r="557">
          <cell r="A557" t="str">
            <v>S118</v>
          </cell>
        </row>
        <row r="558">
          <cell r="A558" t="str">
            <v>S26</v>
          </cell>
        </row>
        <row r="559">
          <cell r="A559" t="str">
            <v>S28</v>
          </cell>
        </row>
        <row r="560">
          <cell r="A560" t="str">
            <v>S142</v>
          </cell>
        </row>
        <row r="561">
          <cell r="A561" t="str">
            <v>S143</v>
          </cell>
        </row>
        <row r="562">
          <cell r="A562" t="str">
            <v>S29</v>
          </cell>
        </row>
        <row r="563">
          <cell r="A563" t="str">
            <v>S144</v>
          </cell>
        </row>
        <row r="564">
          <cell r="A564" t="str">
            <v>S30</v>
          </cell>
        </row>
        <row r="565">
          <cell r="A565" t="str">
            <v>S109</v>
          </cell>
        </row>
        <row r="566">
          <cell r="A566" t="str">
            <v>S220</v>
          </cell>
        </row>
        <row r="567">
          <cell r="A567" t="str">
            <v>S31</v>
          </cell>
        </row>
        <row r="568">
          <cell r="A568" t="str">
            <v>S243</v>
          </cell>
        </row>
        <row r="569">
          <cell r="A569" t="str">
            <v>S32</v>
          </cell>
        </row>
        <row r="570">
          <cell r="A570" t="str">
            <v>S33</v>
          </cell>
        </row>
        <row r="571">
          <cell r="A571" t="str">
            <v>S102</v>
          </cell>
        </row>
        <row r="572">
          <cell r="A572" t="str">
            <v>S110</v>
          </cell>
        </row>
        <row r="573">
          <cell r="A573" t="str">
            <v>S232</v>
          </cell>
        </row>
        <row r="574">
          <cell r="A574" t="str">
            <v>S231</v>
          </cell>
        </row>
        <row r="575">
          <cell r="A575" t="str">
            <v>S34</v>
          </cell>
        </row>
        <row r="576">
          <cell r="A576" t="str">
            <v>S125</v>
          </cell>
        </row>
        <row r="577">
          <cell r="A577" t="str">
            <v>S126</v>
          </cell>
        </row>
        <row r="578">
          <cell r="A578" t="str">
            <v>S65</v>
          </cell>
        </row>
        <row r="579">
          <cell r="A579" t="str">
            <v>S35</v>
          </cell>
        </row>
        <row r="580">
          <cell r="A580" t="str">
            <v>S167</v>
          </cell>
        </row>
        <row r="581">
          <cell r="A581" t="str">
            <v>S36</v>
          </cell>
        </row>
        <row r="582">
          <cell r="A582" t="str">
            <v>S221</v>
          </cell>
        </row>
        <row r="583">
          <cell r="A583" t="str">
            <v>S222</v>
          </cell>
        </row>
        <row r="584">
          <cell r="A584" t="str">
            <v>S222A</v>
          </cell>
        </row>
        <row r="585">
          <cell r="A585" t="str">
            <v>S224</v>
          </cell>
        </row>
        <row r="586">
          <cell r="A586" t="str">
            <v>S105</v>
          </cell>
        </row>
        <row r="587">
          <cell r="A587" t="str">
            <v>S107</v>
          </cell>
        </row>
        <row r="588">
          <cell r="A588" t="str">
            <v>S60</v>
          </cell>
        </row>
        <row r="589">
          <cell r="A589" t="str">
            <v>S225</v>
          </cell>
        </row>
        <row r="590">
          <cell r="A590" t="str">
            <v>S226</v>
          </cell>
        </row>
        <row r="591">
          <cell r="A591" t="str">
            <v>S131</v>
          </cell>
        </row>
        <row r="592">
          <cell r="A592" t="str">
            <v>S134</v>
          </cell>
        </row>
        <row r="593">
          <cell r="A593" t="str">
            <v>S181</v>
          </cell>
        </row>
        <row r="594">
          <cell r="A594" t="str">
            <v>S182</v>
          </cell>
        </row>
        <row r="595">
          <cell r="A595" t="str">
            <v>S172</v>
          </cell>
        </row>
        <row r="596">
          <cell r="A596" t="str">
            <v>S38</v>
          </cell>
        </row>
        <row r="597">
          <cell r="A597" t="str">
            <v>S183</v>
          </cell>
        </row>
        <row r="598">
          <cell r="A598" t="str">
            <v>S39</v>
          </cell>
        </row>
        <row r="599">
          <cell r="A599" t="str">
            <v>S159</v>
          </cell>
        </row>
        <row r="600">
          <cell r="A600" t="str">
            <v>S07</v>
          </cell>
        </row>
        <row r="601">
          <cell r="A601" t="str">
            <v>S40</v>
          </cell>
        </row>
        <row r="602">
          <cell r="A602" t="str">
            <v>S158</v>
          </cell>
        </row>
        <row r="603">
          <cell r="A603" t="str">
            <v>S129</v>
          </cell>
        </row>
        <row r="604">
          <cell r="A604" t="str">
            <v>S166</v>
          </cell>
        </row>
        <row r="605">
          <cell r="A605" t="str">
            <v>S103</v>
          </cell>
        </row>
        <row r="606">
          <cell r="A606" t="str">
            <v>S104</v>
          </cell>
        </row>
        <row r="607">
          <cell r="A607" t="str">
            <v>S160</v>
          </cell>
        </row>
        <row r="608">
          <cell r="A608" t="str">
            <v>S160A</v>
          </cell>
        </row>
        <row r="609">
          <cell r="A609" t="str">
            <v>S46</v>
          </cell>
        </row>
        <row r="610">
          <cell r="A610" t="str">
            <v>S47</v>
          </cell>
        </row>
        <row r="611">
          <cell r="A611" t="str">
            <v>S48</v>
          </cell>
        </row>
        <row r="612">
          <cell r="A612" t="str">
            <v>S48A</v>
          </cell>
        </row>
        <row r="613">
          <cell r="A613" t="str">
            <v>S48B</v>
          </cell>
        </row>
        <row r="614">
          <cell r="A614" t="str">
            <v>S214</v>
          </cell>
        </row>
        <row r="615">
          <cell r="A615" t="str">
            <v>S114</v>
          </cell>
        </row>
        <row r="616">
          <cell r="A616" t="str">
            <v>S41</v>
          </cell>
        </row>
        <row r="617">
          <cell r="A617" t="str">
            <v>S120</v>
          </cell>
        </row>
        <row r="618">
          <cell r="A618" t="str">
            <v>S171</v>
          </cell>
        </row>
        <row r="619">
          <cell r="A619" t="str">
            <v>S09</v>
          </cell>
        </row>
        <row r="620">
          <cell r="A620" t="str">
            <v>S09A</v>
          </cell>
        </row>
        <row r="621">
          <cell r="A621" t="str">
            <v>S09B</v>
          </cell>
        </row>
        <row r="622">
          <cell r="A622" t="str">
            <v>S09C</v>
          </cell>
        </row>
        <row r="623">
          <cell r="A623" t="str">
            <v>S132</v>
          </cell>
        </row>
        <row r="624">
          <cell r="A624" t="str">
            <v>S242</v>
          </cell>
        </row>
        <row r="625">
          <cell r="A625" t="str">
            <v>S241</v>
          </cell>
        </row>
        <row r="626">
          <cell r="A626" t="str">
            <v>S42</v>
          </cell>
        </row>
        <row r="627">
          <cell r="A627" t="str">
            <v>S43</v>
          </cell>
        </row>
        <row r="628">
          <cell r="A628" t="str">
            <v>S44</v>
          </cell>
        </row>
        <row r="629">
          <cell r="A629" t="str">
            <v>S56</v>
          </cell>
        </row>
        <row r="630">
          <cell r="A630" t="str">
            <v>S71</v>
          </cell>
        </row>
        <row r="631">
          <cell r="A631" t="str">
            <v>S71A</v>
          </cell>
        </row>
        <row r="632">
          <cell r="A632" t="str">
            <v>S71B</v>
          </cell>
        </row>
        <row r="633">
          <cell r="A633" t="str">
            <v>S71C</v>
          </cell>
        </row>
        <row r="634">
          <cell r="A634" t="str">
            <v>S72</v>
          </cell>
        </row>
        <row r="635">
          <cell r="A635" t="str">
            <v>S45</v>
          </cell>
        </row>
        <row r="636">
          <cell r="A636" t="str">
            <v>S121</v>
          </cell>
        </row>
        <row r="637">
          <cell r="A637" t="str">
            <v>S228</v>
          </cell>
        </row>
        <row r="638">
          <cell r="A638" t="str">
            <v>S229</v>
          </cell>
        </row>
        <row r="639">
          <cell r="A639" t="str">
            <v>S230</v>
          </cell>
        </row>
        <row r="640">
          <cell r="A640" t="str">
            <v>S20</v>
          </cell>
        </row>
        <row r="641">
          <cell r="A641" t="str">
            <v>S227</v>
          </cell>
        </row>
        <row r="642">
          <cell r="A642" t="str">
            <v>S50</v>
          </cell>
        </row>
        <row r="643">
          <cell r="A643" t="str">
            <v>S162</v>
          </cell>
        </row>
        <row r="644">
          <cell r="A644" t="str">
            <v>S51</v>
          </cell>
        </row>
        <row r="645">
          <cell r="A645" t="str">
            <v>S49</v>
          </cell>
        </row>
        <row r="646">
          <cell r="A646" t="str">
            <v>S52</v>
          </cell>
        </row>
        <row r="647">
          <cell r="A647" t="str">
            <v>S53</v>
          </cell>
        </row>
        <row r="648">
          <cell r="A648" t="str">
            <v>S54</v>
          </cell>
        </row>
        <row r="649">
          <cell r="A649" t="str">
            <v>S154</v>
          </cell>
        </row>
        <row r="650">
          <cell r="A650" t="str">
            <v>S55</v>
          </cell>
        </row>
        <row r="651">
          <cell r="A651" t="str">
            <v>S59</v>
          </cell>
        </row>
        <row r="652">
          <cell r="A652" t="str">
            <v>S58</v>
          </cell>
        </row>
        <row r="653">
          <cell r="A653" t="str">
            <v>S96</v>
          </cell>
        </row>
        <row r="654">
          <cell r="A654" t="str">
            <v>S97</v>
          </cell>
        </row>
        <row r="655">
          <cell r="A655" t="str">
            <v>S57</v>
          </cell>
        </row>
        <row r="656">
          <cell r="A656" t="str">
            <v>S62</v>
          </cell>
        </row>
        <row r="657">
          <cell r="A657" t="str">
            <v>S63</v>
          </cell>
        </row>
        <row r="658">
          <cell r="A658" t="str">
            <v>S61</v>
          </cell>
        </row>
        <row r="659">
          <cell r="A659" t="str">
            <v>S164</v>
          </cell>
        </row>
        <row r="660">
          <cell r="A660" t="str">
            <v>S168</v>
          </cell>
        </row>
        <row r="661">
          <cell r="A661" t="str">
            <v>S199</v>
          </cell>
        </row>
        <row r="662">
          <cell r="A662" t="str">
            <v>S197</v>
          </cell>
        </row>
        <row r="663">
          <cell r="A663" t="str">
            <v>S198</v>
          </cell>
        </row>
        <row r="664">
          <cell r="A664" t="str">
            <v>S75</v>
          </cell>
        </row>
        <row r="665">
          <cell r="A665" t="str">
            <v>S141</v>
          </cell>
        </row>
        <row r="666">
          <cell r="A666" t="str">
            <v>S161</v>
          </cell>
        </row>
        <row r="667">
          <cell r="A667" t="str">
            <v>S66</v>
          </cell>
        </row>
        <row r="668">
          <cell r="A668" t="str">
            <v>S67</v>
          </cell>
        </row>
        <row r="669">
          <cell r="A669" t="str">
            <v>S68</v>
          </cell>
        </row>
        <row r="670">
          <cell r="A670" t="str">
            <v>S69</v>
          </cell>
        </row>
        <row r="671">
          <cell r="A671" t="str">
            <v>S215</v>
          </cell>
        </row>
        <row r="672">
          <cell r="A672" t="str">
            <v>S240</v>
          </cell>
        </row>
        <row r="673">
          <cell r="A673" t="str">
            <v>S127</v>
          </cell>
        </row>
        <row r="674">
          <cell r="A674" t="str">
            <v>S128</v>
          </cell>
        </row>
        <row r="675">
          <cell r="A675" t="str">
            <v>S64</v>
          </cell>
        </row>
        <row r="676">
          <cell r="A676" t="str">
            <v>S64A</v>
          </cell>
        </row>
        <row r="677">
          <cell r="A677" t="str">
            <v>S64B</v>
          </cell>
        </row>
        <row r="678">
          <cell r="A678" t="str">
            <v>S64C</v>
          </cell>
        </row>
        <row r="679">
          <cell r="A679" t="str">
            <v>S64D</v>
          </cell>
        </row>
        <row r="680">
          <cell r="A680" t="str">
            <v>S64E</v>
          </cell>
        </row>
        <row r="681">
          <cell r="A681" t="str">
            <v>S64F</v>
          </cell>
        </row>
        <row r="682">
          <cell r="A682" t="str">
            <v>S64G</v>
          </cell>
        </row>
        <row r="683">
          <cell r="A683" t="str">
            <v>S70</v>
          </cell>
        </row>
        <row r="684">
          <cell r="A684" t="str">
            <v>S73</v>
          </cell>
        </row>
        <row r="685">
          <cell r="A685" t="str">
            <v>S74</v>
          </cell>
        </row>
        <row r="686">
          <cell r="A686" t="str">
            <v>S95</v>
          </cell>
        </row>
        <row r="687">
          <cell r="A687" t="str">
            <v>S95A</v>
          </cell>
        </row>
        <row r="688">
          <cell r="A688" t="str">
            <v>S184</v>
          </cell>
        </row>
        <row r="689">
          <cell r="A689" t="str">
            <v>S185</v>
          </cell>
        </row>
        <row r="690">
          <cell r="A690" t="str">
            <v>S238</v>
          </cell>
        </row>
        <row r="691">
          <cell r="A691" t="str">
            <v>S77</v>
          </cell>
        </row>
        <row r="692">
          <cell r="A692" t="str">
            <v>S119</v>
          </cell>
        </row>
        <row r="693">
          <cell r="A693" t="str">
            <v>S76</v>
          </cell>
        </row>
        <row r="694">
          <cell r="A694" t="str">
            <v>S80</v>
          </cell>
        </row>
        <row r="695">
          <cell r="A695" t="str">
            <v>S78</v>
          </cell>
        </row>
        <row r="696">
          <cell r="A696" t="str">
            <v>S147</v>
          </cell>
        </row>
        <row r="697">
          <cell r="A697" t="str">
            <v>S79</v>
          </cell>
        </row>
        <row r="698">
          <cell r="A698" t="str">
            <v>S148</v>
          </cell>
        </row>
        <row r="699">
          <cell r="A699" t="str">
            <v>S194</v>
          </cell>
        </row>
        <row r="700">
          <cell r="A700" t="str">
            <v>S216</v>
          </cell>
        </row>
        <row r="701">
          <cell r="A701" t="str">
            <v>S236</v>
          </cell>
        </row>
        <row r="702">
          <cell r="A702" t="str">
            <v>S81</v>
          </cell>
        </row>
        <row r="703">
          <cell r="A703" t="str">
            <v>S82</v>
          </cell>
        </row>
        <row r="704">
          <cell r="A704" t="str">
            <v>S190</v>
          </cell>
        </row>
        <row r="705">
          <cell r="A705" t="str">
            <v>S191</v>
          </cell>
        </row>
        <row r="706">
          <cell r="A706" t="str">
            <v>S237</v>
          </cell>
        </row>
        <row r="707">
          <cell r="A707" t="str">
            <v>S192</v>
          </cell>
        </row>
        <row r="708">
          <cell r="A708" t="str">
            <v>S189</v>
          </cell>
        </row>
        <row r="709">
          <cell r="A709" t="str">
            <v>S223</v>
          </cell>
        </row>
        <row r="710">
          <cell r="A710" t="str">
            <v>S83</v>
          </cell>
        </row>
        <row r="711">
          <cell r="A711" t="str">
            <v>S176</v>
          </cell>
        </row>
        <row r="712">
          <cell r="A712" t="str">
            <v>S175</v>
          </cell>
        </row>
        <row r="713">
          <cell r="A713" t="str">
            <v>S174</v>
          </cell>
        </row>
        <row r="714">
          <cell r="A714" t="str">
            <v>S193</v>
          </cell>
        </row>
        <row r="715">
          <cell r="A715" t="str">
            <v>S84</v>
          </cell>
        </row>
        <row r="716">
          <cell r="A716" t="str">
            <v>S85</v>
          </cell>
        </row>
        <row r="717">
          <cell r="A717" t="str">
            <v>S86</v>
          </cell>
        </row>
        <row r="718">
          <cell r="A718" t="str">
            <v>S137</v>
          </cell>
        </row>
        <row r="719">
          <cell r="A719" t="str">
            <v>S244</v>
          </cell>
        </row>
        <row r="720">
          <cell r="A720" t="str">
            <v>S245</v>
          </cell>
        </row>
        <row r="721">
          <cell r="A721" t="str">
            <v>S246</v>
          </cell>
        </row>
        <row r="722">
          <cell r="A722" t="str">
            <v>S247</v>
          </cell>
        </row>
        <row r="723">
          <cell r="A723" t="str">
            <v>S248</v>
          </cell>
        </row>
        <row r="724">
          <cell r="A724" t="str">
            <v>T</v>
          </cell>
        </row>
        <row r="725">
          <cell r="A725" t="str">
            <v>T13</v>
          </cell>
        </row>
        <row r="726">
          <cell r="A726" t="str">
            <v>T14</v>
          </cell>
        </row>
        <row r="727">
          <cell r="A727" t="str">
            <v>T15</v>
          </cell>
        </row>
        <row r="728">
          <cell r="A728" t="str">
            <v>T02</v>
          </cell>
        </row>
        <row r="729">
          <cell r="A729" t="str">
            <v>T03</v>
          </cell>
        </row>
        <row r="730">
          <cell r="A730" t="str">
            <v>T12</v>
          </cell>
        </row>
        <row r="731">
          <cell r="A731" t="str">
            <v>T01</v>
          </cell>
        </row>
        <row r="732">
          <cell r="A732" t="str">
            <v>T05</v>
          </cell>
        </row>
        <row r="733">
          <cell r="A733" t="str">
            <v>T09</v>
          </cell>
        </row>
        <row r="734">
          <cell r="A734" t="str">
            <v>T10</v>
          </cell>
        </row>
        <row r="735">
          <cell r="A735" t="str">
            <v>T11</v>
          </cell>
        </row>
        <row r="736">
          <cell r="A736" t="str">
            <v>T06</v>
          </cell>
        </row>
        <row r="737">
          <cell r="A737" t="str">
            <v>T08</v>
          </cell>
        </row>
        <row r="738">
          <cell r="A738" t="str">
            <v>T16</v>
          </cell>
        </row>
        <row r="739">
          <cell r="A739" t="str">
            <v>T07</v>
          </cell>
        </row>
        <row r="740">
          <cell r="A740" t="str">
            <v>T04</v>
          </cell>
        </row>
        <row r="741">
          <cell r="A741" t="str">
            <v>T17</v>
          </cell>
        </row>
        <row r="742">
          <cell r="A742" t="str">
            <v>T18</v>
          </cell>
        </row>
        <row r="743">
          <cell r="A743" t="str">
            <v>T19</v>
          </cell>
        </row>
        <row r="744">
          <cell r="A744" t="str">
            <v>T20</v>
          </cell>
        </row>
        <row r="745">
          <cell r="A745" t="str">
            <v>T21</v>
          </cell>
        </row>
        <row r="746">
          <cell r="A746" t="str">
            <v>W</v>
          </cell>
        </row>
        <row r="747">
          <cell r="A747" t="str">
            <v>W13</v>
          </cell>
        </row>
        <row r="748">
          <cell r="A748" t="str">
            <v>W21</v>
          </cell>
        </row>
        <row r="749">
          <cell r="A749" t="str">
            <v>W22</v>
          </cell>
        </row>
        <row r="750">
          <cell r="A750" t="str">
            <v>W01</v>
          </cell>
        </row>
        <row r="751">
          <cell r="A751" t="str">
            <v>W02</v>
          </cell>
        </row>
        <row r="752">
          <cell r="A752" t="str">
            <v>W04</v>
          </cell>
        </row>
        <row r="753">
          <cell r="A753" t="str">
            <v>W34</v>
          </cell>
        </row>
        <row r="754">
          <cell r="A754" t="str">
            <v>W33</v>
          </cell>
        </row>
        <row r="755">
          <cell r="A755" t="str">
            <v>W32</v>
          </cell>
        </row>
        <row r="756">
          <cell r="A756" t="str">
            <v>W31</v>
          </cell>
        </row>
        <row r="757">
          <cell r="A757" t="str">
            <v>W36</v>
          </cell>
        </row>
        <row r="758">
          <cell r="A758" t="str">
            <v>W35</v>
          </cell>
        </row>
        <row r="759">
          <cell r="A759" t="str">
            <v>W20</v>
          </cell>
        </row>
        <row r="760">
          <cell r="A760" t="str">
            <v>W05</v>
          </cell>
        </row>
        <row r="761">
          <cell r="A761" t="str">
            <v>W25</v>
          </cell>
        </row>
        <row r="762">
          <cell r="A762" t="str">
            <v>W23</v>
          </cell>
        </row>
        <row r="763">
          <cell r="A763" t="str">
            <v>W26</v>
          </cell>
        </row>
        <row r="764">
          <cell r="A764" t="str">
            <v>W24</v>
          </cell>
        </row>
        <row r="765">
          <cell r="A765" t="str">
            <v>W29</v>
          </cell>
        </row>
        <row r="766">
          <cell r="A766" t="str">
            <v>W27</v>
          </cell>
        </row>
        <row r="767">
          <cell r="A767" t="str">
            <v>W30</v>
          </cell>
        </row>
        <row r="768">
          <cell r="A768" t="str">
            <v>W28</v>
          </cell>
        </row>
        <row r="769">
          <cell r="A769" t="str">
            <v>W12</v>
          </cell>
        </row>
        <row r="770">
          <cell r="A770" t="str">
            <v>W06</v>
          </cell>
        </row>
        <row r="771">
          <cell r="A771" t="str">
            <v>W09</v>
          </cell>
        </row>
        <row r="772">
          <cell r="A772" t="str">
            <v>W17</v>
          </cell>
        </row>
        <row r="773">
          <cell r="A773" t="str">
            <v>W16</v>
          </cell>
        </row>
        <row r="774">
          <cell r="A774" t="str">
            <v>W18</v>
          </cell>
        </row>
        <row r="775">
          <cell r="A775" t="str">
            <v>W19</v>
          </cell>
        </row>
        <row r="776">
          <cell r="A776" t="str">
            <v>W37</v>
          </cell>
        </row>
        <row r="777">
          <cell r="A777" t="str">
            <v>W38</v>
          </cell>
        </row>
        <row r="778">
          <cell r="A778" t="str">
            <v>W39</v>
          </cell>
        </row>
        <row r="779">
          <cell r="A779" t="str">
            <v>W40</v>
          </cell>
        </row>
        <row r="780">
          <cell r="A780" t="str">
            <v>W41</v>
          </cell>
        </row>
        <row r="781">
          <cell r="A781" t="str">
            <v>X</v>
          </cell>
        </row>
        <row r="782">
          <cell r="A782" t="str">
            <v>X17</v>
          </cell>
        </row>
        <row r="783">
          <cell r="A783" t="str">
            <v>X01</v>
          </cell>
        </row>
        <row r="784">
          <cell r="A784" t="str">
            <v>X04</v>
          </cell>
        </row>
        <row r="785">
          <cell r="A785" t="str">
            <v>X03</v>
          </cell>
        </row>
        <row r="786">
          <cell r="A786" t="str">
            <v>X02</v>
          </cell>
        </row>
        <row r="787">
          <cell r="A787" t="str">
            <v>X05</v>
          </cell>
        </row>
        <row r="788">
          <cell r="A788" t="str">
            <v>X06</v>
          </cell>
        </row>
        <row r="789">
          <cell r="A789" t="str">
            <v>X15</v>
          </cell>
        </row>
        <row r="790">
          <cell r="A790" t="str">
            <v>X12</v>
          </cell>
        </row>
        <row r="791">
          <cell r="A791" t="str">
            <v>X11</v>
          </cell>
        </row>
        <row r="792">
          <cell r="A792" t="str">
            <v>X22</v>
          </cell>
        </row>
        <row r="793">
          <cell r="A793" t="str">
            <v>X07</v>
          </cell>
        </row>
        <row r="794">
          <cell r="A794" t="str">
            <v>X23</v>
          </cell>
        </row>
        <row r="795">
          <cell r="A795" t="str">
            <v>X24</v>
          </cell>
        </row>
        <row r="796">
          <cell r="A796" t="str">
            <v>X25</v>
          </cell>
        </row>
        <row r="797">
          <cell r="A797" t="str">
            <v>X14</v>
          </cell>
        </row>
        <row r="798">
          <cell r="A798" t="str">
            <v>X08</v>
          </cell>
        </row>
        <row r="799">
          <cell r="A799" t="str">
            <v>X09</v>
          </cell>
        </row>
        <row r="800">
          <cell r="A800" t="str">
            <v>X16</v>
          </cell>
        </row>
        <row r="801">
          <cell r="A801" t="str">
            <v>X21</v>
          </cell>
        </row>
        <row r="802">
          <cell r="A802" t="str">
            <v>X20</v>
          </cell>
        </row>
        <row r="803">
          <cell r="A803" t="str">
            <v>X10</v>
          </cell>
        </row>
        <row r="804">
          <cell r="A804" t="str">
            <v>X18</v>
          </cell>
        </row>
        <row r="805">
          <cell r="A805" t="str">
            <v>X19</v>
          </cell>
        </row>
        <row r="806">
          <cell r="A806" t="str">
            <v>X13</v>
          </cell>
        </row>
        <row r="807">
          <cell r="A807" t="str">
            <v>X27</v>
          </cell>
        </row>
        <row r="808">
          <cell r="A808" t="str">
            <v>X28</v>
          </cell>
        </row>
        <row r="809">
          <cell r="A809" t="str">
            <v>X29</v>
          </cell>
        </row>
        <row r="810">
          <cell r="A810" t="str">
            <v>X30</v>
          </cell>
        </row>
        <row r="813">
          <cell r="A813" t="str">
            <v>Y</v>
          </cell>
        </row>
        <row r="814">
          <cell r="A814" t="str">
            <v>Y19</v>
          </cell>
        </row>
        <row r="815">
          <cell r="A815" t="str">
            <v>Y18</v>
          </cell>
        </row>
        <row r="816">
          <cell r="A816" t="str">
            <v>Y01</v>
          </cell>
        </row>
        <row r="817">
          <cell r="A817" t="str">
            <v>Y02</v>
          </cell>
        </row>
        <row r="818">
          <cell r="A818" t="str">
            <v>Y04</v>
          </cell>
        </row>
        <row r="819">
          <cell r="A819" t="str">
            <v>Y05</v>
          </cell>
        </row>
        <row r="820">
          <cell r="A820" t="str">
            <v>Y37</v>
          </cell>
        </row>
        <row r="821">
          <cell r="A821" t="str">
            <v>Y37A</v>
          </cell>
        </row>
        <row r="822">
          <cell r="A822" t="str">
            <v>Y37B</v>
          </cell>
        </row>
        <row r="823">
          <cell r="A823" t="str">
            <v>Y37C</v>
          </cell>
        </row>
        <row r="824">
          <cell r="A824" t="str">
            <v>Y15</v>
          </cell>
        </row>
        <row r="825">
          <cell r="A825" t="str">
            <v>Y06</v>
          </cell>
        </row>
        <row r="826">
          <cell r="A826" t="str">
            <v>Y07</v>
          </cell>
        </row>
        <row r="827">
          <cell r="A827" t="str">
            <v>Y10</v>
          </cell>
        </row>
        <row r="828">
          <cell r="A828" t="str">
            <v>Y08</v>
          </cell>
        </row>
        <row r="829">
          <cell r="A829" t="str">
            <v>Y14</v>
          </cell>
        </row>
        <row r="830">
          <cell r="A830" t="str">
            <v>Y35</v>
          </cell>
        </row>
        <row r="831">
          <cell r="A831" t="str">
            <v>Y36</v>
          </cell>
        </row>
        <row r="832">
          <cell r="A832" t="str">
            <v>Y03</v>
          </cell>
        </row>
        <row r="833">
          <cell r="A833" t="str">
            <v>Y03A</v>
          </cell>
        </row>
        <row r="834">
          <cell r="A834" t="str">
            <v>Y17</v>
          </cell>
        </row>
        <row r="835">
          <cell r="A835" t="str">
            <v>Y17B</v>
          </cell>
        </row>
        <row r="836">
          <cell r="A836" t="str">
            <v>Y17C</v>
          </cell>
        </row>
        <row r="837">
          <cell r="A837" t="str">
            <v>Y16</v>
          </cell>
        </row>
        <row r="838">
          <cell r="A838" t="str">
            <v>Y11</v>
          </cell>
        </row>
        <row r="839">
          <cell r="A839" t="str">
            <v>Y39</v>
          </cell>
        </row>
        <row r="840">
          <cell r="A840" t="str">
            <v>Y38</v>
          </cell>
        </row>
        <row r="841">
          <cell r="A841" t="str">
            <v>Y41</v>
          </cell>
        </row>
        <row r="842">
          <cell r="A842" t="str">
            <v>Y09</v>
          </cell>
        </row>
        <row r="843">
          <cell r="A843" t="str">
            <v>Y40</v>
          </cell>
        </row>
        <row r="844">
          <cell r="A844" t="str">
            <v>Y30</v>
          </cell>
        </row>
        <row r="845">
          <cell r="A845" t="str">
            <v>Y28</v>
          </cell>
        </row>
        <row r="846">
          <cell r="A846" t="str">
            <v>Y26</v>
          </cell>
        </row>
        <row r="847">
          <cell r="A847" t="str">
            <v>Y29</v>
          </cell>
        </row>
        <row r="848">
          <cell r="A848" t="str">
            <v>Y27</v>
          </cell>
        </row>
        <row r="850">
          <cell r="A850" t="str">
            <v>Y21</v>
          </cell>
        </row>
        <row r="851">
          <cell r="A851" t="str">
            <v>Y12</v>
          </cell>
        </row>
        <row r="852">
          <cell r="A852" t="str">
            <v>Y25</v>
          </cell>
        </row>
        <row r="853">
          <cell r="A853" t="str">
            <v>Y23</v>
          </cell>
        </row>
        <row r="854">
          <cell r="A854" t="str">
            <v>Y20</v>
          </cell>
        </row>
        <row r="855">
          <cell r="A855" t="str">
            <v>Y13</v>
          </cell>
        </row>
        <row r="856">
          <cell r="A856" t="str">
            <v>Y24</v>
          </cell>
        </row>
        <row r="857">
          <cell r="A857" t="str">
            <v>Y22</v>
          </cell>
        </row>
        <row r="858">
          <cell r="A858" t="str">
            <v>Y34</v>
          </cell>
        </row>
        <row r="859">
          <cell r="A859" t="str">
            <v>Y33</v>
          </cell>
        </row>
        <row r="860">
          <cell r="A860" t="str">
            <v>Y31</v>
          </cell>
        </row>
        <row r="861">
          <cell r="A861" t="str">
            <v>Y32</v>
          </cell>
        </row>
        <row r="862">
          <cell r="A862" t="str">
            <v>Y42</v>
          </cell>
        </row>
        <row r="863">
          <cell r="A863" t="str">
            <v>Y43</v>
          </cell>
        </row>
        <row r="864">
          <cell r="A864" t="str">
            <v>Y44</v>
          </cell>
        </row>
        <row r="865">
          <cell r="A865" t="str">
            <v>Y45</v>
          </cell>
        </row>
        <row r="866">
          <cell r="A866" t="str">
            <v>Y46</v>
          </cell>
        </row>
        <row r="867">
          <cell r="A867" t="str">
            <v>Z</v>
          </cell>
        </row>
        <row r="868">
          <cell r="A868" t="str">
            <v>Z02</v>
          </cell>
        </row>
        <row r="869">
          <cell r="A869" t="str">
            <v>Z03</v>
          </cell>
        </row>
        <row r="870">
          <cell r="A870" t="str">
            <v>Z06</v>
          </cell>
        </row>
        <row r="871">
          <cell r="A871" t="str">
            <v>Z05</v>
          </cell>
        </row>
        <row r="872">
          <cell r="A872" t="str">
            <v>Z04</v>
          </cell>
        </row>
        <row r="873">
          <cell r="A873" t="str">
            <v>Z01</v>
          </cell>
        </row>
        <row r="874">
          <cell r="A874" t="str">
            <v>Z07</v>
          </cell>
        </row>
        <row r="875">
          <cell r="A875" t="str">
            <v>Z08</v>
          </cell>
        </row>
        <row r="876">
          <cell r="A876" t="str">
            <v>Z09</v>
          </cell>
        </row>
        <row r="877">
          <cell r="A877" t="str">
            <v>Z10</v>
          </cell>
        </row>
        <row r="878">
          <cell r="A878" t="str">
            <v>Z11</v>
          </cell>
        </row>
        <row r="879">
          <cell r="A879" t="str">
            <v>AA</v>
          </cell>
        </row>
        <row r="880">
          <cell r="A880" t="str">
            <v>AA01</v>
          </cell>
        </row>
        <row r="881">
          <cell r="A881" t="str">
            <v>AA27</v>
          </cell>
        </row>
        <row r="882">
          <cell r="A882" t="str">
            <v>AA03</v>
          </cell>
        </row>
        <row r="883">
          <cell r="A883" t="str">
            <v>AA12</v>
          </cell>
        </row>
        <row r="884">
          <cell r="A884" t="str">
            <v>AA04</v>
          </cell>
        </row>
        <row r="885">
          <cell r="A885" t="str">
            <v>AA31</v>
          </cell>
        </row>
        <row r="886">
          <cell r="A886" t="str">
            <v>AA13</v>
          </cell>
        </row>
        <row r="887">
          <cell r="A887" t="str">
            <v>AA14</v>
          </cell>
        </row>
        <row r="888">
          <cell r="A888" t="str">
            <v>AA22</v>
          </cell>
        </row>
        <row r="889">
          <cell r="A889" t="str">
            <v>AA23</v>
          </cell>
        </row>
        <row r="890">
          <cell r="A890" t="str">
            <v>AA32</v>
          </cell>
        </row>
        <row r="891">
          <cell r="A891" t="str">
            <v>AA33</v>
          </cell>
        </row>
        <row r="892">
          <cell r="A892" t="str">
            <v>AA11</v>
          </cell>
        </row>
        <row r="893">
          <cell r="A893" t="str">
            <v>AA08</v>
          </cell>
        </row>
        <row r="894">
          <cell r="A894" t="str">
            <v>AA20</v>
          </cell>
        </row>
        <row r="895">
          <cell r="A895" t="str">
            <v>AA15</v>
          </cell>
        </row>
        <row r="896">
          <cell r="A896" t="str">
            <v>AA24</v>
          </cell>
        </row>
        <row r="897">
          <cell r="A897" t="str">
            <v>AA29</v>
          </cell>
        </row>
        <row r="898">
          <cell r="A898" t="str">
            <v>AA30</v>
          </cell>
        </row>
        <row r="899">
          <cell r="A899" t="str">
            <v>AA17</v>
          </cell>
        </row>
        <row r="900">
          <cell r="A900" t="str">
            <v>AA21</v>
          </cell>
        </row>
        <row r="901">
          <cell r="A901" t="str">
            <v>AA18</v>
          </cell>
        </row>
        <row r="902">
          <cell r="A902" t="str">
            <v>AA19</v>
          </cell>
        </row>
        <row r="903">
          <cell r="A903" t="str">
            <v>AA02</v>
          </cell>
        </row>
        <row r="904">
          <cell r="A904" t="str">
            <v>AA10</v>
          </cell>
        </row>
        <row r="905">
          <cell r="A905" t="str">
            <v>AA16</v>
          </cell>
        </row>
        <row r="906">
          <cell r="A906" t="str">
            <v>AA06</v>
          </cell>
        </row>
        <row r="907">
          <cell r="A907" t="str">
            <v>AA25</v>
          </cell>
        </row>
        <row r="908">
          <cell r="A908" t="str">
            <v>AA07</v>
          </cell>
        </row>
        <row r="909">
          <cell r="A909" t="str">
            <v>AA09</v>
          </cell>
        </row>
        <row r="910">
          <cell r="A910" t="str">
            <v>AA28</v>
          </cell>
        </row>
        <row r="911">
          <cell r="A911" t="str">
            <v>AA05</v>
          </cell>
        </row>
        <row r="912">
          <cell r="A912" t="str">
            <v>AA26</v>
          </cell>
        </row>
        <row r="913">
          <cell r="A913" t="str">
            <v>RR27</v>
          </cell>
        </row>
        <row r="914">
          <cell r="A914" t="str">
            <v>AA34</v>
          </cell>
        </row>
        <row r="915">
          <cell r="A915" t="str">
            <v>AA35</v>
          </cell>
        </row>
        <row r="916">
          <cell r="A916" t="str">
            <v>AA36</v>
          </cell>
        </row>
        <row r="917">
          <cell r="A917" t="str">
            <v>AA37</v>
          </cell>
        </row>
        <row r="918">
          <cell r="A918" t="str">
            <v>BB</v>
          </cell>
        </row>
        <row r="919">
          <cell r="A919" t="str">
            <v>BB01</v>
          </cell>
        </row>
        <row r="920">
          <cell r="A920" t="str">
            <v>BB03</v>
          </cell>
        </row>
        <row r="921">
          <cell r="A921" t="str">
            <v>BB04</v>
          </cell>
        </row>
        <row r="922">
          <cell r="A922" t="str">
            <v>BB05</v>
          </cell>
        </row>
        <row r="923">
          <cell r="A923" t="str">
            <v>BB669</v>
          </cell>
        </row>
        <row r="924">
          <cell r="A924" t="str">
            <v>BB08</v>
          </cell>
        </row>
        <row r="925">
          <cell r="A925" t="str">
            <v>BB667</v>
          </cell>
        </row>
        <row r="926">
          <cell r="A926" t="str">
            <v>BB11</v>
          </cell>
        </row>
        <row r="927">
          <cell r="A927" t="str">
            <v>BB770</v>
          </cell>
        </row>
        <row r="928">
          <cell r="A928" t="str">
            <v>BB17</v>
          </cell>
        </row>
        <row r="929">
          <cell r="A929" t="str">
            <v>BB675</v>
          </cell>
        </row>
        <row r="930">
          <cell r="A930" t="str">
            <v>BB671</v>
          </cell>
        </row>
        <row r="931">
          <cell r="A931" t="str">
            <v>BB677</v>
          </cell>
        </row>
        <row r="932">
          <cell r="A932" t="str">
            <v>BB679</v>
          </cell>
        </row>
        <row r="933">
          <cell r="A933" t="str">
            <v>BB681</v>
          </cell>
        </row>
        <row r="934">
          <cell r="A934" t="str">
            <v>BB673</v>
          </cell>
        </row>
        <row r="935">
          <cell r="A935" t="str">
            <v>BB687</v>
          </cell>
        </row>
        <row r="936">
          <cell r="A936" t="str">
            <v>BB683</v>
          </cell>
        </row>
        <row r="937">
          <cell r="A937" t="str">
            <v>BB689</v>
          </cell>
        </row>
        <row r="938">
          <cell r="A938" t="str">
            <v>BB691</v>
          </cell>
        </row>
        <row r="939">
          <cell r="A939" t="str">
            <v>BB693</v>
          </cell>
        </row>
        <row r="940">
          <cell r="A940" t="str">
            <v>BB685</v>
          </cell>
        </row>
        <row r="941">
          <cell r="A941" t="str">
            <v>BB695</v>
          </cell>
        </row>
        <row r="942">
          <cell r="A942" t="str">
            <v>BB674</v>
          </cell>
        </row>
        <row r="943">
          <cell r="A943" t="str">
            <v>BB670</v>
          </cell>
        </row>
        <row r="944">
          <cell r="A944" t="str">
            <v>BB676</v>
          </cell>
        </row>
        <row r="945">
          <cell r="A945" t="str">
            <v>BB678</v>
          </cell>
        </row>
        <row r="946">
          <cell r="A946" t="str">
            <v>BB680</v>
          </cell>
        </row>
        <row r="947">
          <cell r="A947" t="str">
            <v>BB672</v>
          </cell>
        </row>
        <row r="948">
          <cell r="A948" t="str">
            <v>BB686</v>
          </cell>
        </row>
        <row r="949">
          <cell r="A949" t="str">
            <v>BB682</v>
          </cell>
        </row>
        <row r="950">
          <cell r="A950" t="str">
            <v>BB688</v>
          </cell>
        </row>
        <row r="951">
          <cell r="A951" t="str">
            <v>BB690</v>
          </cell>
        </row>
        <row r="952">
          <cell r="A952" t="str">
            <v>BB692</v>
          </cell>
        </row>
        <row r="953">
          <cell r="A953" t="str">
            <v>BB684</v>
          </cell>
        </row>
        <row r="954">
          <cell r="A954" t="str">
            <v>BB694</v>
          </cell>
        </row>
        <row r="955">
          <cell r="A955" t="str">
            <v>BB29</v>
          </cell>
        </row>
        <row r="956">
          <cell r="A956" t="str">
            <v>BB31</v>
          </cell>
        </row>
        <row r="957">
          <cell r="A957" t="str">
            <v>BB32</v>
          </cell>
        </row>
        <row r="958">
          <cell r="A958" t="str">
            <v>BB43</v>
          </cell>
        </row>
        <row r="959">
          <cell r="A959" t="str">
            <v>BB47</v>
          </cell>
        </row>
        <row r="960">
          <cell r="A960" t="str">
            <v>BB48</v>
          </cell>
        </row>
        <row r="961">
          <cell r="A961" t="str">
            <v>BB664</v>
          </cell>
        </row>
        <row r="962">
          <cell r="A962" t="str">
            <v>BB51</v>
          </cell>
        </row>
        <row r="963">
          <cell r="A963" t="str">
            <v>BB52</v>
          </cell>
        </row>
        <row r="964">
          <cell r="A964" t="str">
            <v>BB813</v>
          </cell>
        </row>
        <row r="965">
          <cell r="A965" t="str">
            <v>BB811</v>
          </cell>
        </row>
        <row r="966">
          <cell r="A966" t="str">
            <v>BB62</v>
          </cell>
        </row>
        <row r="967">
          <cell r="A967" t="str">
            <v>BB64</v>
          </cell>
        </row>
        <row r="968">
          <cell r="A968" t="str">
            <v>BB810</v>
          </cell>
        </row>
        <row r="969">
          <cell r="A969" t="str">
            <v>BB808</v>
          </cell>
        </row>
        <row r="970">
          <cell r="A970" t="str">
            <v>BB809</v>
          </cell>
        </row>
        <row r="971">
          <cell r="A971" t="str">
            <v>BB806</v>
          </cell>
        </row>
        <row r="972">
          <cell r="A972" t="str">
            <v>BB807</v>
          </cell>
        </row>
        <row r="973">
          <cell r="A973" t="str">
            <v>BB70</v>
          </cell>
        </row>
        <row r="974">
          <cell r="A974" t="str">
            <v>BB696</v>
          </cell>
        </row>
        <row r="975">
          <cell r="A975" t="str">
            <v>BB697</v>
          </cell>
        </row>
        <row r="976">
          <cell r="A976" t="str">
            <v>BB698</v>
          </cell>
        </row>
        <row r="977">
          <cell r="A977" t="str">
            <v>BB699</v>
          </cell>
        </row>
        <row r="978">
          <cell r="A978" t="str">
            <v>BB700</v>
          </cell>
        </row>
        <row r="979">
          <cell r="A979" t="str">
            <v>BB701</v>
          </cell>
        </row>
        <row r="980">
          <cell r="A980" t="str">
            <v>BB74</v>
          </cell>
        </row>
        <row r="981">
          <cell r="A981" t="str">
            <v>BB75</v>
          </cell>
        </row>
        <row r="982">
          <cell r="A982" t="str">
            <v>BB88</v>
          </cell>
        </row>
        <row r="983">
          <cell r="A983" t="str">
            <v>BB656</v>
          </cell>
        </row>
        <row r="984">
          <cell r="A984" t="str">
            <v>BB92</v>
          </cell>
        </row>
        <row r="985">
          <cell r="A985" t="str">
            <v>BB94</v>
          </cell>
        </row>
        <row r="986">
          <cell r="A986" t="str">
            <v>BB97</v>
          </cell>
        </row>
        <row r="987">
          <cell r="A987" t="str">
            <v>BB832</v>
          </cell>
        </row>
        <row r="988">
          <cell r="A988" t="str">
            <v>BB833</v>
          </cell>
        </row>
        <row r="989">
          <cell r="A989" t="str">
            <v>BB831</v>
          </cell>
        </row>
        <row r="990">
          <cell r="A990" t="str">
            <v>BB819</v>
          </cell>
        </row>
        <row r="991">
          <cell r="A991" t="str">
            <v>BB114</v>
          </cell>
        </row>
        <row r="992">
          <cell r="A992" t="str">
            <v>BB117</v>
          </cell>
        </row>
        <row r="993">
          <cell r="A993" t="str">
            <v>BB126</v>
          </cell>
        </row>
        <row r="994">
          <cell r="A994" t="str">
            <v>BB126A</v>
          </cell>
        </row>
        <row r="995">
          <cell r="A995" t="str">
            <v>BB128</v>
          </cell>
        </row>
        <row r="996">
          <cell r="A996" t="str">
            <v>BB157</v>
          </cell>
        </row>
        <row r="997">
          <cell r="A997" t="str">
            <v>BB158</v>
          </cell>
        </row>
        <row r="998">
          <cell r="A998" t="str">
            <v>BB159</v>
          </cell>
        </row>
        <row r="999">
          <cell r="A999" t="str">
            <v>BB160</v>
          </cell>
        </row>
        <row r="1000">
          <cell r="A1000" t="str">
            <v>BB161</v>
          </cell>
        </row>
        <row r="1001">
          <cell r="A1001" t="str">
            <v>BB162</v>
          </cell>
        </row>
        <row r="1002">
          <cell r="A1002" t="str">
            <v>BB163</v>
          </cell>
        </row>
        <row r="1003">
          <cell r="A1003" t="str">
            <v>BB164</v>
          </cell>
        </row>
        <row r="1004">
          <cell r="A1004" t="str">
            <v>BB169</v>
          </cell>
        </row>
        <row r="1005">
          <cell r="A1005" t="str">
            <v>BB170</v>
          </cell>
        </row>
        <row r="1006">
          <cell r="A1006" t="str">
            <v>BB178</v>
          </cell>
        </row>
        <row r="1007">
          <cell r="A1007" t="str">
            <v>BB179</v>
          </cell>
        </row>
        <row r="1008">
          <cell r="A1008" t="str">
            <v>BB182</v>
          </cell>
        </row>
        <row r="1009">
          <cell r="A1009" t="str">
            <v>BB183</v>
          </cell>
        </row>
        <row r="1010">
          <cell r="A1010" t="str">
            <v>BB186</v>
          </cell>
        </row>
        <row r="1011">
          <cell r="A1011" t="str">
            <v>BB187</v>
          </cell>
        </row>
        <row r="1012">
          <cell r="A1012" t="str">
            <v>BB188</v>
          </cell>
        </row>
        <row r="1013">
          <cell r="A1013" t="str">
            <v>BB190</v>
          </cell>
        </row>
        <row r="1014">
          <cell r="A1014" t="str">
            <v>BB191</v>
          </cell>
        </row>
        <row r="1015">
          <cell r="A1015" t="str">
            <v>BB198</v>
          </cell>
        </row>
        <row r="1016">
          <cell r="A1016" t="str">
            <v>BB651</v>
          </cell>
        </row>
        <row r="1017">
          <cell r="A1017" t="str">
            <v>BB211</v>
          </cell>
        </row>
        <row r="1018">
          <cell r="A1018" t="str">
            <v>BB220</v>
          </cell>
        </row>
        <row r="1019">
          <cell r="A1019" t="str">
            <v>BB226</v>
          </cell>
        </row>
        <row r="1020">
          <cell r="A1020" t="str">
            <v>BB227</v>
          </cell>
        </row>
        <row r="1021">
          <cell r="A1021" t="str">
            <v>BB228</v>
          </cell>
        </row>
        <row r="1022">
          <cell r="A1022" t="str">
            <v>BB229</v>
          </cell>
        </row>
        <row r="1023">
          <cell r="A1023" t="str">
            <v>BB659</v>
          </cell>
        </row>
        <row r="1024">
          <cell r="A1024" t="str">
            <v>BB233</v>
          </cell>
        </row>
        <row r="1025">
          <cell r="A1025" t="str">
            <v>BB234</v>
          </cell>
        </row>
        <row r="1026">
          <cell r="A1026" t="str">
            <v>BB794</v>
          </cell>
        </row>
        <row r="1027">
          <cell r="A1027" t="str">
            <v>BB796</v>
          </cell>
        </row>
        <row r="1028">
          <cell r="A1028" t="str">
            <v>BB776</v>
          </cell>
        </row>
        <row r="1029">
          <cell r="A1029" t="str">
            <v>BB784</v>
          </cell>
        </row>
        <row r="1030">
          <cell r="A1030" t="str">
            <v>BB780</v>
          </cell>
        </row>
        <row r="1031">
          <cell r="A1031" t="str">
            <v>BB788</v>
          </cell>
        </row>
        <row r="1032">
          <cell r="A1032" t="str">
            <v>BB792</v>
          </cell>
        </row>
        <row r="1033">
          <cell r="A1033" t="str">
            <v>BB774</v>
          </cell>
        </row>
        <row r="1034">
          <cell r="A1034" t="str">
            <v>BB782</v>
          </cell>
        </row>
        <row r="1035">
          <cell r="A1035" t="str">
            <v>BB778</v>
          </cell>
        </row>
        <row r="1036">
          <cell r="A1036" t="str">
            <v>BB786</v>
          </cell>
        </row>
        <row r="1037">
          <cell r="A1037" t="str">
            <v>BB790</v>
          </cell>
        </row>
        <row r="1038">
          <cell r="A1038" t="str">
            <v>BB339</v>
          </cell>
        </row>
        <row r="1039">
          <cell r="A1039" t="str">
            <v>BB244</v>
          </cell>
        </row>
        <row r="1040">
          <cell r="A1040" t="str">
            <v>BB245</v>
          </cell>
        </row>
        <row r="1041">
          <cell r="A1041" t="str">
            <v>BB663</v>
          </cell>
        </row>
        <row r="1042">
          <cell r="A1042" t="str">
            <v>BB662</v>
          </cell>
        </row>
        <row r="1043">
          <cell r="A1043" t="str">
            <v>BB256</v>
          </cell>
        </row>
        <row r="1044">
          <cell r="A1044" t="str">
            <v>BB261</v>
          </cell>
        </row>
        <row r="1045">
          <cell r="A1045" t="str">
            <v>BB263</v>
          </cell>
        </row>
        <row r="1046">
          <cell r="A1046" t="str">
            <v>BB719</v>
          </cell>
        </row>
        <row r="1047">
          <cell r="A1047" t="str">
            <v>BB720</v>
          </cell>
        </row>
        <row r="1048">
          <cell r="A1048" t="str">
            <v>BB721</v>
          </cell>
        </row>
        <row r="1049">
          <cell r="A1049" t="str">
            <v>BB722</v>
          </cell>
        </row>
        <row r="1050">
          <cell r="A1050" t="str">
            <v>BB723</v>
          </cell>
        </row>
        <row r="1051">
          <cell r="A1051" t="str">
            <v>BB724</v>
          </cell>
        </row>
        <row r="1052">
          <cell r="A1052" t="str">
            <v>BB264</v>
          </cell>
        </row>
        <row r="1053">
          <cell r="A1053" t="str">
            <v>BB265</v>
          </cell>
        </row>
        <row r="1054">
          <cell r="A1054" t="str">
            <v>BB268</v>
          </cell>
        </row>
        <row r="1055">
          <cell r="A1055" t="str">
            <v>BB294</v>
          </cell>
        </row>
        <row r="1056">
          <cell r="A1056" t="str">
            <v>BB296</v>
          </cell>
        </row>
        <row r="1057">
          <cell r="A1057" t="str">
            <v>BB297</v>
          </cell>
        </row>
        <row r="1058">
          <cell r="A1058" t="str">
            <v>BB713</v>
          </cell>
        </row>
        <row r="1059">
          <cell r="A1059" t="str">
            <v>BB714</v>
          </cell>
        </row>
        <row r="1060">
          <cell r="A1060" t="str">
            <v>BB715</v>
          </cell>
        </row>
        <row r="1061">
          <cell r="A1061" t="str">
            <v>BB716</v>
          </cell>
        </row>
        <row r="1062">
          <cell r="A1062" t="str">
            <v>BB717</v>
          </cell>
        </row>
        <row r="1063">
          <cell r="A1063" t="str">
            <v>BB718</v>
          </cell>
        </row>
        <row r="1064">
          <cell r="A1064" t="str">
            <v>BB293</v>
          </cell>
        </row>
        <row r="1065">
          <cell r="A1065" t="str">
            <v>BB298</v>
          </cell>
        </row>
        <row r="1066">
          <cell r="A1066" t="str">
            <v>BB302</v>
          </cell>
        </row>
        <row r="1067">
          <cell r="A1067" t="str">
            <v>BB798</v>
          </cell>
        </row>
        <row r="1068">
          <cell r="A1068" t="str">
            <v>BB308</v>
          </cell>
        </row>
        <row r="1069">
          <cell r="A1069" t="str">
            <v>BB312</v>
          </cell>
        </row>
        <row r="1070">
          <cell r="A1070" t="str">
            <v>BB313</v>
          </cell>
        </row>
        <row r="1071">
          <cell r="A1071" t="str">
            <v>BB315</v>
          </cell>
        </row>
        <row r="1072">
          <cell r="A1072" t="str">
            <v>BB712</v>
          </cell>
        </row>
        <row r="1073">
          <cell r="A1073" t="str">
            <v>BB321</v>
          </cell>
        </row>
        <row r="1074">
          <cell r="A1074" t="str">
            <v>BB323</v>
          </cell>
        </row>
        <row r="1075">
          <cell r="A1075" t="str">
            <v>BB328</v>
          </cell>
        </row>
        <row r="1076">
          <cell r="A1076" t="str">
            <v>BB329</v>
          </cell>
        </row>
        <row r="1077">
          <cell r="A1077" t="str">
            <v>BB815</v>
          </cell>
        </row>
        <row r="1078">
          <cell r="A1078" t="str">
            <v>BB814</v>
          </cell>
        </row>
        <row r="1079">
          <cell r="A1079" t="str">
            <v>BB334</v>
          </cell>
        </row>
        <row r="1080">
          <cell r="A1080" t="str">
            <v>BB337</v>
          </cell>
        </row>
        <row r="1081">
          <cell r="A1081" t="str">
            <v>BB665</v>
          </cell>
        </row>
        <row r="1082">
          <cell r="A1082" t="str">
            <v>BB340</v>
          </cell>
        </row>
        <row r="1083">
          <cell r="A1083" t="str">
            <v>BB341</v>
          </cell>
        </row>
        <row r="1084">
          <cell r="A1084" t="str">
            <v>BB344</v>
          </cell>
        </row>
        <row r="1085">
          <cell r="A1085" t="str">
            <v>BB345</v>
          </cell>
        </row>
        <row r="1086">
          <cell r="A1086" t="str">
            <v>BB741</v>
          </cell>
        </row>
        <row r="1087">
          <cell r="A1087" t="str">
            <v>BB744</v>
          </cell>
        </row>
        <row r="1088">
          <cell r="A1088" t="str">
            <v>BB745</v>
          </cell>
        </row>
        <row r="1089">
          <cell r="A1089" t="str">
            <v>BB746</v>
          </cell>
        </row>
        <row r="1090">
          <cell r="A1090" t="str">
            <v>BB747</v>
          </cell>
        </row>
        <row r="1091">
          <cell r="A1091" t="str">
            <v>BB750</v>
          </cell>
        </row>
        <row r="1092">
          <cell r="A1092" t="str">
            <v>BB751</v>
          </cell>
        </row>
        <row r="1093">
          <cell r="A1093" t="str">
            <v>BB752</v>
          </cell>
        </row>
        <row r="1094">
          <cell r="A1094" t="str">
            <v>BB753</v>
          </cell>
        </row>
        <row r="1095">
          <cell r="A1095" t="str">
            <v>BB754</v>
          </cell>
        </row>
        <row r="1096">
          <cell r="A1096" t="str">
            <v>BB758</v>
          </cell>
        </row>
        <row r="1097">
          <cell r="A1097" t="str">
            <v>BB759</v>
          </cell>
        </row>
        <row r="1098">
          <cell r="A1098" t="str">
            <v>BB760</v>
          </cell>
        </row>
        <row r="1099">
          <cell r="A1099" t="str">
            <v>BB761</v>
          </cell>
        </row>
        <row r="1100">
          <cell r="A1100" t="str">
            <v>BB762</v>
          </cell>
        </row>
        <row r="1101">
          <cell r="A1101" t="str">
            <v>BB353</v>
          </cell>
        </row>
        <row r="1102">
          <cell r="A1102" t="str">
            <v>BB354</v>
          </cell>
        </row>
        <row r="1103">
          <cell r="A1103" t="str">
            <v>BB355</v>
          </cell>
        </row>
        <row r="1104">
          <cell r="A1104" t="str">
            <v>BB358</v>
          </cell>
        </row>
        <row r="1105">
          <cell r="A1105" t="str">
            <v>BB359</v>
          </cell>
        </row>
        <row r="1106">
          <cell r="A1106" t="str">
            <v>BB360</v>
          </cell>
        </row>
        <row r="1107">
          <cell r="A1107" t="str">
            <v>BB361</v>
          </cell>
        </row>
        <row r="1108">
          <cell r="A1108" t="str">
            <v>BB364</v>
          </cell>
        </row>
        <row r="1109">
          <cell r="A1109" t="str">
            <v>BB365</v>
          </cell>
        </row>
        <row r="1110">
          <cell r="A1110" t="str">
            <v>BB366</v>
          </cell>
        </row>
        <row r="1111">
          <cell r="A1111" t="str">
            <v>BB367</v>
          </cell>
        </row>
        <row r="1112">
          <cell r="A1112" t="str">
            <v>BB368</v>
          </cell>
        </row>
        <row r="1113">
          <cell r="A1113" t="str">
            <v>BB372</v>
          </cell>
        </row>
        <row r="1114">
          <cell r="A1114" t="str">
            <v>BB373</v>
          </cell>
        </row>
        <row r="1115">
          <cell r="A1115" t="str">
            <v>BB374</v>
          </cell>
        </row>
        <row r="1116">
          <cell r="A1116" t="str">
            <v>BB375</v>
          </cell>
        </row>
        <row r="1117">
          <cell r="A1117" t="str">
            <v>BB376</v>
          </cell>
        </row>
        <row r="1118">
          <cell r="A1118" t="str">
            <v>BB399</v>
          </cell>
        </row>
        <row r="1119">
          <cell r="A1119" t="str">
            <v>BB378</v>
          </cell>
        </row>
        <row r="1120">
          <cell r="A1120" t="str">
            <v>BB379</v>
          </cell>
        </row>
        <row r="1121">
          <cell r="A1121" t="str">
            <v>BB380</v>
          </cell>
        </row>
        <row r="1122">
          <cell r="A1122" t="str">
            <v>BB381</v>
          </cell>
        </row>
        <row r="1123">
          <cell r="A1123" t="str">
            <v>BB382</v>
          </cell>
        </row>
        <row r="1124">
          <cell r="A1124" t="str">
            <v>BB383</v>
          </cell>
        </row>
        <row r="1125">
          <cell r="A1125" t="str">
            <v>BB384</v>
          </cell>
        </row>
        <row r="1126">
          <cell r="A1126" t="str">
            <v>BB385</v>
          </cell>
        </row>
        <row r="1127">
          <cell r="A1127" t="str">
            <v>BB386</v>
          </cell>
        </row>
        <row r="1128">
          <cell r="A1128" t="str">
            <v>BB390</v>
          </cell>
        </row>
        <row r="1129">
          <cell r="A1129" t="str">
            <v>BB393</v>
          </cell>
        </row>
        <row r="1130">
          <cell r="A1130" t="str">
            <v>BB394</v>
          </cell>
        </row>
        <row r="1131">
          <cell r="A1131" t="str">
            <v>BB395</v>
          </cell>
        </row>
        <row r="1132">
          <cell r="A1132" t="str">
            <v>BB396</v>
          </cell>
        </row>
        <row r="1133">
          <cell r="A1133" t="str">
            <v>BB764</v>
          </cell>
        </row>
        <row r="1134">
          <cell r="A1134" t="str">
            <v>BB401</v>
          </cell>
        </row>
        <row r="1135">
          <cell r="A1135" t="str">
            <v>BB407</v>
          </cell>
        </row>
        <row r="1136">
          <cell r="A1136" t="str">
            <v>BB402</v>
          </cell>
        </row>
        <row r="1137">
          <cell r="A1137" t="str">
            <v>BB403</v>
          </cell>
        </row>
        <row r="1138">
          <cell r="A1138" t="str">
            <v>BB404</v>
          </cell>
        </row>
        <row r="1139">
          <cell r="A1139" t="str">
            <v>BB405</v>
          </cell>
        </row>
        <row r="1140">
          <cell r="A1140" t="str">
            <v>BB406</v>
          </cell>
        </row>
        <row r="1141">
          <cell r="A1141" t="str">
            <v>BB767</v>
          </cell>
        </row>
        <row r="1142">
          <cell r="A1142" t="str">
            <v>BB768</v>
          </cell>
        </row>
        <row r="1143">
          <cell r="A1143" t="str">
            <v>BB765</v>
          </cell>
        </row>
        <row r="1144">
          <cell r="A1144" t="str">
            <v>BB766</v>
          </cell>
        </row>
        <row r="1145">
          <cell r="A1145" t="str">
            <v>BB429</v>
          </cell>
        </row>
        <row r="1146">
          <cell r="A1146" t="str">
            <v>BB430</v>
          </cell>
        </row>
        <row r="1147">
          <cell r="A1147" t="str">
            <v>BB431</v>
          </cell>
        </row>
        <row r="1148">
          <cell r="A1148" t="str">
            <v>BB432</v>
          </cell>
        </row>
        <row r="1149">
          <cell r="A1149" t="str">
            <v>BB802</v>
          </cell>
        </row>
        <row r="1150">
          <cell r="A1150" t="str">
            <v>BB800</v>
          </cell>
        </row>
        <row r="1151">
          <cell r="A1151" t="str">
            <v>BB801</v>
          </cell>
        </row>
        <row r="1152">
          <cell r="A1152" t="str">
            <v>BB803</v>
          </cell>
        </row>
        <row r="1153">
          <cell r="A1153" t="str">
            <v>BB817</v>
          </cell>
        </row>
        <row r="1154">
          <cell r="A1154" t="str">
            <v>BB818</v>
          </cell>
        </row>
        <row r="1155">
          <cell r="A1155" t="str">
            <v>BB804</v>
          </cell>
        </row>
        <row r="1156">
          <cell r="A1156" t="str">
            <v>BB805</v>
          </cell>
        </row>
        <row r="1157">
          <cell r="A1157" t="str">
            <v>BB805A</v>
          </cell>
        </row>
        <row r="1158">
          <cell r="A1158" t="str">
            <v>BB704</v>
          </cell>
        </row>
        <row r="1159">
          <cell r="A1159" t="str">
            <v>BB705</v>
          </cell>
        </row>
        <row r="1160">
          <cell r="A1160" t="str">
            <v>BB706</v>
          </cell>
        </row>
        <row r="1161">
          <cell r="A1161" t="str">
            <v>BB707</v>
          </cell>
        </row>
        <row r="1162">
          <cell r="A1162" t="str">
            <v>BB708</v>
          </cell>
        </row>
        <row r="1163">
          <cell r="A1163" t="str">
            <v>BB709</v>
          </cell>
        </row>
        <row r="1164">
          <cell r="A1164" t="str">
            <v>BB443</v>
          </cell>
        </row>
        <row r="1165">
          <cell r="A1165" t="str">
            <v>BB711</v>
          </cell>
        </row>
        <row r="1166">
          <cell r="A1166" t="str">
            <v>BB452</v>
          </cell>
        </row>
        <row r="1167">
          <cell r="A1167" t="str">
            <v>BB453</v>
          </cell>
        </row>
        <row r="1168">
          <cell r="A1168" t="str">
            <v>BB455</v>
          </cell>
        </row>
        <row r="1169">
          <cell r="A1169" t="str">
            <v>BB459</v>
          </cell>
        </row>
        <row r="1170">
          <cell r="A1170" t="str">
            <v>BB461</v>
          </cell>
        </row>
        <row r="1171">
          <cell r="A1171" t="str">
            <v>BB462</v>
          </cell>
        </row>
        <row r="1172">
          <cell r="A1172" t="str">
            <v>BB710</v>
          </cell>
        </row>
        <row r="1173">
          <cell r="A1173" t="str">
            <v>BB465</v>
          </cell>
        </row>
        <row r="1174">
          <cell r="A1174" t="str">
            <v>BB468</v>
          </cell>
        </row>
        <row r="1175">
          <cell r="A1175" t="str">
            <v>BB480</v>
          </cell>
        </row>
        <row r="1176">
          <cell r="A1176" t="str">
            <v>BB812</v>
          </cell>
        </row>
        <row r="1177">
          <cell r="A1177" t="str">
            <v>BB485</v>
          </cell>
        </row>
        <row r="1178">
          <cell r="A1178" t="str">
            <v>BB487</v>
          </cell>
        </row>
        <row r="1179">
          <cell r="A1179" t="str">
            <v>BB486</v>
          </cell>
        </row>
        <row r="1180">
          <cell r="A1180" t="str">
            <v>BB488</v>
          </cell>
        </row>
        <row r="1181">
          <cell r="A1181" t="str">
            <v>BB489</v>
          </cell>
        </row>
        <row r="1182">
          <cell r="A1182" t="str">
            <v>BB490</v>
          </cell>
        </row>
        <row r="1183">
          <cell r="A1183" t="str">
            <v>BB491</v>
          </cell>
        </row>
        <row r="1184">
          <cell r="A1184" t="str">
            <v>BB493</v>
          </cell>
        </row>
        <row r="1185">
          <cell r="A1185" t="str">
            <v>BB494</v>
          </cell>
        </row>
        <row r="1186">
          <cell r="A1186" t="str">
            <v>BB492</v>
          </cell>
        </row>
        <row r="1187">
          <cell r="A1187" t="str">
            <v>BB650</v>
          </cell>
        </row>
        <row r="1188">
          <cell r="A1188" t="str">
            <v>BB827</v>
          </cell>
        </row>
        <row r="1189">
          <cell r="A1189" t="str">
            <v>BB822</v>
          </cell>
        </row>
        <row r="1190">
          <cell r="A1190" t="str">
            <v>BB820</v>
          </cell>
        </row>
        <row r="1191">
          <cell r="A1191" t="str">
            <v>BB821</v>
          </cell>
        </row>
        <row r="1192">
          <cell r="A1192" t="str">
            <v>BB518</v>
          </cell>
        </row>
        <row r="1193">
          <cell r="A1193" t="str">
            <v>BB523</v>
          </cell>
        </row>
        <row r="1194">
          <cell r="A1194" t="str">
            <v>BB533</v>
          </cell>
        </row>
        <row r="1195">
          <cell r="A1195" t="str">
            <v>BB737</v>
          </cell>
        </row>
        <row r="1196">
          <cell r="A1196" t="str">
            <v>BB825</v>
          </cell>
        </row>
        <row r="1197">
          <cell r="A1197" t="str">
            <v>BB826</v>
          </cell>
        </row>
        <row r="1198">
          <cell r="A1198" t="str">
            <v>BB823</v>
          </cell>
        </row>
        <row r="1199">
          <cell r="A1199" t="str">
            <v>BB824</v>
          </cell>
        </row>
        <row r="1200">
          <cell r="A1200" t="str">
            <v>BB738</v>
          </cell>
        </row>
        <row r="1201">
          <cell r="A1201" t="str">
            <v>BB537</v>
          </cell>
        </row>
        <row r="1202">
          <cell r="A1202" t="str">
            <v>BB540</v>
          </cell>
        </row>
        <row r="1203">
          <cell r="A1203" t="str">
            <v>BB541</v>
          </cell>
        </row>
        <row r="1204">
          <cell r="A1204" t="str">
            <v>BB542</v>
          </cell>
        </row>
        <row r="1205">
          <cell r="A1205" t="str">
            <v>BB543</v>
          </cell>
        </row>
        <row r="1206">
          <cell r="A1206" t="str">
            <v>BB544</v>
          </cell>
        </row>
        <row r="1207">
          <cell r="A1207" t="str">
            <v>BB546</v>
          </cell>
        </row>
        <row r="1208">
          <cell r="A1208" t="str">
            <v>BB547</v>
          </cell>
        </row>
        <row r="1209">
          <cell r="A1209" t="str">
            <v>BB548</v>
          </cell>
        </row>
        <row r="1210">
          <cell r="A1210" t="str">
            <v>BB549</v>
          </cell>
        </row>
        <row r="1211">
          <cell r="A1211" t="str">
            <v>BB550</v>
          </cell>
        </row>
        <row r="1212">
          <cell r="A1212" t="str">
            <v>BB551</v>
          </cell>
        </row>
        <row r="1213">
          <cell r="A1213" t="str">
            <v>BB552</v>
          </cell>
        </row>
        <row r="1214">
          <cell r="A1214" t="str">
            <v>BB553</v>
          </cell>
        </row>
        <row r="1215">
          <cell r="A1215" t="str">
            <v>BB740</v>
          </cell>
        </row>
        <row r="1216">
          <cell r="A1216" t="str">
            <v>BB739</v>
          </cell>
        </row>
        <row r="1217">
          <cell r="A1217" t="str">
            <v>BB554</v>
          </cell>
        </row>
        <row r="1218">
          <cell r="A1218" t="str">
            <v>BB556</v>
          </cell>
        </row>
        <row r="1219">
          <cell r="A1219" t="str">
            <v>BB731</v>
          </cell>
        </row>
        <row r="1220">
          <cell r="A1220" t="str">
            <v>BB732</v>
          </cell>
        </row>
        <row r="1221">
          <cell r="A1221" t="str">
            <v>BB733</v>
          </cell>
        </row>
        <row r="1222">
          <cell r="A1222" t="str">
            <v>BB734</v>
          </cell>
        </row>
        <row r="1223">
          <cell r="A1223" t="str">
            <v>BB735</v>
          </cell>
        </row>
        <row r="1224">
          <cell r="A1224" t="str">
            <v>BB736</v>
          </cell>
        </row>
        <row r="1225">
          <cell r="A1225" t="str">
            <v>BB725</v>
          </cell>
        </row>
        <row r="1226">
          <cell r="A1226" t="str">
            <v>BB726</v>
          </cell>
        </row>
        <row r="1227">
          <cell r="A1227" t="str">
            <v>BB727</v>
          </cell>
        </row>
        <row r="1228">
          <cell r="A1228" t="str">
            <v>BB728</v>
          </cell>
        </row>
        <row r="1229">
          <cell r="A1229" t="str">
            <v>BB729</v>
          </cell>
        </row>
        <row r="1230">
          <cell r="A1230" t="str">
            <v>BB730</v>
          </cell>
        </row>
        <row r="1231">
          <cell r="A1231" t="str">
            <v>BB666</v>
          </cell>
        </row>
        <row r="1232">
          <cell r="A1232" t="str">
            <v>BB816</v>
          </cell>
        </row>
        <row r="1233">
          <cell r="A1233" t="str">
            <v>BB657</v>
          </cell>
        </row>
        <row r="1234">
          <cell r="A1234" t="str">
            <v>BB654</v>
          </cell>
        </row>
        <row r="1235">
          <cell r="A1235" t="str">
            <v>BB652</v>
          </cell>
        </row>
        <row r="1236">
          <cell r="A1236" t="str">
            <v>BB660</v>
          </cell>
        </row>
        <row r="1237">
          <cell r="A1237" t="str">
            <v>BB567</v>
          </cell>
        </row>
        <row r="1238">
          <cell r="A1238" t="str">
            <v>BB568</v>
          </cell>
        </row>
        <row r="1239">
          <cell r="A1239" t="str">
            <v>BB570</v>
          </cell>
        </row>
        <row r="1240">
          <cell r="A1240" t="str">
            <v>BB571</v>
          </cell>
        </row>
        <row r="1241">
          <cell r="A1241" t="str">
            <v>BB775</v>
          </cell>
        </row>
        <row r="1242">
          <cell r="A1242" t="str">
            <v>BB783</v>
          </cell>
        </row>
        <row r="1243">
          <cell r="A1243" t="str">
            <v>BB779</v>
          </cell>
        </row>
        <row r="1244">
          <cell r="A1244" t="str">
            <v>BB787</v>
          </cell>
        </row>
        <row r="1245">
          <cell r="A1245" t="str">
            <v>BB791</v>
          </cell>
        </row>
        <row r="1246">
          <cell r="A1246" t="str">
            <v>BB773</v>
          </cell>
        </row>
        <row r="1247">
          <cell r="A1247" t="str">
            <v>BB781</v>
          </cell>
        </row>
        <row r="1248">
          <cell r="A1248" t="str">
            <v>BB777</v>
          </cell>
        </row>
        <row r="1249">
          <cell r="A1249" t="str">
            <v>BB785</v>
          </cell>
        </row>
        <row r="1250">
          <cell r="A1250" t="str">
            <v>BB789</v>
          </cell>
        </row>
        <row r="1251">
          <cell r="A1251" t="str">
            <v>BB793</v>
          </cell>
        </row>
        <row r="1252">
          <cell r="A1252" t="str">
            <v>BB795</v>
          </cell>
        </row>
        <row r="1253">
          <cell r="A1253" t="str">
            <v>BB580</v>
          </cell>
        </row>
        <row r="1254">
          <cell r="A1254" t="str">
            <v>BB581</v>
          </cell>
        </row>
        <row r="1255">
          <cell r="A1255" t="str">
            <v>BB582</v>
          </cell>
        </row>
        <row r="1256">
          <cell r="A1256" t="str">
            <v>BB583</v>
          </cell>
        </row>
        <row r="1257">
          <cell r="A1257" t="str">
            <v>BB584</v>
          </cell>
        </row>
        <row r="1258">
          <cell r="A1258" t="str">
            <v>BB587</v>
          </cell>
        </row>
        <row r="1259">
          <cell r="A1259" t="str">
            <v>BB586</v>
          </cell>
        </row>
        <row r="1260">
          <cell r="A1260" t="str">
            <v>BB588</v>
          </cell>
        </row>
        <row r="1261">
          <cell r="A1261" t="str">
            <v>BB589</v>
          </cell>
        </row>
        <row r="1262">
          <cell r="A1262" t="str">
            <v>BB590</v>
          </cell>
        </row>
        <row r="1263">
          <cell r="A1263" t="str">
            <v>BB591</v>
          </cell>
        </row>
        <row r="1264">
          <cell r="A1264" t="str">
            <v>BB592</v>
          </cell>
        </row>
        <row r="1265">
          <cell r="A1265" t="str">
            <v>BB596</v>
          </cell>
        </row>
        <row r="1266">
          <cell r="A1266" t="str">
            <v>BB597</v>
          </cell>
        </row>
        <row r="1267">
          <cell r="A1267" t="str">
            <v>BB598</v>
          </cell>
        </row>
        <row r="1268">
          <cell r="A1268" t="str">
            <v>BB599</v>
          </cell>
        </row>
        <row r="1269">
          <cell r="A1269" t="str">
            <v>BB600</v>
          </cell>
        </row>
        <row r="1270">
          <cell r="A1270" t="str">
            <v>BB601</v>
          </cell>
        </row>
        <row r="1271">
          <cell r="A1271" t="str">
            <v>BB603</v>
          </cell>
        </row>
        <row r="1272">
          <cell r="A1272" t="str">
            <v>BB605</v>
          </cell>
        </row>
        <row r="1273">
          <cell r="A1273" t="str">
            <v>BB606</v>
          </cell>
        </row>
        <row r="1274">
          <cell r="A1274" t="str">
            <v>BB607</v>
          </cell>
        </row>
        <row r="1275">
          <cell r="A1275" t="str">
            <v>BB608</v>
          </cell>
        </row>
        <row r="1276">
          <cell r="A1276" t="str">
            <v>BB609</v>
          </cell>
        </row>
        <row r="1277">
          <cell r="A1277" t="str">
            <v>BB610</v>
          </cell>
        </row>
        <row r="1278">
          <cell r="A1278" t="str">
            <v>BB611</v>
          </cell>
        </row>
        <row r="1279">
          <cell r="A1279" t="str">
            <v>BB613</v>
          </cell>
        </row>
        <row r="1280">
          <cell r="A1280" t="str">
            <v>BB614</v>
          </cell>
        </row>
        <row r="1281">
          <cell r="A1281" t="str">
            <v>BB615</v>
          </cell>
        </row>
        <row r="1282">
          <cell r="A1282" t="str">
            <v>BB616</v>
          </cell>
        </row>
        <row r="1283">
          <cell r="A1283" t="str">
            <v>BB629</v>
          </cell>
        </row>
        <row r="1284">
          <cell r="A1284" t="str">
            <v>BB630</v>
          </cell>
        </row>
        <row r="1285">
          <cell r="A1285" t="str">
            <v>BB626</v>
          </cell>
        </row>
        <row r="1286">
          <cell r="A1286" t="str">
            <v>BB627</v>
          </cell>
        </row>
        <row r="1287">
          <cell r="A1287" t="str">
            <v>BB703</v>
          </cell>
        </row>
        <row r="1288">
          <cell r="A1288" t="str">
            <v>BB635</v>
          </cell>
        </row>
        <row r="1289">
          <cell r="A1289" t="str">
            <v>BB661</v>
          </cell>
        </row>
        <row r="1290">
          <cell r="A1290" t="str">
            <v>BB658</v>
          </cell>
        </row>
        <row r="1291">
          <cell r="A1291" t="str">
            <v>BB655</v>
          </cell>
        </row>
        <row r="1292">
          <cell r="A1292" t="str">
            <v>BB653</v>
          </cell>
        </row>
        <row r="1293">
          <cell r="A1293" t="str">
            <v>BB640</v>
          </cell>
        </row>
        <row r="1294">
          <cell r="A1294" t="str">
            <v>BB641</v>
          </cell>
        </row>
        <row r="1295">
          <cell r="A1295" t="str">
            <v>BB799</v>
          </cell>
        </row>
        <row r="1296">
          <cell r="A1296" t="str">
            <v>BB797</v>
          </cell>
        </row>
        <row r="1297">
          <cell r="A1297" t="str">
            <v>BB647</v>
          </cell>
        </row>
        <row r="1298">
          <cell r="A1298" t="str">
            <v>BB648</v>
          </cell>
        </row>
        <row r="1299">
          <cell r="A1299" t="str">
            <v>BB02</v>
          </cell>
        </row>
        <row r="1300">
          <cell r="A1300" t="str">
            <v>BB06</v>
          </cell>
        </row>
        <row r="1301">
          <cell r="A1301" t="str">
            <v>BB07</v>
          </cell>
        </row>
        <row r="1302">
          <cell r="A1302" t="str">
            <v>BB09</v>
          </cell>
        </row>
        <row r="1303">
          <cell r="A1303" t="str">
            <v>BB10</v>
          </cell>
        </row>
        <row r="1304">
          <cell r="A1304" t="str">
            <v>BB100</v>
          </cell>
        </row>
        <row r="1305">
          <cell r="A1305" t="str">
            <v>BB101</v>
          </cell>
        </row>
        <row r="1306">
          <cell r="A1306" t="str">
            <v>BB102</v>
          </cell>
        </row>
        <row r="1307">
          <cell r="A1307" t="str">
            <v>BB103</v>
          </cell>
        </row>
        <row r="1308">
          <cell r="A1308" t="str">
            <v>BB104</v>
          </cell>
        </row>
        <row r="1309">
          <cell r="A1309" t="str">
            <v>BB105</v>
          </cell>
        </row>
        <row r="1310">
          <cell r="A1310" t="str">
            <v>BB106</v>
          </cell>
        </row>
        <row r="1311">
          <cell r="A1311" t="str">
            <v>BB107</v>
          </cell>
        </row>
        <row r="1312">
          <cell r="A1312" t="str">
            <v>BB108</v>
          </cell>
        </row>
        <row r="1313">
          <cell r="A1313" t="str">
            <v>BB109</v>
          </cell>
        </row>
        <row r="1314">
          <cell r="A1314" t="str">
            <v>BB110</v>
          </cell>
        </row>
        <row r="1315">
          <cell r="A1315" t="str">
            <v>BB111</v>
          </cell>
        </row>
        <row r="1316">
          <cell r="A1316" t="str">
            <v>BB112</v>
          </cell>
        </row>
        <row r="1317">
          <cell r="A1317" t="str">
            <v>BB113</v>
          </cell>
        </row>
        <row r="1318">
          <cell r="A1318" t="str">
            <v>BB115</v>
          </cell>
        </row>
        <row r="1319">
          <cell r="A1319" t="str">
            <v>BB116</v>
          </cell>
        </row>
        <row r="1320">
          <cell r="A1320" t="str">
            <v>BB118</v>
          </cell>
        </row>
        <row r="1321">
          <cell r="A1321" t="str">
            <v>BB119</v>
          </cell>
        </row>
        <row r="1322">
          <cell r="A1322" t="str">
            <v>BB12</v>
          </cell>
        </row>
        <row r="1323">
          <cell r="A1323" t="str">
            <v>BB120</v>
          </cell>
        </row>
        <row r="1324">
          <cell r="A1324" t="str">
            <v>BB121</v>
          </cell>
        </row>
        <row r="1325">
          <cell r="A1325" t="str">
            <v>BB122</v>
          </cell>
        </row>
        <row r="1326">
          <cell r="A1326" t="str">
            <v>BB123</v>
          </cell>
        </row>
        <row r="1327">
          <cell r="A1327" t="str">
            <v>BB124</v>
          </cell>
        </row>
        <row r="1328">
          <cell r="A1328" t="str">
            <v>BB125</v>
          </cell>
        </row>
        <row r="1329">
          <cell r="A1329" t="str">
            <v>BB127</v>
          </cell>
        </row>
        <row r="1330">
          <cell r="A1330" t="str">
            <v>BB129</v>
          </cell>
        </row>
        <row r="1331">
          <cell r="A1331" t="str">
            <v>BB13</v>
          </cell>
        </row>
        <row r="1332">
          <cell r="A1332" t="str">
            <v>BB130</v>
          </cell>
        </row>
        <row r="1333">
          <cell r="A1333" t="str">
            <v>BB131</v>
          </cell>
        </row>
        <row r="1334">
          <cell r="A1334" t="str">
            <v>BB132</v>
          </cell>
        </row>
        <row r="1335">
          <cell r="A1335" t="str">
            <v>BB133</v>
          </cell>
        </row>
        <row r="1336">
          <cell r="A1336" t="str">
            <v>BB134</v>
          </cell>
        </row>
        <row r="1337">
          <cell r="A1337" t="str">
            <v>BB135</v>
          </cell>
        </row>
        <row r="1338">
          <cell r="A1338" t="str">
            <v>BB136</v>
          </cell>
        </row>
        <row r="1339">
          <cell r="A1339" t="str">
            <v>BB137</v>
          </cell>
        </row>
        <row r="1340">
          <cell r="A1340" t="str">
            <v>BB138</v>
          </cell>
        </row>
        <row r="1341">
          <cell r="A1341" t="str">
            <v>BB139</v>
          </cell>
        </row>
        <row r="1342">
          <cell r="A1342" t="str">
            <v>BB14</v>
          </cell>
        </row>
        <row r="1343">
          <cell r="A1343" t="str">
            <v>BB140</v>
          </cell>
        </row>
        <row r="1344">
          <cell r="A1344" t="str">
            <v>BB141</v>
          </cell>
        </row>
        <row r="1345">
          <cell r="A1345" t="str">
            <v>BB142</v>
          </cell>
        </row>
        <row r="1346">
          <cell r="A1346" t="str">
            <v>BB143</v>
          </cell>
        </row>
        <row r="1347">
          <cell r="A1347" t="str">
            <v>BB144</v>
          </cell>
        </row>
        <row r="1348">
          <cell r="A1348" t="str">
            <v>BB145</v>
          </cell>
        </row>
        <row r="1349">
          <cell r="A1349" t="str">
            <v>BB146</v>
          </cell>
        </row>
        <row r="1350">
          <cell r="A1350" t="str">
            <v>BB147</v>
          </cell>
        </row>
        <row r="1351">
          <cell r="A1351" t="str">
            <v>BB148</v>
          </cell>
        </row>
        <row r="1352">
          <cell r="A1352" t="str">
            <v>BB149</v>
          </cell>
        </row>
        <row r="1353">
          <cell r="A1353" t="str">
            <v>BB15</v>
          </cell>
        </row>
        <row r="1354">
          <cell r="A1354" t="str">
            <v>BB150</v>
          </cell>
        </row>
        <row r="1355">
          <cell r="A1355" t="str">
            <v>BB151</v>
          </cell>
        </row>
        <row r="1356">
          <cell r="A1356" t="str">
            <v>BB152</v>
          </cell>
        </row>
        <row r="1357">
          <cell r="A1357" t="str">
            <v>BB153</v>
          </cell>
        </row>
        <row r="1358">
          <cell r="A1358" t="str">
            <v>BB154</v>
          </cell>
        </row>
        <row r="1359">
          <cell r="A1359" t="str">
            <v>BB155</v>
          </cell>
        </row>
        <row r="1360">
          <cell r="A1360" t="str">
            <v>BB156</v>
          </cell>
        </row>
        <row r="1361">
          <cell r="A1361" t="str">
            <v>BB16</v>
          </cell>
        </row>
        <row r="1362">
          <cell r="A1362" t="str">
            <v>BB165</v>
          </cell>
        </row>
        <row r="1363">
          <cell r="A1363" t="str">
            <v>BB166</v>
          </cell>
        </row>
        <row r="1364">
          <cell r="A1364" t="str">
            <v>BB167</v>
          </cell>
        </row>
        <row r="1365">
          <cell r="A1365" t="str">
            <v>BB168</v>
          </cell>
        </row>
        <row r="1366">
          <cell r="A1366" t="str">
            <v>BB171</v>
          </cell>
        </row>
        <row r="1367">
          <cell r="A1367" t="str">
            <v>BB172</v>
          </cell>
        </row>
        <row r="1368">
          <cell r="A1368" t="str">
            <v>BB173</v>
          </cell>
        </row>
        <row r="1369">
          <cell r="A1369" t="str">
            <v>BB174</v>
          </cell>
        </row>
        <row r="1370">
          <cell r="A1370" t="str">
            <v>BB175</v>
          </cell>
        </row>
        <row r="1371">
          <cell r="A1371" t="str">
            <v>BB176</v>
          </cell>
        </row>
        <row r="1372">
          <cell r="A1372" t="str">
            <v>BB177</v>
          </cell>
        </row>
        <row r="1373">
          <cell r="A1373" t="str">
            <v>BB18</v>
          </cell>
        </row>
        <row r="1374">
          <cell r="A1374" t="str">
            <v>BB180</v>
          </cell>
        </row>
        <row r="1375">
          <cell r="A1375" t="str">
            <v>BB181</v>
          </cell>
        </row>
        <row r="1376">
          <cell r="A1376" t="str">
            <v>BB184</v>
          </cell>
        </row>
        <row r="1377">
          <cell r="A1377" t="str">
            <v>BB185</v>
          </cell>
        </row>
        <row r="1378">
          <cell r="A1378" t="str">
            <v>BB189</v>
          </cell>
        </row>
        <row r="1379">
          <cell r="A1379" t="str">
            <v>BB19</v>
          </cell>
        </row>
        <row r="1380">
          <cell r="A1380" t="str">
            <v>BB192</v>
          </cell>
        </row>
        <row r="1381">
          <cell r="A1381" t="str">
            <v>BB193</v>
          </cell>
        </row>
        <row r="1382">
          <cell r="A1382" t="str">
            <v>BB194</v>
          </cell>
        </row>
        <row r="1383">
          <cell r="A1383" t="str">
            <v>BB195</v>
          </cell>
        </row>
        <row r="1384">
          <cell r="A1384" t="str">
            <v>BB196</v>
          </cell>
        </row>
        <row r="1385">
          <cell r="A1385" t="str">
            <v>BB197</v>
          </cell>
        </row>
        <row r="1386">
          <cell r="A1386" t="str">
            <v>BB199</v>
          </cell>
        </row>
        <row r="1387">
          <cell r="A1387" t="str">
            <v>BB20</v>
          </cell>
        </row>
        <row r="1388">
          <cell r="A1388" t="str">
            <v>BB200</v>
          </cell>
        </row>
        <row r="1389">
          <cell r="A1389" t="str">
            <v>BB201</v>
          </cell>
        </row>
        <row r="1390">
          <cell r="A1390" t="str">
            <v>BB202</v>
          </cell>
        </row>
        <row r="1391">
          <cell r="A1391" t="str">
            <v>BB203</v>
          </cell>
        </row>
        <row r="1392">
          <cell r="A1392" t="str">
            <v>BB204</v>
          </cell>
        </row>
        <row r="1393">
          <cell r="A1393" t="str">
            <v>BB205</v>
          </cell>
        </row>
        <row r="1394">
          <cell r="A1394" t="str">
            <v>BB206</v>
          </cell>
        </row>
        <row r="1395">
          <cell r="A1395" t="str">
            <v>BB207</v>
          </cell>
        </row>
        <row r="1396">
          <cell r="A1396" t="str">
            <v>BB208</v>
          </cell>
        </row>
        <row r="1397">
          <cell r="A1397" t="str">
            <v>BB209</v>
          </cell>
        </row>
        <row r="1398">
          <cell r="A1398" t="str">
            <v>BB21</v>
          </cell>
        </row>
        <row r="1399">
          <cell r="A1399" t="str">
            <v>BB210</v>
          </cell>
        </row>
        <row r="1400">
          <cell r="A1400" t="str">
            <v>BB212</v>
          </cell>
        </row>
        <row r="1401">
          <cell r="A1401" t="str">
            <v>BB213</v>
          </cell>
        </row>
        <row r="1402">
          <cell r="A1402" t="str">
            <v>BB214</v>
          </cell>
        </row>
        <row r="1403">
          <cell r="A1403" t="str">
            <v>BB215</v>
          </cell>
        </row>
        <row r="1404">
          <cell r="A1404" t="str">
            <v>BB216</v>
          </cell>
        </row>
        <row r="1405">
          <cell r="A1405" t="str">
            <v>BB217</v>
          </cell>
        </row>
        <row r="1406">
          <cell r="A1406" t="str">
            <v>BB218</v>
          </cell>
        </row>
        <row r="1407">
          <cell r="A1407" t="str">
            <v>BB219</v>
          </cell>
        </row>
        <row r="1408">
          <cell r="A1408" t="str">
            <v>BB22</v>
          </cell>
        </row>
        <row r="1409">
          <cell r="A1409" t="str">
            <v>BB221</v>
          </cell>
        </row>
        <row r="1410">
          <cell r="A1410" t="str">
            <v>BB222</v>
          </cell>
        </row>
        <row r="1411">
          <cell r="A1411" t="str">
            <v>BB223</v>
          </cell>
        </row>
        <row r="1412">
          <cell r="A1412" t="str">
            <v>BB224</v>
          </cell>
        </row>
        <row r="1413">
          <cell r="A1413" t="str">
            <v>BB225</v>
          </cell>
        </row>
        <row r="1414">
          <cell r="A1414" t="str">
            <v>BB23</v>
          </cell>
        </row>
        <row r="1415">
          <cell r="A1415" t="str">
            <v>BB230</v>
          </cell>
        </row>
        <row r="1416">
          <cell r="A1416" t="str">
            <v>BB231</v>
          </cell>
        </row>
        <row r="1417">
          <cell r="A1417" t="str">
            <v>BB232</v>
          </cell>
        </row>
        <row r="1418">
          <cell r="A1418" t="str">
            <v>BB235</v>
          </cell>
        </row>
        <row r="1419">
          <cell r="A1419" t="str">
            <v>BB236</v>
          </cell>
        </row>
        <row r="1420">
          <cell r="A1420" t="str">
            <v>BB237</v>
          </cell>
        </row>
        <row r="1421">
          <cell r="A1421" t="str">
            <v>BB238</v>
          </cell>
        </row>
        <row r="1422">
          <cell r="A1422" t="str">
            <v>BB239</v>
          </cell>
        </row>
        <row r="1423">
          <cell r="A1423" t="str">
            <v>BB24</v>
          </cell>
        </row>
        <row r="1424">
          <cell r="A1424" t="str">
            <v>BB240</v>
          </cell>
        </row>
        <row r="1425">
          <cell r="A1425" t="str">
            <v>BB241</v>
          </cell>
        </row>
        <row r="1426">
          <cell r="A1426" t="str">
            <v>BB242</v>
          </cell>
        </row>
        <row r="1427">
          <cell r="A1427" t="str">
            <v>BB243</v>
          </cell>
        </row>
        <row r="1428">
          <cell r="A1428" t="str">
            <v>BB246</v>
          </cell>
        </row>
        <row r="1429">
          <cell r="A1429" t="str">
            <v>BB247</v>
          </cell>
        </row>
        <row r="1430">
          <cell r="A1430" t="str">
            <v>BB248</v>
          </cell>
        </row>
        <row r="1431">
          <cell r="A1431" t="str">
            <v>BB249</v>
          </cell>
        </row>
        <row r="1432">
          <cell r="A1432" t="str">
            <v>BB25</v>
          </cell>
        </row>
        <row r="1433">
          <cell r="A1433" t="str">
            <v>BB250</v>
          </cell>
        </row>
        <row r="1434">
          <cell r="A1434" t="str">
            <v>BB251</v>
          </cell>
        </row>
        <row r="1435">
          <cell r="A1435" t="str">
            <v>BB252</v>
          </cell>
        </row>
        <row r="1436">
          <cell r="A1436" t="str">
            <v>BB253</v>
          </cell>
        </row>
        <row r="1437">
          <cell r="A1437" t="str">
            <v>BB254</v>
          </cell>
        </row>
        <row r="1438">
          <cell r="A1438" t="str">
            <v>BB255</v>
          </cell>
        </row>
        <row r="1439">
          <cell r="A1439" t="str">
            <v>BB257</v>
          </cell>
        </row>
        <row r="1440">
          <cell r="A1440" t="str">
            <v>BB258</v>
          </cell>
        </row>
        <row r="1441">
          <cell r="A1441" t="str">
            <v>BB259</v>
          </cell>
        </row>
        <row r="1442">
          <cell r="A1442" t="str">
            <v>BB26</v>
          </cell>
        </row>
        <row r="1443">
          <cell r="A1443" t="str">
            <v>BB260</v>
          </cell>
        </row>
        <row r="1444">
          <cell r="A1444" t="str">
            <v>BB262</v>
          </cell>
        </row>
        <row r="1445">
          <cell r="A1445" t="str">
            <v>BB266</v>
          </cell>
        </row>
        <row r="1446">
          <cell r="A1446" t="str">
            <v>BB267</v>
          </cell>
        </row>
        <row r="1447">
          <cell r="A1447" t="str">
            <v>BB269</v>
          </cell>
        </row>
        <row r="1448">
          <cell r="A1448" t="str">
            <v>BB27</v>
          </cell>
        </row>
        <row r="1449">
          <cell r="A1449" t="str">
            <v>BB270</v>
          </cell>
        </row>
        <row r="1450">
          <cell r="A1450" t="str">
            <v>BB271</v>
          </cell>
        </row>
        <row r="1451">
          <cell r="A1451" t="str">
            <v>BB272</v>
          </cell>
        </row>
        <row r="1452">
          <cell r="A1452" t="str">
            <v>BB273</v>
          </cell>
        </row>
        <row r="1453">
          <cell r="A1453" t="str">
            <v>BB274</v>
          </cell>
        </row>
        <row r="1454">
          <cell r="A1454" t="str">
            <v>BB275</v>
          </cell>
        </row>
        <row r="1455">
          <cell r="A1455" t="str">
            <v>BB276</v>
          </cell>
        </row>
        <row r="1456">
          <cell r="A1456" t="str">
            <v>BB277</v>
          </cell>
        </row>
        <row r="1457">
          <cell r="A1457" t="str">
            <v>BB278</v>
          </cell>
        </row>
        <row r="1458">
          <cell r="A1458" t="str">
            <v>BB279</v>
          </cell>
        </row>
        <row r="1459">
          <cell r="A1459" t="str">
            <v>BB28</v>
          </cell>
        </row>
        <row r="1460">
          <cell r="A1460" t="str">
            <v>BB280</v>
          </cell>
        </row>
        <row r="1461">
          <cell r="A1461" t="str">
            <v>BB281</v>
          </cell>
        </row>
        <row r="1462">
          <cell r="A1462" t="str">
            <v>BB282</v>
          </cell>
        </row>
        <row r="1463">
          <cell r="A1463" t="str">
            <v>BB283</v>
          </cell>
        </row>
        <row r="1464">
          <cell r="A1464" t="str">
            <v>BB284</v>
          </cell>
        </row>
        <row r="1465">
          <cell r="A1465" t="str">
            <v>BB285</v>
          </cell>
        </row>
        <row r="1466">
          <cell r="A1466" t="str">
            <v>BB286</v>
          </cell>
        </row>
        <row r="1467">
          <cell r="A1467" t="str">
            <v>BB287</v>
          </cell>
        </row>
        <row r="1468">
          <cell r="A1468" t="str">
            <v>BB288</v>
          </cell>
        </row>
        <row r="1469">
          <cell r="A1469" t="str">
            <v>BB289</v>
          </cell>
        </row>
        <row r="1470">
          <cell r="A1470" t="str">
            <v>BB290</v>
          </cell>
        </row>
        <row r="1471">
          <cell r="A1471" t="str">
            <v>BB291</v>
          </cell>
        </row>
        <row r="1472">
          <cell r="A1472" t="str">
            <v>BB292</v>
          </cell>
        </row>
        <row r="1473">
          <cell r="A1473" t="str">
            <v>BB295</v>
          </cell>
        </row>
        <row r="1474">
          <cell r="A1474" t="str">
            <v>BB299</v>
          </cell>
        </row>
        <row r="1475">
          <cell r="A1475" t="str">
            <v>BB30</v>
          </cell>
        </row>
        <row r="1476">
          <cell r="A1476" t="str">
            <v>BB300</v>
          </cell>
        </row>
        <row r="1477">
          <cell r="A1477" t="str">
            <v>BB301</v>
          </cell>
        </row>
        <row r="1478">
          <cell r="A1478" t="str">
            <v>BB303</v>
          </cell>
        </row>
        <row r="1479">
          <cell r="A1479" t="str">
            <v>BB304</v>
          </cell>
        </row>
        <row r="1480">
          <cell r="A1480" t="str">
            <v>BB305</v>
          </cell>
        </row>
        <row r="1481">
          <cell r="A1481" t="str">
            <v>BB306</v>
          </cell>
        </row>
        <row r="1482">
          <cell r="A1482" t="str">
            <v>BB307</v>
          </cell>
        </row>
        <row r="1483">
          <cell r="A1483" t="str">
            <v>BB309</v>
          </cell>
        </row>
        <row r="1484">
          <cell r="A1484" t="str">
            <v>BB310</v>
          </cell>
        </row>
        <row r="1485">
          <cell r="A1485" t="str">
            <v>BB311</v>
          </cell>
        </row>
        <row r="1486">
          <cell r="A1486" t="str">
            <v>BB314</v>
          </cell>
        </row>
        <row r="1487">
          <cell r="A1487" t="str">
            <v>BB316</v>
          </cell>
        </row>
        <row r="1488">
          <cell r="A1488" t="str">
            <v>BB317</v>
          </cell>
        </row>
        <row r="1489">
          <cell r="A1489" t="str">
            <v>BB318</v>
          </cell>
        </row>
        <row r="1490">
          <cell r="A1490" t="str">
            <v>BB319</v>
          </cell>
        </row>
        <row r="1491">
          <cell r="A1491" t="str">
            <v>BB320</v>
          </cell>
        </row>
        <row r="1492">
          <cell r="A1492" t="str">
            <v>BB322</v>
          </cell>
        </row>
        <row r="1493">
          <cell r="A1493" t="str">
            <v>BB324</v>
          </cell>
        </row>
        <row r="1494">
          <cell r="A1494" t="str">
            <v>BB325</v>
          </cell>
        </row>
        <row r="1495">
          <cell r="A1495" t="str">
            <v>BB326</v>
          </cell>
        </row>
        <row r="1496">
          <cell r="A1496" t="str">
            <v>BB327</v>
          </cell>
        </row>
        <row r="1497">
          <cell r="A1497" t="str">
            <v>BB33</v>
          </cell>
        </row>
        <row r="1498">
          <cell r="A1498" t="str">
            <v>BB330</v>
          </cell>
        </row>
        <row r="1499">
          <cell r="A1499" t="str">
            <v>BB331</v>
          </cell>
        </row>
        <row r="1500">
          <cell r="A1500" t="str">
            <v>BB332</v>
          </cell>
        </row>
        <row r="1501">
          <cell r="A1501" t="str">
            <v>BB333</v>
          </cell>
        </row>
        <row r="1502">
          <cell r="A1502" t="str">
            <v>BB335</v>
          </cell>
        </row>
        <row r="1503">
          <cell r="A1503" t="str">
            <v>BB336</v>
          </cell>
        </row>
        <row r="1504">
          <cell r="A1504" t="str">
            <v>BB338</v>
          </cell>
        </row>
        <row r="1505">
          <cell r="A1505" t="str">
            <v>BB34</v>
          </cell>
        </row>
        <row r="1506">
          <cell r="A1506" t="str">
            <v>BB342</v>
          </cell>
        </row>
        <row r="1507">
          <cell r="A1507" t="str">
            <v>BB343</v>
          </cell>
        </row>
        <row r="1508">
          <cell r="A1508" t="str">
            <v>BB346</v>
          </cell>
        </row>
        <row r="1509">
          <cell r="A1509" t="str">
            <v>BB347</v>
          </cell>
        </row>
        <row r="1510">
          <cell r="A1510" t="str">
            <v>BB348</v>
          </cell>
        </row>
        <row r="1511">
          <cell r="A1511" t="str">
            <v>BB349</v>
          </cell>
        </row>
        <row r="1512">
          <cell r="A1512" t="str">
            <v>BB35</v>
          </cell>
        </row>
        <row r="1513">
          <cell r="A1513" t="str">
            <v>BB350</v>
          </cell>
        </row>
        <row r="1514">
          <cell r="A1514" t="str">
            <v>BB351</v>
          </cell>
        </row>
        <row r="1515">
          <cell r="A1515" t="str">
            <v>BB352</v>
          </cell>
        </row>
        <row r="1516">
          <cell r="A1516" t="str">
            <v>BB356</v>
          </cell>
        </row>
        <row r="1517">
          <cell r="A1517" t="str">
            <v>BB357</v>
          </cell>
        </row>
        <row r="1518">
          <cell r="A1518" t="str">
            <v>BB36</v>
          </cell>
        </row>
        <row r="1519">
          <cell r="A1519" t="str">
            <v>BB362</v>
          </cell>
        </row>
        <row r="1520">
          <cell r="A1520" t="str">
            <v>BB363</v>
          </cell>
        </row>
        <row r="1521">
          <cell r="A1521" t="str">
            <v>BB369</v>
          </cell>
        </row>
        <row r="1522">
          <cell r="A1522" t="str">
            <v>BB37</v>
          </cell>
        </row>
        <row r="1523">
          <cell r="A1523" t="str">
            <v>BB370</v>
          </cell>
        </row>
        <row r="1524">
          <cell r="A1524" t="str">
            <v>BB371</v>
          </cell>
        </row>
        <row r="1525">
          <cell r="A1525" t="str">
            <v>BB377</v>
          </cell>
        </row>
        <row r="1526">
          <cell r="A1526" t="str">
            <v>BB38</v>
          </cell>
        </row>
        <row r="1527">
          <cell r="A1527" t="str">
            <v>BB387</v>
          </cell>
        </row>
        <row r="1528">
          <cell r="A1528" t="str">
            <v>BB388</v>
          </cell>
        </row>
        <row r="1529">
          <cell r="A1529" t="str">
            <v>BB389</v>
          </cell>
        </row>
        <row r="1530">
          <cell r="A1530" t="str">
            <v>BB39</v>
          </cell>
        </row>
        <row r="1531">
          <cell r="A1531" t="str">
            <v>BB391</v>
          </cell>
        </row>
        <row r="1532">
          <cell r="A1532" t="str">
            <v>BB392</v>
          </cell>
        </row>
        <row r="1533">
          <cell r="A1533" t="str">
            <v>BB397</v>
          </cell>
        </row>
        <row r="1534">
          <cell r="A1534" t="str">
            <v>BB398</v>
          </cell>
        </row>
        <row r="1535">
          <cell r="A1535" t="str">
            <v>BB399</v>
          </cell>
        </row>
        <row r="1536">
          <cell r="A1536" t="str">
            <v>BB40</v>
          </cell>
        </row>
        <row r="1537">
          <cell r="A1537" t="str">
            <v>BB400</v>
          </cell>
        </row>
        <row r="1538">
          <cell r="A1538" t="str">
            <v>BB408</v>
          </cell>
        </row>
        <row r="1539">
          <cell r="A1539" t="str">
            <v>BB409</v>
          </cell>
        </row>
        <row r="1540">
          <cell r="A1540" t="str">
            <v>BB41</v>
          </cell>
        </row>
        <row r="1541">
          <cell r="A1541" t="str">
            <v>BB410</v>
          </cell>
        </row>
        <row r="1542">
          <cell r="A1542" t="str">
            <v>BB411</v>
          </cell>
        </row>
        <row r="1543">
          <cell r="A1543" t="str">
            <v>BB412</v>
          </cell>
        </row>
        <row r="1544">
          <cell r="A1544" t="str">
            <v>BB413</v>
          </cell>
        </row>
        <row r="1545">
          <cell r="A1545" t="str">
            <v>BB414</v>
          </cell>
        </row>
        <row r="1546">
          <cell r="A1546" t="str">
            <v>BB415</v>
          </cell>
        </row>
        <row r="1547">
          <cell r="A1547" t="str">
            <v>BB416</v>
          </cell>
        </row>
        <row r="1548">
          <cell r="A1548" t="str">
            <v>BB417</v>
          </cell>
        </row>
        <row r="1549">
          <cell r="A1549" t="str">
            <v>BB418</v>
          </cell>
        </row>
        <row r="1550">
          <cell r="A1550" t="str">
            <v>BB419</v>
          </cell>
        </row>
        <row r="1551">
          <cell r="A1551" t="str">
            <v>BB42</v>
          </cell>
        </row>
        <row r="1552">
          <cell r="A1552" t="str">
            <v>BB420</v>
          </cell>
        </row>
        <row r="1553">
          <cell r="A1553" t="str">
            <v>BB421</v>
          </cell>
        </row>
        <row r="1554">
          <cell r="A1554" t="str">
            <v>BB422</v>
          </cell>
        </row>
        <row r="1555">
          <cell r="A1555" t="str">
            <v>BB423</v>
          </cell>
        </row>
        <row r="1556">
          <cell r="A1556" t="str">
            <v>BB424</v>
          </cell>
        </row>
        <row r="1557">
          <cell r="A1557" t="str">
            <v>BB425</v>
          </cell>
        </row>
        <row r="1558">
          <cell r="A1558" t="str">
            <v>BB426</v>
          </cell>
        </row>
        <row r="1559">
          <cell r="A1559" t="str">
            <v>BB427</v>
          </cell>
        </row>
        <row r="1560">
          <cell r="A1560" t="str">
            <v>BB428</v>
          </cell>
        </row>
        <row r="1561">
          <cell r="A1561" t="str">
            <v>BB433</v>
          </cell>
        </row>
        <row r="1562">
          <cell r="A1562" t="str">
            <v>BB434</v>
          </cell>
        </row>
        <row r="1563">
          <cell r="A1563" t="str">
            <v>BB435</v>
          </cell>
        </row>
        <row r="1564">
          <cell r="A1564" t="str">
            <v>BB436</v>
          </cell>
        </row>
        <row r="1565">
          <cell r="A1565" t="str">
            <v>BB437</v>
          </cell>
        </row>
        <row r="1566">
          <cell r="A1566" t="str">
            <v>BB438</v>
          </cell>
        </row>
        <row r="1567">
          <cell r="A1567" t="str">
            <v>BB439</v>
          </cell>
        </row>
        <row r="1568">
          <cell r="A1568" t="str">
            <v>BB44</v>
          </cell>
        </row>
        <row r="1569">
          <cell r="A1569" t="str">
            <v>BB440</v>
          </cell>
        </row>
        <row r="1570">
          <cell r="A1570" t="str">
            <v>BB441</v>
          </cell>
        </row>
        <row r="1571">
          <cell r="A1571" t="str">
            <v>BB442</v>
          </cell>
        </row>
        <row r="1572">
          <cell r="A1572" t="str">
            <v>BB444</v>
          </cell>
        </row>
        <row r="1573">
          <cell r="A1573" t="str">
            <v>BB445</v>
          </cell>
        </row>
        <row r="1574">
          <cell r="A1574" t="str">
            <v>BB446</v>
          </cell>
        </row>
        <row r="1575">
          <cell r="A1575" t="str">
            <v>BB447</v>
          </cell>
        </row>
        <row r="1576">
          <cell r="A1576" t="str">
            <v>BB448</v>
          </cell>
        </row>
        <row r="1577">
          <cell r="A1577" t="str">
            <v>BB449</v>
          </cell>
        </row>
        <row r="1578">
          <cell r="A1578" t="str">
            <v>BB45</v>
          </cell>
        </row>
        <row r="1579">
          <cell r="A1579" t="str">
            <v>BB450</v>
          </cell>
        </row>
        <row r="1580">
          <cell r="A1580" t="str">
            <v>BB451</v>
          </cell>
        </row>
        <row r="1581">
          <cell r="A1581" t="str">
            <v>BB454</v>
          </cell>
        </row>
        <row r="1582">
          <cell r="A1582" t="str">
            <v>BB456</v>
          </cell>
        </row>
        <row r="1583">
          <cell r="A1583" t="str">
            <v>BB457</v>
          </cell>
        </row>
        <row r="1584">
          <cell r="A1584" t="str">
            <v>BB458</v>
          </cell>
        </row>
        <row r="1585">
          <cell r="A1585" t="str">
            <v>BB46</v>
          </cell>
        </row>
        <row r="1586">
          <cell r="A1586" t="str">
            <v>BB460</v>
          </cell>
        </row>
        <row r="1587">
          <cell r="A1587" t="str">
            <v>BB463</v>
          </cell>
        </row>
        <row r="1588">
          <cell r="A1588" t="str">
            <v>BB464</v>
          </cell>
        </row>
        <row r="1589">
          <cell r="A1589" t="str">
            <v>BB466</v>
          </cell>
        </row>
        <row r="1590">
          <cell r="A1590" t="str">
            <v>BB467</v>
          </cell>
        </row>
        <row r="1591">
          <cell r="A1591" t="str">
            <v>BB469</v>
          </cell>
        </row>
        <row r="1592">
          <cell r="A1592" t="str">
            <v>BB470</v>
          </cell>
        </row>
        <row r="1593">
          <cell r="A1593" t="str">
            <v>BB471</v>
          </cell>
        </row>
        <row r="1594">
          <cell r="A1594" t="str">
            <v>BB472</v>
          </cell>
        </row>
        <row r="1595">
          <cell r="A1595" t="str">
            <v>BB473</v>
          </cell>
        </row>
        <row r="1596">
          <cell r="A1596" t="str">
            <v>BB474</v>
          </cell>
        </row>
        <row r="1597">
          <cell r="A1597" t="str">
            <v>BB475</v>
          </cell>
        </row>
        <row r="1598">
          <cell r="A1598" t="str">
            <v>BB476</v>
          </cell>
        </row>
        <row r="1599">
          <cell r="A1599" t="str">
            <v>BB477</v>
          </cell>
        </row>
        <row r="1600">
          <cell r="A1600" t="str">
            <v>BB478</v>
          </cell>
        </row>
        <row r="1601">
          <cell r="A1601" t="str">
            <v>BB479</v>
          </cell>
        </row>
        <row r="1602">
          <cell r="A1602" t="str">
            <v>BB481</v>
          </cell>
        </row>
        <row r="1603">
          <cell r="A1603" t="str">
            <v>BB482</v>
          </cell>
        </row>
        <row r="1604">
          <cell r="A1604" t="str">
            <v>BB483</v>
          </cell>
        </row>
        <row r="1605">
          <cell r="A1605" t="str">
            <v>BB484</v>
          </cell>
        </row>
        <row r="1606">
          <cell r="A1606" t="str">
            <v>BB49</v>
          </cell>
        </row>
        <row r="1607">
          <cell r="A1607" t="str">
            <v>BB495</v>
          </cell>
        </row>
        <row r="1608">
          <cell r="A1608" t="str">
            <v>BB496</v>
          </cell>
        </row>
        <row r="1609">
          <cell r="A1609" t="str">
            <v>BB497</v>
          </cell>
        </row>
        <row r="1610">
          <cell r="A1610" t="str">
            <v>BB498</v>
          </cell>
        </row>
        <row r="1611">
          <cell r="A1611" t="str">
            <v>BB499</v>
          </cell>
        </row>
        <row r="1612">
          <cell r="A1612" t="str">
            <v>BB50</v>
          </cell>
        </row>
        <row r="1613">
          <cell r="A1613" t="str">
            <v>BB500</v>
          </cell>
        </row>
        <row r="1614">
          <cell r="A1614" t="str">
            <v>BB501</v>
          </cell>
        </row>
        <row r="1615">
          <cell r="A1615" t="str">
            <v>BB502</v>
          </cell>
        </row>
        <row r="1616">
          <cell r="A1616" t="str">
            <v>BB503</v>
          </cell>
        </row>
        <row r="1617">
          <cell r="A1617" t="str">
            <v>BB504</v>
          </cell>
        </row>
        <row r="1618">
          <cell r="A1618" t="str">
            <v>BB505</v>
          </cell>
        </row>
        <row r="1619">
          <cell r="A1619" t="str">
            <v>BB506</v>
          </cell>
        </row>
        <row r="1620">
          <cell r="A1620" t="str">
            <v>BB507</v>
          </cell>
        </row>
        <row r="1621">
          <cell r="A1621" t="str">
            <v>BB508</v>
          </cell>
        </row>
        <row r="1622">
          <cell r="A1622" t="str">
            <v>BB509</v>
          </cell>
        </row>
        <row r="1623">
          <cell r="A1623" t="str">
            <v>BB510</v>
          </cell>
        </row>
        <row r="1624">
          <cell r="A1624" t="str">
            <v>BB511</v>
          </cell>
        </row>
        <row r="1625">
          <cell r="A1625" t="str">
            <v>BB512</v>
          </cell>
        </row>
        <row r="1626">
          <cell r="A1626" t="str">
            <v>BB513</v>
          </cell>
        </row>
        <row r="1627">
          <cell r="A1627" t="str">
            <v>BB514</v>
          </cell>
        </row>
        <row r="1628">
          <cell r="A1628" t="str">
            <v>BB515</v>
          </cell>
        </row>
        <row r="1629">
          <cell r="A1629" t="str">
            <v>BB516</v>
          </cell>
        </row>
        <row r="1630">
          <cell r="A1630" t="str">
            <v>BB517</v>
          </cell>
        </row>
        <row r="1631">
          <cell r="A1631" t="str">
            <v>BB519</v>
          </cell>
        </row>
        <row r="1632">
          <cell r="A1632" t="str">
            <v>BB520</v>
          </cell>
        </row>
        <row r="1633">
          <cell r="A1633" t="str">
            <v>BB521</v>
          </cell>
        </row>
        <row r="1634">
          <cell r="A1634" t="str">
            <v>BB522</v>
          </cell>
        </row>
        <row r="1635">
          <cell r="A1635" t="str">
            <v>BB524</v>
          </cell>
        </row>
        <row r="1636">
          <cell r="A1636" t="str">
            <v>BB525</v>
          </cell>
        </row>
        <row r="1637">
          <cell r="A1637" t="str">
            <v>BB526</v>
          </cell>
        </row>
        <row r="1638">
          <cell r="A1638" t="str">
            <v>BB527</v>
          </cell>
        </row>
        <row r="1639">
          <cell r="A1639" t="str">
            <v>BB528</v>
          </cell>
        </row>
        <row r="1640">
          <cell r="A1640" t="str">
            <v>BB529</v>
          </cell>
        </row>
        <row r="1641">
          <cell r="A1641" t="str">
            <v>BB53</v>
          </cell>
        </row>
        <row r="1642">
          <cell r="A1642" t="str">
            <v>BB530</v>
          </cell>
        </row>
        <row r="1643">
          <cell r="A1643" t="str">
            <v>BB531</v>
          </cell>
        </row>
        <row r="1644">
          <cell r="A1644" t="str">
            <v>BB532</v>
          </cell>
        </row>
        <row r="1645">
          <cell r="A1645" t="str">
            <v>BB534</v>
          </cell>
        </row>
        <row r="1646">
          <cell r="A1646" t="str">
            <v>BB535</v>
          </cell>
        </row>
        <row r="1647">
          <cell r="A1647" t="str">
            <v>BB536</v>
          </cell>
        </row>
        <row r="1648">
          <cell r="A1648" t="str">
            <v>BB538</v>
          </cell>
        </row>
        <row r="1649">
          <cell r="A1649" t="str">
            <v>BB539</v>
          </cell>
        </row>
        <row r="1650">
          <cell r="A1650" t="str">
            <v>BB54</v>
          </cell>
        </row>
        <row r="1651">
          <cell r="A1651" t="str">
            <v>BB545</v>
          </cell>
        </row>
        <row r="1652">
          <cell r="A1652" t="str">
            <v>BB55</v>
          </cell>
        </row>
        <row r="1653">
          <cell r="A1653" t="str">
            <v>BB555</v>
          </cell>
        </row>
        <row r="1654">
          <cell r="A1654" t="str">
            <v>BB557</v>
          </cell>
        </row>
        <row r="1655">
          <cell r="A1655" t="str">
            <v>BB558</v>
          </cell>
        </row>
        <row r="1656">
          <cell r="A1656" t="str">
            <v>BB559</v>
          </cell>
        </row>
        <row r="1657">
          <cell r="A1657" t="str">
            <v>BB56</v>
          </cell>
        </row>
        <row r="1658">
          <cell r="A1658" t="str">
            <v>BB560</v>
          </cell>
        </row>
        <row r="1659">
          <cell r="A1659" t="str">
            <v>BB561</v>
          </cell>
        </row>
        <row r="1660">
          <cell r="A1660" t="str">
            <v>BB562</v>
          </cell>
        </row>
        <row r="1661">
          <cell r="A1661" t="str">
            <v>BB563</v>
          </cell>
        </row>
        <row r="1662">
          <cell r="A1662" t="str">
            <v>BB564</v>
          </cell>
        </row>
        <row r="1663">
          <cell r="A1663" t="str">
            <v>BB565</v>
          </cell>
        </row>
        <row r="1664">
          <cell r="A1664" t="str">
            <v>BB566</v>
          </cell>
        </row>
        <row r="1665">
          <cell r="A1665" t="str">
            <v>BB569</v>
          </cell>
        </row>
        <row r="1666">
          <cell r="A1666" t="str">
            <v>BB57</v>
          </cell>
        </row>
        <row r="1667">
          <cell r="A1667" t="str">
            <v>BB572</v>
          </cell>
        </row>
        <row r="1668">
          <cell r="A1668" t="str">
            <v>BB573</v>
          </cell>
        </row>
        <row r="1669">
          <cell r="A1669" t="str">
            <v>BB574</v>
          </cell>
        </row>
        <row r="1670">
          <cell r="A1670" t="str">
            <v>BB575</v>
          </cell>
        </row>
        <row r="1671">
          <cell r="A1671" t="str">
            <v>BB576</v>
          </cell>
        </row>
        <row r="1672">
          <cell r="A1672" t="str">
            <v>BB577</v>
          </cell>
        </row>
        <row r="1673">
          <cell r="A1673" t="str">
            <v>BB578</v>
          </cell>
        </row>
        <row r="1674">
          <cell r="A1674" t="str">
            <v>BB579</v>
          </cell>
        </row>
        <row r="1675">
          <cell r="A1675" t="str">
            <v>BB58</v>
          </cell>
        </row>
        <row r="1676">
          <cell r="A1676" t="str">
            <v>BB585</v>
          </cell>
        </row>
        <row r="1677">
          <cell r="A1677" t="str">
            <v>BB59</v>
          </cell>
        </row>
        <row r="1678">
          <cell r="A1678" t="str">
            <v>BB593</v>
          </cell>
        </row>
        <row r="1679">
          <cell r="A1679" t="str">
            <v>BB594</v>
          </cell>
        </row>
        <row r="1680">
          <cell r="A1680" t="str">
            <v>BB595</v>
          </cell>
        </row>
        <row r="1681">
          <cell r="A1681" t="str">
            <v>BB60</v>
          </cell>
        </row>
        <row r="1682">
          <cell r="A1682" t="str">
            <v>BB602</v>
          </cell>
        </row>
        <row r="1683">
          <cell r="A1683" t="str">
            <v>BB604</v>
          </cell>
        </row>
        <row r="1684">
          <cell r="A1684" t="str">
            <v>BB61</v>
          </cell>
        </row>
        <row r="1685">
          <cell r="A1685" t="str">
            <v>BB612</v>
          </cell>
        </row>
        <row r="1686">
          <cell r="A1686" t="str">
            <v>BB617</v>
          </cell>
        </row>
        <row r="1687">
          <cell r="A1687" t="str">
            <v>BB618</v>
          </cell>
        </row>
        <row r="1688">
          <cell r="A1688" t="str">
            <v>BB619</v>
          </cell>
        </row>
        <row r="1689">
          <cell r="A1689" t="str">
            <v>BB620</v>
          </cell>
        </row>
        <row r="1690">
          <cell r="A1690" t="str">
            <v>BB621</v>
          </cell>
        </row>
        <row r="1691">
          <cell r="A1691" t="str">
            <v>BB622</v>
          </cell>
        </row>
        <row r="1692">
          <cell r="A1692" t="str">
            <v>BB623</v>
          </cell>
        </row>
        <row r="1693">
          <cell r="A1693" t="str">
            <v>BB624</v>
          </cell>
        </row>
        <row r="1694">
          <cell r="A1694" t="str">
            <v>BB625</v>
          </cell>
        </row>
        <row r="1695">
          <cell r="A1695" t="str">
            <v>BB628</v>
          </cell>
        </row>
        <row r="1696">
          <cell r="A1696" t="str">
            <v>BB63</v>
          </cell>
        </row>
        <row r="1697">
          <cell r="A1697" t="str">
            <v>BB631</v>
          </cell>
        </row>
        <row r="1698">
          <cell r="A1698" t="str">
            <v>BB632</v>
          </cell>
        </row>
        <row r="1699">
          <cell r="A1699" t="str">
            <v>BB633</v>
          </cell>
        </row>
        <row r="1700">
          <cell r="A1700" t="str">
            <v>BB634</v>
          </cell>
        </row>
        <row r="1701">
          <cell r="A1701" t="str">
            <v>BB636</v>
          </cell>
        </row>
        <row r="1702">
          <cell r="A1702" t="str">
            <v>BB637</v>
          </cell>
        </row>
        <row r="1703">
          <cell r="A1703" t="str">
            <v>BB638</v>
          </cell>
        </row>
        <row r="1704">
          <cell r="A1704" t="str">
            <v>BB639</v>
          </cell>
        </row>
        <row r="1705">
          <cell r="A1705" t="str">
            <v>BB642</v>
          </cell>
        </row>
        <row r="1706">
          <cell r="A1706" t="str">
            <v>BB643</v>
          </cell>
        </row>
        <row r="1707">
          <cell r="A1707" t="str">
            <v>BB644</v>
          </cell>
        </row>
        <row r="1708">
          <cell r="A1708" t="str">
            <v>BB645</v>
          </cell>
        </row>
        <row r="1709">
          <cell r="A1709" t="str">
            <v>BB646</v>
          </cell>
        </row>
        <row r="1710">
          <cell r="A1710" t="str">
            <v>BB648</v>
          </cell>
        </row>
        <row r="1711">
          <cell r="A1711" t="str">
            <v>BB649</v>
          </cell>
        </row>
        <row r="1712">
          <cell r="A1712" t="str">
            <v>BB65</v>
          </cell>
        </row>
        <row r="1713">
          <cell r="A1713" t="str">
            <v>BB66</v>
          </cell>
        </row>
        <row r="1714">
          <cell r="A1714" t="str">
            <v>BB668</v>
          </cell>
        </row>
        <row r="1715">
          <cell r="A1715" t="str">
            <v>BB67</v>
          </cell>
        </row>
        <row r="1716">
          <cell r="A1716" t="str">
            <v>BB68</v>
          </cell>
        </row>
        <row r="1717">
          <cell r="A1717" t="str">
            <v>BB69</v>
          </cell>
        </row>
        <row r="1718">
          <cell r="A1718" t="str">
            <v>BB702</v>
          </cell>
        </row>
        <row r="1719">
          <cell r="A1719" t="str">
            <v>BB71</v>
          </cell>
        </row>
        <row r="1720">
          <cell r="A1720" t="str">
            <v>BB72</v>
          </cell>
        </row>
        <row r="1721">
          <cell r="A1721" t="str">
            <v>BB73</v>
          </cell>
        </row>
        <row r="1722">
          <cell r="A1722" t="str">
            <v>BB742</v>
          </cell>
        </row>
        <row r="1723">
          <cell r="A1723" t="str">
            <v>BB743</v>
          </cell>
        </row>
        <row r="1724">
          <cell r="A1724" t="str">
            <v>BB748</v>
          </cell>
        </row>
        <row r="1725">
          <cell r="A1725" t="str">
            <v>BB749</v>
          </cell>
        </row>
        <row r="1726">
          <cell r="A1726" t="str">
            <v>BB755</v>
          </cell>
        </row>
        <row r="1727">
          <cell r="A1727" t="str">
            <v>BB756</v>
          </cell>
        </row>
        <row r="1728">
          <cell r="A1728" t="str">
            <v>BB757</v>
          </cell>
        </row>
        <row r="1729">
          <cell r="A1729" t="str">
            <v>BB76</v>
          </cell>
        </row>
        <row r="1730">
          <cell r="A1730" t="str">
            <v>BB763</v>
          </cell>
        </row>
        <row r="1731">
          <cell r="A1731" t="str">
            <v>BB769</v>
          </cell>
        </row>
        <row r="1732">
          <cell r="A1732" t="str">
            <v>BB77</v>
          </cell>
        </row>
        <row r="1733">
          <cell r="A1733" t="str">
            <v>BB771</v>
          </cell>
        </row>
        <row r="1734">
          <cell r="A1734" t="str">
            <v>BB772</v>
          </cell>
        </row>
        <row r="1735">
          <cell r="A1735" t="str">
            <v>BB78</v>
          </cell>
        </row>
        <row r="1736">
          <cell r="A1736" t="str">
            <v>BB79</v>
          </cell>
        </row>
        <row r="1737">
          <cell r="A1737" t="str">
            <v>BB80</v>
          </cell>
        </row>
        <row r="1738">
          <cell r="A1738" t="str">
            <v>BB805</v>
          </cell>
        </row>
        <row r="1739">
          <cell r="A1739" t="str">
            <v>BB81</v>
          </cell>
        </row>
        <row r="1740">
          <cell r="A1740" t="str">
            <v>BB82</v>
          </cell>
        </row>
        <row r="1741">
          <cell r="A1741" t="str">
            <v>BB828</v>
          </cell>
        </row>
        <row r="1742">
          <cell r="A1742" t="str">
            <v>BB829</v>
          </cell>
        </row>
        <row r="1743">
          <cell r="A1743" t="str">
            <v>BB83</v>
          </cell>
        </row>
        <row r="1744">
          <cell r="A1744" t="str">
            <v>BB830</v>
          </cell>
        </row>
        <row r="1745">
          <cell r="A1745" t="str">
            <v>BB834</v>
          </cell>
        </row>
        <row r="1746">
          <cell r="A1746" t="str">
            <v>BB835</v>
          </cell>
        </row>
        <row r="1747">
          <cell r="A1747" t="str">
            <v>BB836</v>
          </cell>
        </row>
        <row r="1748">
          <cell r="A1748" t="str">
            <v>BB837</v>
          </cell>
        </row>
        <row r="1749">
          <cell r="A1749" t="str">
            <v>BB838</v>
          </cell>
        </row>
        <row r="1750">
          <cell r="A1750" t="str">
            <v>BB839</v>
          </cell>
        </row>
        <row r="1751">
          <cell r="A1751" t="str">
            <v>BB84</v>
          </cell>
        </row>
        <row r="1752">
          <cell r="A1752" t="str">
            <v>BB840</v>
          </cell>
        </row>
        <row r="1753">
          <cell r="A1753" t="str">
            <v>BB841</v>
          </cell>
        </row>
        <row r="1754">
          <cell r="A1754" t="str">
            <v>BB842</v>
          </cell>
        </row>
        <row r="1755">
          <cell r="A1755" t="str">
            <v>BB843</v>
          </cell>
        </row>
        <row r="1756">
          <cell r="A1756" t="str">
            <v>BB844</v>
          </cell>
        </row>
        <row r="1757">
          <cell r="A1757" t="str">
            <v>BB845</v>
          </cell>
        </row>
        <row r="1758">
          <cell r="A1758" t="str">
            <v>BB846</v>
          </cell>
        </row>
        <row r="1759">
          <cell r="A1759" t="str">
            <v>BB85</v>
          </cell>
        </row>
        <row r="1760">
          <cell r="A1760" t="str">
            <v>BB86</v>
          </cell>
        </row>
        <row r="1761">
          <cell r="A1761" t="str">
            <v>BB87</v>
          </cell>
        </row>
        <row r="1762">
          <cell r="A1762" t="str">
            <v>BB89</v>
          </cell>
        </row>
        <row r="1763">
          <cell r="A1763" t="str">
            <v>BB90</v>
          </cell>
        </row>
        <row r="1764">
          <cell r="A1764" t="str">
            <v>BB91</v>
          </cell>
        </row>
        <row r="1765">
          <cell r="A1765" t="str">
            <v>BB93</v>
          </cell>
        </row>
        <row r="1766">
          <cell r="A1766" t="str">
            <v>BB95</v>
          </cell>
        </row>
        <row r="1767">
          <cell r="A1767" t="str">
            <v>BB96</v>
          </cell>
        </row>
        <row r="1768">
          <cell r="A1768" t="str">
            <v>BB98</v>
          </cell>
        </row>
        <row r="1769">
          <cell r="A1769" t="str">
            <v>BB99</v>
          </cell>
        </row>
      </sheetData>
      <sheetData sheetId="10">
        <row r="1">
          <cell r="A1" t="str">
            <v xml:space="preserve">Codigo </v>
          </cell>
        </row>
      </sheetData>
      <sheetData sheetId="11">
        <row r="35">
          <cell r="A35" t="str">
            <v>MO-01</v>
          </cell>
          <cell r="B35" t="str">
            <v>CUADRILLA AB  ALBAÑIL (1 OFICIAL + 1 AYUDANTE)</v>
          </cell>
        </row>
        <row r="36">
          <cell r="A36" t="str">
            <v>MO-02</v>
          </cell>
          <cell r="B36" t="str">
            <v>CUADRILLA AA (2 Ayudantes)</v>
          </cell>
        </row>
        <row r="37">
          <cell r="A37" t="str">
            <v>MO-03</v>
          </cell>
          <cell r="B37" t="str">
            <v xml:space="preserve">CUADRILLA A (1 Ayudante) de Excavación </v>
          </cell>
        </row>
        <row r="38">
          <cell r="A38" t="str">
            <v>MO-04</v>
          </cell>
          <cell r="B38" t="str">
            <v>CUADRILLA  CC (1 Ofcial de Pintura+ 1 Ayudante)</v>
          </cell>
        </row>
        <row r="39">
          <cell r="A39" t="str">
            <v>MO-05</v>
          </cell>
          <cell r="B39" t="str">
            <v>MANO DE OBRA DD (Carpinteria)</v>
          </cell>
        </row>
        <row r="40">
          <cell r="A40" t="str">
            <v>MO-06</v>
          </cell>
          <cell r="B40" t="str">
            <v>CUADRILLA PLOMERIA (1 Ayudante+1 Oficial)</v>
          </cell>
        </row>
        <row r="41">
          <cell r="A41" t="str">
            <v>MO-07</v>
          </cell>
          <cell r="B41" t="str">
            <v>CUADRILLA G ELECTRICO (1 OFICIAL + 1 AYUDANTE)</v>
          </cell>
        </row>
        <row r="42">
          <cell r="A42" t="str">
            <v>MO-08</v>
          </cell>
          <cell r="B42" t="str">
            <v>CUADRILLA EM ( 1 OFICIAL+ 2 AYUDANTES) ESTRUCTURA METALICA</v>
          </cell>
        </row>
        <row r="43">
          <cell r="A43" t="str">
            <v>MO-09</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 PART"/>
      <sheetName val="A. P. U."/>
      <sheetName val="Listado"/>
      <sheetName val="PPTOS"/>
      <sheetName val="Borrable"/>
      <sheetName val="TOTCAPIT"/>
      <sheetName val="JORNABAS"/>
      <sheetName val="MATERIALES"/>
      <sheetName val="TOTCUADEQ"/>
      <sheetName val="TOTCUADMO"/>
      <sheetName val="Anexo No. 5"/>
      <sheetName val="Analisis de Precios Unitarios A"/>
      <sheetName val="INDICMICROEMP"/>
      <sheetName val="Análisis de precios"/>
      <sheetName val="Analisis%20de%20Precios%20Unita"/>
      <sheetName val="Puntajes"/>
      <sheetName val="ESTADO RED"/>
      <sheetName val="CARRETERAS"/>
      <sheetName val="GENERALIDADES "/>
      <sheetName val="APU_PART1"/>
      <sheetName val="A__P__U_1"/>
      <sheetName val="Analisis_de_Precios_Unitarios_1"/>
      <sheetName val="APU_PART"/>
      <sheetName val="A__P__U_"/>
      <sheetName val="Analisis_de_Precios_Unitarios_A"/>
      <sheetName val="A_ P_ U_"/>
      <sheetName val="FLUJOS"/>
      <sheetName val="PERSONAL"/>
      <sheetName val="INDICE"/>
      <sheetName val="5094-2003"/>
      <sheetName val="FINANCIERA"/>
      <sheetName val="DATOS"/>
      <sheetName val="PREACTA"/>
      <sheetName val="ESTADO VÍA-CRIT.TECNICO"/>
      <sheetName val="BASE"/>
      <sheetName val="Capitulos"/>
      <sheetName val="Maqui Equip"/>
      <sheetName val="calidad"/>
      <sheetName val="PRESUPUESTO"/>
      <sheetName val="MANO"/>
      <sheetName val="EQUIPO"/>
      <sheetName val="MATERIAL"/>
      <sheetName val="TRANSPORTE"/>
      <sheetName val="BASES"/>
      <sheetName val="Aerocivil - Cantidades "/>
      <sheetName val="Aerocivil Acta"/>
      <sheetName val="Aerocivil IVA"/>
      <sheetName val="101 Loc Y Repl"/>
      <sheetName val="CRONOGRAMA AMBIENTAL"/>
      <sheetName val="DATA"/>
      <sheetName val="COSTOS INDIRECTOS"/>
      <sheetName val="M&amp;E "/>
      <sheetName val="UTILIDAD ESPERADA"/>
      <sheetName val="SOLICITUDES DE PERSONAL"/>
      <sheetName val="PLAN DE INVERSIÓN ANTICIPO"/>
      <sheetName val="DL"/>
      <sheetName val="2)"/>
      <sheetName val="3) PRESUPUESTO"/>
      <sheetName val="PRIMARIO APU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EYD"/>
      <sheetName val="5) P-INVERSIONES"/>
      <sheetName val="6) FLUJO DE CAJA"/>
      <sheetName val="7) INST PROV"/>
      <sheetName val="ITEMS"/>
      <sheetName val="Civil work"/>
      <sheetName val="PRESUPUESTO "/>
      <sheetName val="Cuadrillas"/>
      <sheetName val="Equ"/>
      <sheetName val="Trans"/>
      <sheetName val="Mat"/>
      <sheetName val="Salarios"/>
      <sheetName val="FACTORES"/>
      <sheetName val="General"/>
      <sheetName val="Anal"/>
      <sheetName val="\\Pc1\E\AMV-3005-2005\ADMON GRU"/>
      <sheetName val="HOJA BASE"/>
      <sheetName val="Hoja3"/>
      <sheetName val="Hoja1"/>
      <sheetName val="Hoja6"/>
      <sheetName val="RESUMEN"/>
      <sheetName val="200.2"/>
      <sheetName val="201.7"/>
      <sheetName val="201.16"/>
      <sheetName val="210.2.2"/>
      <sheetName val="220.1"/>
      <sheetName val="221,1"/>
      <sheetName val="221,1p"/>
      <sheetName val="230,1P"/>
      <sheetName val="2P"/>
      <sheetName val="320.1"/>
      <sheetName val="420,2"/>
      <sheetName val="420.2"/>
      <sheetName val="421.1 "/>
      <sheetName val="600.2.3"/>
      <sheetName val="630.1"/>
      <sheetName val="610.1"/>
      <sheetName val="630.3"/>
      <sheetName val="630.3 (2)"/>
      <sheetName val="630.4"/>
      <sheetName val="630.4P"/>
      <sheetName val="630.6"/>
      <sheetName val="641.1"/>
      <sheetName val="630.7"/>
      <sheetName val="632.1P"/>
      <sheetName val="632.2P "/>
      <sheetName val="632.3P  "/>
      <sheetName val="640.1"/>
      <sheetName val="661.1"/>
      <sheetName val="642 "/>
      <sheetName val="663,1P"/>
      <sheetName val="671.1"/>
      <sheetName val="671.1 (2)"/>
      <sheetName val="673.1"/>
      <sheetName val="673.2"/>
      <sheetName val="673.2 (2)"/>
      <sheetName val="800.2"/>
      <sheetName val="810.2"/>
      <sheetName val="700.1"/>
      <sheetName val="730.1"/>
      <sheetName val="900.2"/>
      <sheetName val="450.3P "/>
      <sheetName val="340P "/>
      <sheetName val="220.1P"/>
      <sheetName val="2001,1p"/>
      <sheetName val="200,1,2p"/>
      <sheetName val="200,1,3p "/>
      <sheetName val="200,1,4p  "/>
      <sheetName val="220.1P (2)"/>
      <sheetName val="630.4.2P"/>
      <sheetName val="630.4.2P (2)"/>
      <sheetName val="630.4.3P"/>
      <sheetName val="600.1P"/>
      <sheetName val="663"/>
      <sheetName val="690,1p"/>
      <sheetName val="210.2.1"/>
      <sheetName val="460,1P"/>
      <sheetName val="642"/>
      <sheetName val="730.2"/>
      <sheetName val="740.1"/>
      <sheetName val="900.2 (1)"/>
      <sheetName val="621.1.2"/>
      <sheetName val="683.4P"/>
      <sheetName val="221.1"/>
      <sheetName val="683.1P"/>
      <sheetName val="3P "/>
      <sheetName val="683.3P"/>
      <sheetName val="673.1P"/>
      <sheetName val="PNP 4.7"/>
      <sheetName val="201.15"/>
      <sheetName val="201,7p"/>
      <sheetName val="TRIPLE"/>
      <sheetName val="673.2P "/>
      <sheetName val="623.1P"/>
      <sheetName val="621.1.3"/>
      <sheetName val="674.2"/>
      <sheetName val="220.2P"/>
      <sheetName val="683.4P "/>
      <sheetName val="683.3P (2)"/>
      <sheetName val="683.4P  (2)"/>
      <sheetName val="683.5P  "/>
      <sheetName val="4P"/>
      <sheetName val="Hoja5"/>
      <sheetName val="642.2P"/>
      <sheetName val="641,1"/>
      <sheetName val="Hoja2"/>
      <sheetName val="Hoja4"/>
      <sheetName val="INT 17"/>
      <sheetName val="INT 18"/>
      <sheetName val="LISTADO APU"/>
      <sheetName val="Dep y Mun"/>
      <sheetName val="Index"/>
      <sheetName val="NPV Summary"/>
      <sheetName val="Equip Data"/>
      <sheetName val="Royalties"/>
      <sheetName val="Title"/>
      <sheetName val="COSTOS OFICINA"/>
      <sheetName val="COSTOS CAMPAMENTO"/>
      <sheetName val="PPTO"/>
      <sheetName val="F. Prest"/>
      <sheetName val="glvc"/>
      <sheetName val="310 B  (2)"/>
      <sheetName val="APU_PART2"/>
      <sheetName val="A__P__U_2"/>
      <sheetName val="Analisis_de_Precios_Unitarios_2"/>
      <sheetName val="Análisis_de_precios"/>
      <sheetName val="APU_PART3"/>
      <sheetName val="A__P__U_3"/>
      <sheetName val="Analisis_de_Precios_Unitarios_3"/>
      <sheetName val="Análisis_de_precios1"/>
      <sheetName val="CANTIDADES "/>
      <sheetName val="SECTORIZACIÓN"/>
      <sheetName val="Personalizar"/>
      <sheetName val="TRAMO 03"/>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sheetData sheetId="231"/>
      <sheetData sheetId="232"/>
      <sheetData sheetId="233"/>
      <sheetData sheetId="234"/>
      <sheetData sheetId="235"/>
      <sheetData sheetId="236" refreshError="1"/>
      <sheetData sheetId="237" refreshError="1"/>
      <sheetData sheetId="238" refreshError="1"/>
      <sheetData sheetId="23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de Ciencia"/>
      <sheetName val="Indicadores de Empleo"/>
      <sheetName val="Indicadores Gestión"/>
      <sheetName val="Indicadores de Impacto"/>
      <sheetName val="PR-04"/>
      <sheetName val="Hoja1"/>
      <sheetName val="Indicadores de Producto"/>
      <sheetName val="tipo_recurso"/>
      <sheetName val="Listado"/>
      <sheetName val="tipos_entidad"/>
      <sheetName val="Unida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uitos"/>
      <sheetName val="Versión Final Telecomun"/>
      <sheetName val="Versión Final EAAB"/>
      <sheetName val="Versión Final IDU"/>
      <sheetName val="Mano de Obra"/>
      <sheetName val="Materiales"/>
      <sheetName val="CONTRATO"/>
      <sheetName val="Contratos"/>
      <sheetName val="Presupuestos Daños IDU"/>
      <sheetName val="CEDS"/>
      <sheetName val="Workings"/>
      <sheetName val="Inputs-SUMMARY"/>
      <sheetName val="Tax"/>
      <sheetName val="5094-2003"/>
      <sheetName val="resumen"/>
      <sheetName val="AIU"/>
      <sheetName val="9.4"/>
      <sheetName val="A. P. U."/>
      <sheetName val="CDItem"/>
      <sheetName val="BASES"/>
      <sheetName val="Versión_Final_Telecomun"/>
      <sheetName val="Versión_Final_EAAB"/>
      <sheetName val="Versión_Final_IDU"/>
      <sheetName val="Mano_de_Obra"/>
      <sheetName val="Presupuestos_Daños_IDU"/>
      <sheetName val="Versión_Final_Telecomun1"/>
      <sheetName val="Versión_Final_EAAB1"/>
      <sheetName val="Versión_Final_IDU1"/>
      <sheetName val="Mano_de_Obra1"/>
      <sheetName val="Presupuestos_Daños_IDU1"/>
      <sheetName val="Versión_Final_Telecomun2"/>
      <sheetName val="Versión_Final_EAAB2"/>
      <sheetName val="Versión_Final_IDU2"/>
      <sheetName val="Mano_de_Obra2"/>
      <sheetName val="Presupuestos_Daños_IDU2"/>
      <sheetName val="Versión_Final_Telecomun3"/>
      <sheetName val="Versión_Final_EAAB3"/>
      <sheetName val="Versión_Final_IDU3"/>
      <sheetName val="Mano_de_Obra3"/>
      <sheetName val="Presupuestos_Daños_IDU3"/>
      <sheetName val="Versión_Final_Telecomun4"/>
      <sheetName val="Versión_Final_EAAB4"/>
      <sheetName val="Versión_Final_IDU4"/>
      <sheetName val="Mano_de_Obra4"/>
      <sheetName val="Presupuestos_Daños_IDU4"/>
      <sheetName val="Versión_Final_Telecomun5"/>
      <sheetName val="Versión_Final_EAAB5"/>
      <sheetName val="Versión_Final_IDU5"/>
      <sheetName val="Mano_de_Obra5"/>
      <sheetName val="Presupuestos_Daños_IDU5"/>
      <sheetName val="Versión_Final_Telecomun8"/>
      <sheetName val="Versión_Final_EAAB8"/>
      <sheetName val="Versión_Final_IDU8"/>
      <sheetName val="Mano_de_Obra8"/>
      <sheetName val="Presupuestos_Daños_IDU8"/>
      <sheetName val="Versión_Final_Telecomun6"/>
      <sheetName val="Versión_Final_EAAB6"/>
      <sheetName val="Versión_Final_IDU6"/>
      <sheetName val="Mano_de_Obra6"/>
      <sheetName val="Presupuestos_Daños_IDU6"/>
      <sheetName val="Versión_Final_Telecomun7"/>
      <sheetName val="Versión_Final_EAAB7"/>
      <sheetName val="Versión_Final_IDU7"/>
      <sheetName val="Mano_de_Obra7"/>
      <sheetName val="Presupuestos_Daños_IDU7"/>
      <sheetName val="Versión_Final_Telecomun9"/>
      <sheetName val="Versión_Final_EAAB9"/>
      <sheetName val="Versión_Final_IDU9"/>
      <sheetName val="Mano_de_Obra9"/>
      <sheetName val="Presupuestos_Daños_IDU9"/>
      <sheetName val="9_4"/>
      <sheetName val="9_41"/>
      <sheetName val="Insum"/>
      <sheetName val="REPLANTEO"/>
      <sheetName val="RESPONSABLES"/>
      <sheetName val="LISTA"/>
    </sheetNames>
    <sheetDataSet>
      <sheetData sheetId="0" refreshError="1">
        <row r="2">
          <cell r="C2" t="str">
            <v>AJ21 - ICATA</v>
          </cell>
        </row>
        <row r="3">
          <cell r="C3" t="str">
            <v>AJ22 - BARRANCAS</v>
          </cell>
        </row>
        <row r="4">
          <cell r="C4" t="str">
            <v>AJ23 - CANADA</v>
          </cell>
        </row>
        <row r="5">
          <cell r="C5" t="str">
            <v>AJ24 - LOS_CERROS</v>
          </cell>
        </row>
        <row r="6">
          <cell r="C6" t="str">
            <v>AJ25 - CEDRAL</v>
          </cell>
        </row>
        <row r="7">
          <cell r="C7" t="str">
            <v>AJ26 - GOLF</v>
          </cell>
        </row>
        <row r="8">
          <cell r="C8" t="str">
            <v>AJ27 - CONVENTOS</v>
          </cell>
        </row>
        <row r="9">
          <cell r="C9" t="str">
            <v>AJ28 - MILAN</v>
          </cell>
        </row>
        <row r="10">
          <cell r="C10" t="str">
            <v>AJ29 - BABILONIA</v>
          </cell>
        </row>
        <row r="11">
          <cell r="C11" t="str">
            <v>AJ2A - ALAMEDA</v>
          </cell>
        </row>
        <row r="12">
          <cell r="C12" t="str">
            <v>AJ2B - MARIELA</v>
          </cell>
        </row>
        <row r="13">
          <cell r="C13" t="str">
            <v>AJ2C - AUXILIARES</v>
          </cell>
        </row>
        <row r="14">
          <cell r="C14" t="str">
            <v>AR11D - ST_BARBARA</v>
          </cell>
        </row>
        <row r="15">
          <cell r="C15" t="str">
            <v>AR21D - EL_PLACER</v>
          </cell>
        </row>
        <row r="16">
          <cell r="C16" t="str">
            <v>AT11D - GUADUAS</v>
          </cell>
        </row>
        <row r="17">
          <cell r="C17" t="str">
            <v>AT12D - EL_TRIGO</v>
          </cell>
        </row>
        <row r="18">
          <cell r="C18" t="str">
            <v>AT14D - FCA_BALU</v>
          </cell>
        </row>
        <row r="19">
          <cell r="C19" t="str">
            <v>AU11 - C_FISCALES</v>
          </cell>
        </row>
        <row r="20">
          <cell r="C20" t="str">
            <v>AU12 - CALLEJA</v>
          </cell>
        </row>
        <row r="21">
          <cell r="C21" t="str">
            <v>AU13 - UNICENTRO</v>
          </cell>
        </row>
        <row r="22">
          <cell r="C22" t="str">
            <v>AU14 - ATABAN_ETB</v>
          </cell>
        </row>
        <row r="23">
          <cell r="C23" t="str">
            <v>AU15 - VILLAS</v>
          </cell>
        </row>
        <row r="24">
          <cell r="C24" t="str">
            <v>AU16 - LA_ROTONDA</v>
          </cell>
        </row>
        <row r="25">
          <cell r="C25" t="str">
            <v>AU17 - CAMPESTRE</v>
          </cell>
        </row>
        <row r="26">
          <cell r="C26" t="str">
            <v>AU18 - SAUSALITO</v>
          </cell>
        </row>
        <row r="27">
          <cell r="C27" t="str">
            <v>AU21 - CARABINERO</v>
          </cell>
        </row>
        <row r="28">
          <cell r="C28" t="str">
            <v>AU22 - MALIBU</v>
          </cell>
        </row>
        <row r="29">
          <cell r="C29" t="str">
            <v>AU23 - ACACIAS</v>
          </cell>
        </row>
        <row r="30">
          <cell r="C30" t="str">
            <v>AU24 - BRITALIA</v>
          </cell>
        </row>
        <row r="31">
          <cell r="C31" t="str">
            <v>AU25 - TRANSV_30</v>
          </cell>
        </row>
        <row r="32">
          <cell r="C32" t="str">
            <v>AU26 - ALHAMBRA</v>
          </cell>
        </row>
        <row r="33">
          <cell r="C33" t="str">
            <v>AU27 - JARDINES</v>
          </cell>
        </row>
        <row r="34">
          <cell r="C34" t="str">
            <v>AU31 - CENTRALETB</v>
          </cell>
        </row>
        <row r="35">
          <cell r="C35" t="str">
            <v>AU32 - LISBOA</v>
          </cell>
        </row>
        <row r="36">
          <cell r="C36" t="str">
            <v>AU33 - ED_TECNICO</v>
          </cell>
        </row>
        <row r="37">
          <cell r="C37" t="str">
            <v>AU34 - VOZ_VICTOR</v>
          </cell>
        </row>
        <row r="38">
          <cell r="C38" t="str">
            <v>AU35 - CARULLA</v>
          </cell>
        </row>
        <row r="39">
          <cell r="C39" t="str">
            <v>AU36 - SPRING</v>
          </cell>
        </row>
        <row r="40">
          <cell r="C40" t="str">
            <v>AU37 - STA_COLOMA</v>
          </cell>
        </row>
        <row r="41">
          <cell r="C41" t="str">
            <v>BA11R - ECOPETROL</v>
          </cell>
        </row>
        <row r="42">
          <cell r="C42" t="str">
            <v>BA21R - BOGOTA</v>
          </cell>
        </row>
        <row r="43">
          <cell r="C43" t="str">
            <v>BA22R - HONDURAS</v>
          </cell>
        </row>
        <row r="44">
          <cell r="C44" t="str">
            <v>BA23R - FACA</v>
          </cell>
        </row>
        <row r="45">
          <cell r="C45" t="str">
            <v>BA24R - MONDONEDO</v>
          </cell>
        </row>
        <row r="46">
          <cell r="C46" t="str">
            <v>BL11 - SAN_MARCOS</v>
          </cell>
        </row>
        <row r="47">
          <cell r="C47" t="str">
            <v>BL12 - AUMEDELLIN</v>
          </cell>
        </row>
        <row r="48">
          <cell r="C48" t="str">
            <v>BL13 - AVREGIONAL</v>
          </cell>
        </row>
        <row r="49">
          <cell r="C49" t="str">
            <v>BL14 - MUELLE</v>
          </cell>
        </row>
        <row r="50">
          <cell r="C50" t="str">
            <v>BL15 - CORTIJO</v>
          </cell>
        </row>
        <row r="51">
          <cell r="C51" t="str">
            <v>BL16 - SIBERIA</v>
          </cell>
        </row>
        <row r="52">
          <cell r="C52" t="str">
            <v>BL17 - MADRIGAL</v>
          </cell>
        </row>
        <row r="53">
          <cell r="C53" t="str">
            <v>BL18 - SALITRAL</v>
          </cell>
        </row>
        <row r="54">
          <cell r="C54" t="str">
            <v>BL21 - TV_CABLE</v>
          </cell>
        </row>
        <row r="55">
          <cell r="C55" t="str">
            <v>BL22 - FLORENCIA</v>
          </cell>
        </row>
        <row r="56">
          <cell r="C56" t="str">
            <v>BL23 - ZARZAMORA</v>
          </cell>
        </row>
        <row r="57">
          <cell r="C57" t="str">
            <v>BL24 - CEREZOS</v>
          </cell>
        </row>
        <row r="58">
          <cell r="C58" t="str">
            <v>BL25 - ESPANOLA</v>
          </cell>
        </row>
        <row r="59">
          <cell r="C59" t="str">
            <v>BL26 - GARCES_NAV</v>
          </cell>
        </row>
        <row r="60">
          <cell r="C60" t="str">
            <v>BL27 - LA_PERLA</v>
          </cell>
        </row>
        <row r="61">
          <cell r="C61" t="str">
            <v>BL28 - BACHUE</v>
          </cell>
        </row>
        <row r="62">
          <cell r="C62" t="str">
            <v>BL31 - QUIRIGUA</v>
          </cell>
        </row>
        <row r="63">
          <cell r="C63" t="str">
            <v>BL32 - EL_CEDRO</v>
          </cell>
        </row>
        <row r="64">
          <cell r="C64" t="str">
            <v>BL33 - VILLA_LUZ</v>
          </cell>
        </row>
        <row r="65">
          <cell r="C65" t="str">
            <v>BL34 - RONDEROETB</v>
          </cell>
        </row>
        <row r="66">
          <cell r="C66" t="str">
            <v>BL35 - STA_ROSITA</v>
          </cell>
        </row>
        <row r="67">
          <cell r="C67" t="str">
            <v>BL36 - BOCHICAIII</v>
          </cell>
        </row>
        <row r="68">
          <cell r="C68" t="str">
            <v>BL37 - AFIDRO</v>
          </cell>
        </row>
        <row r="69">
          <cell r="C69" t="str">
            <v>BL38 - ENGATIVA</v>
          </cell>
        </row>
        <row r="70">
          <cell r="C70" t="str">
            <v>BO11 - VL_SAUCES</v>
          </cell>
        </row>
        <row r="71">
          <cell r="C71" t="str">
            <v>BO11R - COLMOTORES</v>
          </cell>
        </row>
        <row r="72">
          <cell r="C72" t="str">
            <v>BO12 - MADELENA</v>
          </cell>
        </row>
        <row r="73">
          <cell r="C73" t="str">
            <v>BO12R - UNILUZ</v>
          </cell>
        </row>
        <row r="74">
          <cell r="C74" t="str">
            <v>BO13 - HILANDERIA</v>
          </cell>
        </row>
        <row r="75">
          <cell r="C75" t="str">
            <v>BO13R - CARBOQUIMI</v>
          </cell>
        </row>
        <row r="76">
          <cell r="C76" t="str">
            <v>BO14 - CASAGRANDE</v>
          </cell>
        </row>
        <row r="77">
          <cell r="C77" t="str">
            <v>BO15 - MAKROGLAXO</v>
          </cell>
        </row>
        <row r="78">
          <cell r="C78" t="str">
            <v>BO16 - OLARTE</v>
          </cell>
        </row>
        <row r="79">
          <cell r="C79" t="str">
            <v>BO17 - ISLA_SOL</v>
          </cell>
        </row>
        <row r="80">
          <cell r="C80" t="str">
            <v>BO18 - FERROTEC</v>
          </cell>
        </row>
        <row r="81">
          <cell r="C81" t="str">
            <v>BO21 - NUEVO_ROMA</v>
          </cell>
        </row>
        <row r="82">
          <cell r="C82" t="str">
            <v>BO22 - LLOREDA</v>
          </cell>
        </row>
        <row r="83">
          <cell r="C83" t="str">
            <v>BO23 - CORLUZ</v>
          </cell>
        </row>
        <row r="84">
          <cell r="C84" t="str">
            <v>BO24 - VL_ANITA</v>
          </cell>
        </row>
        <row r="85">
          <cell r="C85" t="str">
            <v>BO25 - PAVCO</v>
          </cell>
        </row>
        <row r="86">
          <cell r="C86" t="str">
            <v>BO26 - ALEJANDRA</v>
          </cell>
        </row>
        <row r="87">
          <cell r="C87" t="str">
            <v>BO27 - SIE_MORENA</v>
          </cell>
        </row>
        <row r="88">
          <cell r="C88" t="str">
            <v>BO28 - BOITA</v>
          </cell>
        </row>
        <row r="89">
          <cell r="C89" t="str">
            <v>BO31 - VILLA_RIO</v>
          </cell>
        </row>
        <row r="90">
          <cell r="C90" t="str">
            <v>BO32 - ESTACION</v>
          </cell>
        </row>
        <row r="91">
          <cell r="C91" t="str">
            <v>BO33 - APOGEO</v>
          </cell>
        </row>
        <row r="92">
          <cell r="C92" t="str">
            <v>BO34 - TIMIZA</v>
          </cell>
        </row>
        <row r="93">
          <cell r="C93" t="str">
            <v>BO35 - PERDOMO</v>
          </cell>
        </row>
        <row r="94">
          <cell r="C94" t="str">
            <v>BO36 - CASA_BLANC</v>
          </cell>
        </row>
        <row r="95">
          <cell r="C95" t="str">
            <v>BO37 - CARIMA_ETB</v>
          </cell>
        </row>
        <row r="96">
          <cell r="C96" t="str">
            <v>BO38 - GALICIA</v>
          </cell>
        </row>
        <row r="97">
          <cell r="C97" t="str">
            <v>CB12D - CRUCERO</v>
          </cell>
        </row>
        <row r="98">
          <cell r="C98" t="str">
            <v>CB13D - LA_RAMADA</v>
          </cell>
        </row>
        <row r="99">
          <cell r="C99" t="str">
            <v>CC11 - CHAPINERO</v>
          </cell>
        </row>
        <row r="100">
          <cell r="C100" t="str">
            <v>CC12 - MARLY</v>
          </cell>
        </row>
        <row r="101">
          <cell r="C101" t="str">
            <v>CC13 - PALERMO</v>
          </cell>
        </row>
        <row r="102">
          <cell r="C102" t="str">
            <v>CC14 - ALTO_CABLE</v>
          </cell>
        </row>
        <row r="103">
          <cell r="C103" t="str">
            <v>CC15 - BC_CC_A</v>
          </cell>
        </row>
        <row r="104">
          <cell r="C104" t="str">
            <v>CC16 - AV_CARACAS</v>
          </cell>
        </row>
        <row r="105">
          <cell r="C105" t="str">
            <v>CC17 - LA_SALLE</v>
          </cell>
        </row>
        <row r="106">
          <cell r="C106" t="str">
            <v>CC18 - CATALUNA</v>
          </cell>
        </row>
        <row r="107">
          <cell r="C107" t="str">
            <v>CC21 - SAN_MARTIN</v>
          </cell>
        </row>
        <row r="108">
          <cell r="C108" t="str">
            <v>CC22 - BC_CC_B</v>
          </cell>
        </row>
        <row r="109">
          <cell r="C109" t="str">
            <v>CC23 - MILITAR</v>
          </cell>
        </row>
        <row r="110">
          <cell r="C110" t="str">
            <v>CC24 - ROSALES</v>
          </cell>
        </row>
        <row r="111">
          <cell r="C111" t="str">
            <v>CC26 - URB_PARDO</v>
          </cell>
        </row>
        <row r="112">
          <cell r="C112" t="str">
            <v>CC27 - ST_DOMINGO</v>
          </cell>
        </row>
        <row r="113">
          <cell r="C113" t="str">
            <v>CC28 - CARRERA_7</v>
          </cell>
        </row>
        <row r="114">
          <cell r="C114" t="str">
            <v>CC29 - CIRCUNVALA</v>
          </cell>
        </row>
        <row r="115">
          <cell r="C115" t="str">
            <v>CC2A - PARQUE_NAL</v>
          </cell>
        </row>
        <row r="116">
          <cell r="C116" t="str">
            <v>CC2B - Libre</v>
          </cell>
        </row>
        <row r="117">
          <cell r="C117" t="str">
            <v>CC2C - Libre</v>
          </cell>
        </row>
        <row r="118">
          <cell r="C118" t="str">
            <v>CE11 - COVICAL</v>
          </cell>
        </row>
        <row r="119">
          <cell r="C119" t="str">
            <v>CE12 - FRAYLEJONA</v>
          </cell>
        </row>
        <row r="120">
          <cell r="C120" t="str">
            <v>CE21 - MUNDO_NVO</v>
          </cell>
        </row>
        <row r="121">
          <cell r="C121" t="str">
            <v>CF11D - EL_TEJAR</v>
          </cell>
        </row>
        <row r="122">
          <cell r="C122" t="str">
            <v>CF12D - ALBANIA</v>
          </cell>
        </row>
        <row r="123">
          <cell r="C123" t="str">
            <v>CF13D - SISGA</v>
          </cell>
        </row>
        <row r="124">
          <cell r="C124" t="str">
            <v>CH14 - PJ_CHUZACA</v>
          </cell>
        </row>
        <row r="125">
          <cell r="C125" t="str">
            <v>CH21 - SOACHA</v>
          </cell>
        </row>
        <row r="126">
          <cell r="C126" t="str">
            <v>CH22 - CANOAS</v>
          </cell>
        </row>
        <row r="127">
          <cell r="C127" t="str">
            <v>CJ11 - RIO_FRIO</v>
          </cell>
        </row>
        <row r="128">
          <cell r="C128" t="str">
            <v>CJ12 - CANELON</v>
          </cell>
        </row>
        <row r="129">
          <cell r="C129" t="str">
            <v>CJ21 - CHUNUGUA</v>
          </cell>
        </row>
        <row r="130">
          <cell r="C130" t="str">
            <v>CJ22 - COLOMBIA</v>
          </cell>
        </row>
        <row r="131">
          <cell r="C131" t="str">
            <v>CK11 - PESQUERO</v>
          </cell>
        </row>
        <row r="132">
          <cell r="C132" t="str">
            <v>CK12 - SOLDADOS</v>
          </cell>
        </row>
        <row r="133">
          <cell r="C133" t="str">
            <v>CK13 - BONIFACIO</v>
          </cell>
        </row>
        <row r="134">
          <cell r="C134" t="str">
            <v>CK14 - EL_BOSCAN</v>
          </cell>
        </row>
        <row r="135">
          <cell r="C135" t="str">
            <v>CK15 - BRISAS</v>
          </cell>
        </row>
        <row r="136">
          <cell r="C136" t="str">
            <v>CK16 - BOSALINDA</v>
          </cell>
        </row>
        <row r="137">
          <cell r="C137" t="str">
            <v>CK17 - IRIARTE</v>
          </cell>
        </row>
        <row r="138">
          <cell r="C138" t="str">
            <v>CK18 - ARBOLETE</v>
          </cell>
        </row>
        <row r="139">
          <cell r="C139" t="str">
            <v>CK1A - ANHELO</v>
          </cell>
        </row>
        <row r="140">
          <cell r="C140" t="str">
            <v>CK1B - POTRERITOS</v>
          </cell>
        </row>
        <row r="141">
          <cell r="C141" t="str">
            <v>CK1C - METROVIVIE</v>
          </cell>
        </row>
        <row r="142">
          <cell r="C142" t="str">
            <v>CL11R - POBLADO</v>
          </cell>
        </row>
        <row r="143">
          <cell r="C143" t="str">
            <v>CL12R - SANTA_ROSA</v>
          </cell>
        </row>
        <row r="144">
          <cell r="C144" t="str">
            <v>CL13R - Libre</v>
          </cell>
        </row>
        <row r="145">
          <cell r="C145" t="str">
            <v>CL14R - EL_RODEO</v>
          </cell>
        </row>
        <row r="146">
          <cell r="C146" t="str">
            <v>CN11 - AVIANCA</v>
          </cell>
        </row>
        <row r="147">
          <cell r="C147" t="str">
            <v>CN12 - MULTIFAMI</v>
          </cell>
        </row>
        <row r="148">
          <cell r="C148" t="str">
            <v>CN13 - EXTERNADO</v>
          </cell>
        </row>
        <row r="149">
          <cell r="C149" t="str">
            <v>CN14 - SN_LORENZO</v>
          </cell>
        </row>
        <row r="150">
          <cell r="C150" t="str">
            <v>CN15 - GERMANIA</v>
          </cell>
        </row>
        <row r="151">
          <cell r="C151" t="str">
            <v>CN16 - CASAMONEDA</v>
          </cell>
        </row>
        <row r="152">
          <cell r="C152" t="str">
            <v>CN17 - PALACIOETB</v>
          </cell>
        </row>
        <row r="153">
          <cell r="C153" t="str">
            <v>CN21 - TIA</v>
          </cell>
        </row>
        <row r="154">
          <cell r="C154" t="str">
            <v>CN22 - RES_PARQUE</v>
          </cell>
        </row>
        <row r="155">
          <cell r="C155" t="str">
            <v>CN23 - RICHARD</v>
          </cell>
        </row>
        <row r="156">
          <cell r="C156" t="str">
            <v>CN24 - FENICIA</v>
          </cell>
        </row>
        <row r="157">
          <cell r="C157" t="str">
            <v>CN25 - BC_CN</v>
          </cell>
        </row>
        <row r="158">
          <cell r="C158" t="str">
            <v>CN26 - MURILLO_T</v>
          </cell>
        </row>
        <row r="159">
          <cell r="C159" t="str">
            <v>CN27 - GUADALUPE</v>
          </cell>
        </row>
        <row r="160">
          <cell r="C160" t="str">
            <v>CN28 - BCO_REPUBL</v>
          </cell>
        </row>
        <row r="161">
          <cell r="C161" t="str">
            <v>CO11 - LOCAL_CO11</v>
          </cell>
        </row>
        <row r="162">
          <cell r="C162" t="str">
            <v>CO11R - MESAAUXISA</v>
          </cell>
        </row>
        <row r="163">
          <cell r="C163" t="str">
            <v>CO12 - CASINO</v>
          </cell>
        </row>
        <row r="164">
          <cell r="C164" t="str">
            <v>CO13 - VALVULAS</v>
          </cell>
        </row>
        <row r="165">
          <cell r="C165" t="str">
            <v>CO13R - ESPERANZA</v>
          </cell>
        </row>
        <row r="166">
          <cell r="C166" t="str">
            <v>COEPR - COLPARAISO</v>
          </cell>
        </row>
        <row r="167">
          <cell r="C167" t="str">
            <v>COLGR - COLGUAMES</v>
          </cell>
        </row>
        <row r="168">
          <cell r="C168" t="str">
            <v>COS1R - COLSAL1LAG</v>
          </cell>
        </row>
        <row r="169">
          <cell r="C169" t="str">
            <v>CP11 - Libre</v>
          </cell>
        </row>
        <row r="170">
          <cell r="C170" t="str">
            <v>CP12 - CIU_JARDIN</v>
          </cell>
        </row>
        <row r="171">
          <cell r="C171" t="str">
            <v>CP13 - GUARDIA_PR</v>
          </cell>
        </row>
        <row r="172">
          <cell r="C172" t="str">
            <v>CP14 - HORTUA</v>
          </cell>
        </row>
        <row r="173">
          <cell r="C173" t="str">
            <v>CP21 - QUINTA_ETB</v>
          </cell>
        </row>
        <row r="174">
          <cell r="C174" t="str">
            <v>CP22 - LUNA_PARK</v>
          </cell>
        </row>
        <row r="175">
          <cell r="C175" t="str">
            <v>CP23 - IMPRE_NAL</v>
          </cell>
        </row>
        <row r="176">
          <cell r="C176" t="str">
            <v>CP24 - SANTA_ANA</v>
          </cell>
        </row>
        <row r="177">
          <cell r="C177" t="str">
            <v>CP31 - CRISTOBAL</v>
          </cell>
        </row>
        <row r="178">
          <cell r="C178" t="str">
            <v>CP32 - CALLE_2</v>
          </cell>
        </row>
        <row r="179">
          <cell r="C179" t="str">
            <v>CP33 - CRTA_SUR</v>
          </cell>
        </row>
        <row r="180">
          <cell r="C180" t="str">
            <v>CP34 - SEVILLA</v>
          </cell>
        </row>
        <row r="181">
          <cell r="C181" t="str">
            <v>CP41 - MISERICORD</v>
          </cell>
        </row>
        <row r="182">
          <cell r="C182" t="str">
            <v>CP42 - TUBOS_MORE</v>
          </cell>
        </row>
        <row r="183">
          <cell r="C183" t="str">
            <v>CP43 - BALCANES</v>
          </cell>
        </row>
        <row r="184">
          <cell r="C184" t="str">
            <v>CP44 - EDUARDO_ST</v>
          </cell>
        </row>
        <row r="185">
          <cell r="C185" t="str">
            <v>CQ11D - LOCAL_CQ11</v>
          </cell>
        </row>
        <row r="186">
          <cell r="C186" t="str">
            <v>CQ11R - Chingaza</v>
          </cell>
        </row>
        <row r="187">
          <cell r="C187" t="str">
            <v>CQ12D - Caqueza</v>
          </cell>
        </row>
        <row r="188">
          <cell r="C188" t="str">
            <v>CQ13D - Ubaque</v>
          </cell>
        </row>
        <row r="189">
          <cell r="C189" t="str">
            <v>CR11 - PERSEVERAN</v>
          </cell>
        </row>
        <row r="190">
          <cell r="C190" t="str">
            <v>CR12 - CTR_CONVEN</v>
          </cell>
        </row>
        <row r="191">
          <cell r="C191" t="str">
            <v>CR13 - PLANETARIO</v>
          </cell>
        </row>
        <row r="192">
          <cell r="C192" t="str">
            <v>CR14 - COLGAS</v>
          </cell>
        </row>
        <row r="193">
          <cell r="C193" t="str">
            <v>CR15 - ORQUIDEA_R</v>
          </cell>
        </row>
        <row r="194">
          <cell r="C194" t="str">
            <v>CR16 - URANO</v>
          </cell>
        </row>
        <row r="195">
          <cell r="C195" t="str">
            <v>CR21 - COLSUBSIDI</v>
          </cell>
        </row>
        <row r="196">
          <cell r="C196" t="str">
            <v>CR22 - MAGDALENA</v>
          </cell>
        </row>
        <row r="197">
          <cell r="C197" t="str">
            <v>CR23 - HILTON</v>
          </cell>
        </row>
        <row r="198">
          <cell r="C198" t="str">
            <v>CR24 - EDI_BACHUE</v>
          </cell>
        </row>
        <row r="199">
          <cell r="C199" t="str">
            <v>CR25 - TELECOM</v>
          </cell>
        </row>
        <row r="200">
          <cell r="C200" t="str">
            <v>CR26 - PC_BAVARIA</v>
          </cell>
        </row>
        <row r="201">
          <cell r="C201" t="str">
            <v>CS11 - SAN_LUIS</v>
          </cell>
        </row>
        <row r="202">
          <cell r="C202" t="str">
            <v>CS12 - T_CASTILLO</v>
          </cell>
        </row>
        <row r="203">
          <cell r="C203" t="str">
            <v>CS13 - TROLLEY</v>
          </cell>
        </row>
        <row r="204">
          <cell r="C204" t="str">
            <v>CS14 - LOURDES</v>
          </cell>
        </row>
        <row r="205">
          <cell r="C205" t="str">
            <v>CS15 - CARRERA_10</v>
          </cell>
        </row>
        <row r="206">
          <cell r="C206" t="str">
            <v>CS16 - RAFA_URIBE</v>
          </cell>
        </row>
        <row r="207">
          <cell r="C207" t="str">
            <v>CS17 - ALADINO_BC</v>
          </cell>
        </row>
        <row r="208">
          <cell r="C208" t="str">
            <v>CS18 - GRANAHORRA</v>
          </cell>
        </row>
        <row r="209">
          <cell r="C209" t="str">
            <v>CS19 - Libre</v>
          </cell>
        </row>
        <row r="210">
          <cell r="C210" t="str">
            <v>CS21 - G_FEMENINO</v>
          </cell>
        </row>
        <row r="211">
          <cell r="C211" t="str">
            <v>CS22 - PEDAGOGICA</v>
          </cell>
        </row>
        <row r="212">
          <cell r="C212" t="str">
            <v>CS23 - ROYALPLAZA</v>
          </cell>
        </row>
        <row r="213">
          <cell r="C213" t="str">
            <v>CS24 - CHICO</v>
          </cell>
        </row>
        <row r="214">
          <cell r="C214" t="str">
            <v>CS25 - TRANVIA</v>
          </cell>
        </row>
        <row r="215">
          <cell r="C215" t="str">
            <v>CS26 - STA_TERESA</v>
          </cell>
        </row>
        <row r="216">
          <cell r="C216" t="str">
            <v>CS27 - ROSARIO</v>
          </cell>
        </row>
        <row r="217">
          <cell r="C217" t="str">
            <v>CS28 - SEARS</v>
          </cell>
        </row>
        <row r="218">
          <cell r="C218" t="str">
            <v>CT11 - CALLE_90</v>
          </cell>
        </row>
        <row r="219">
          <cell r="C219" t="str">
            <v>CT12 - LA_CABRERA</v>
          </cell>
        </row>
        <row r="220">
          <cell r="C220" t="str">
            <v>CT13 - AVENIDA_38</v>
          </cell>
        </row>
        <row r="221">
          <cell r="C221" t="str">
            <v>CT14 - PASADENA</v>
          </cell>
        </row>
        <row r="222">
          <cell r="C222" t="str">
            <v>CT15 - CENTRO_93</v>
          </cell>
        </row>
        <row r="223">
          <cell r="C223" t="str">
            <v>CT16 - AN_COUNTRY</v>
          </cell>
        </row>
        <row r="224">
          <cell r="C224" t="str">
            <v>CT17 - BARRAQUER</v>
          </cell>
        </row>
        <row r="225">
          <cell r="C225" t="str">
            <v>CT21 - ENTRE_RIOS</v>
          </cell>
        </row>
        <row r="226">
          <cell r="C226" t="str">
            <v>CT22 - ALCAZARES</v>
          </cell>
        </row>
        <row r="227">
          <cell r="C227" t="str">
            <v>CT23 - 7_AGOSTO</v>
          </cell>
        </row>
        <row r="228">
          <cell r="C228" t="str">
            <v>CT24 - AVENIDA_85</v>
          </cell>
        </row>
        <row r="229">
          <cell r="C229" t="str">
            <v>CT25 - POLO_CLUB</v>
          </cell>
        </row>
        <row r="230">
          <cell r="C230" t="str">
            <v>CT26 - NOGAL</v>
          </cell>
        </row>
        <row r="231">
          <cell r="C231" t="str">
            <v>CT27 - STA_PAULA</v>
          </cell>
        </row>
        <row r="232">
          <cell r="C232" t="str">
            <v>CT31 - STA_SOFIA</v>
          </cell>
        </row>
        <row r="233">
          <cell r="C233" t="str">
            <v>CT32 - GAITAN</v>
          </cell>
        </row>
        <row r="234">
          <cell r="C234" t="str">
            <v>CT33 - ANDINO_ETB</v>
          </cell>
        </row>
        <row r="235">
          <cell r="C235" t="str">
            <v>CT34 - MUSEOCHICO</v>
          </cell>
        </row>
        <row r="236">
          <cell r="C236" t="str">
            <v>CT35 - RIONEGRO</v>
          </cell>
        </row>
        <row r="237">
          <cell r="C237" t="str">
            <v>CT36 - RETIRO</v>
          </cell>
        </row>
        <row r="238">
          <cell r="C238" t="str">
            <v>CT37 - EL_LAGO</v>
          </cell>
        </row>
        <row r="239">
          <cell r="C239" t="str">
            <v>CU11 - CL_45_ETB</v>
          </cell>
        </row>
        <row r="240">
          <cell r="C240" t="str">
            <v>CU12 - TELEVISORA</v>
          </cell>
        </row>
        <row r="241">
          <cell r="C241" t="str">
            <v>CU13 - ESPACIO</v>
          </cell>
        </row>
        <row r="242">
          <cell r="C242" t="str">
            <v>CU14 - CAMPIN</v>
          </cell>
        </row>
        <row r="243">
          <cell r="C243" t="str">
            <v>CU15 - RECUERDO</v>
          </cell>
        </row>
        <row r="244">
          <cell r="C244" t="str">
            <v>CU16 - EXPOSICION</v>
          </cell>
        </row>
        <row r="245">
          <cell r="C245" t="str">
            <v>CU17 - U_NACIONAL</v>
          </cell>
        </row>
        <row r="246">
          <cell r="C246" t="str">
            <v>CU18 - TEJADA</v>
          </cell>
        </row>
        <row r="247">
          <cell r="C247" t="str">
            <v>CU19 - ANDINA</v>
          </cell>
        </row>
        <row r="248">
          <cell r="C248" t="str">
            <v>CU1A - Libre</v>
          </cell>
        </row>
        <row r="249">
          <cell r="C249" t="str">
            <v>CU1B - AVENIDA_30</v>
          </cell>
        </row>
        <row r="250">
          <cell r="C250" t="str">
            <v>CX11D - CHINZAQUE</v>
          </cell>
        </row>
        <row r="251">
          <cell r="C251" t="str">
            <v>CX12D - MINA</v>
          </cell>
        </row>
        <row r="252">
          <cell r="C252" t="str">
            <v>CX13D - TARAVITA</v>
          </cell>
        </row>
        <row r="253">
          <cell r="C253" t="str">
            <v>CY11 - CERCA_PIED</v>
          </cell>
        </row>
        <row r="254">
          <cell r="C254" t="str">
            <v>CY12 - FONQUETA</v>
          </cell>
        </row>
        <row r="255">
          <cell r="C255" t="str">
            <v>CY21 - LA_LORENA</v>
          </cell>
        </row>
        <row r="256">
          <cell r="C256" t="str">
            <v>CY22 - LA_BALSA</v>
          </cell>
        </row>
        <row r="257">
          <cell r="C257" t="str">
            <v>EB11D - EL_BOSQUE</v>
          </cell>
        </row>
        <row r="258">
          <cell r="C258" t="str">
            <v>EB21D - SUBIA</v>
          </cell>
        </row>
        <row r="259">
          <cell r="C259" t="str">
            <v>EB22D - TIBACUY</v>
          </cell>
        </row>
        <row r="260">
          <cell r="C260" t="str">
            <v>EPS1R - PENAS_BLAN</v>
          </cell>
        </row>
        <row r="261">
          <cell r="C261" t="str">
            <v>ER11 - 4_ESQUINAS</v>
          </cell>
        </row>
        <row r="262">
          <cell r="C262" t="str">
            <v>ER12 - SABANETA</v>
          </cell>
        </row>
        <row r="263">
          <cell r="C263" t="str">
            <v>ER21 - CRUZ_VERDE</v>
          </cell>
        </row>
        <row r="264">
          <cell r="C264" t="str">
            <v>ER22 - LA_PINUELA</v>
          </cell>
        </row>
        <row r="265">
          <cell r="C265" t="str">
            <v>ES11 - EMCOCABLES</v>
          </cell>
        </row>
        <row r="266">
          <cell r="C266" t="str">
            <v>ES11R - PACHO</v>
          </cell>
        </row>
        <row r="267">
          <cell r="C267" t="str">
            <v>ES12 - REBANO</v>
          </cell>
        </row>
        <row r="268">
          <cell r="C268" t="str">
            <v>ES12R - COLAR</v>
          </cell>
        </row>
        <row r="269">
          <cell r="C269" t="str">
            <v>ES13 - MANAS</v>
          </cell>
        </row>
        <row r="270">
          <cell r="C270" t="str">
            <v>ES13R - VOLMO</v>
          </cell>
        </row>
        <row r="271">
          <cell r="C271" t="str">
            <v>ES14 - PORTACHUEL</v>
          </cell>
        </row>
        <row r="272">
          <cell r="C272" t="str">
            <v>ES21R - EL_POMAR</v>
          </cell>
        </row>
        <row r="273">
          <cell r="C273" t="str">
            <v>ES22R - SOL_TIBITO</v>
          </cell>
        </row>
        <row r="274">
          <cell r="C274" t="str">
            <v>ES23R - APOSENTOS</v>
          </cell>
        </row>
        <row r="275">
          <cell r="C275" t="str">
            <v>FC11D - LA_VEGA</v>
          </cell>
        </row>
        <row r="276">
          <cell r="C276" t="str">
            <v>FC12D - PERICO</v>
          </cell>
        </row>
        <row r="277">
          <cell r="C277" t="str">
            <v>FC13D - SUPATA</v>
          </cell>
        </row>
        <row r="278">
          <cell r="C278" t="str">
            <v>FO11 - SAN_FELIPE</v>
          </cell>
        </row>
        <row r="279">
          <cell r="C279" t="str">
            <v>FO11R - COLFRIGOS</v>
          </cell>
        </row>
        <row r="280">
          <cell r="C280" t="str">
            <v>FO12 - PROTELA</v>
          </cell>
        </row>
        <row r="281">
          <cell r="C281" t="str">
            <v>FO12R - LAFAYETTE</v>
          </cell>
        </row>
        <row r="282">
          <cell r="C282" t="str">
            <v>FO13 - CENTENARIO</v>
          </cell>
        </row>
        <row r="283">
          <cell r="C283" t="str">
            <v>FO13R - AERONAUTIC</v>
          </cell>
        </row>
        <row r="284">
          <cell r="C284" t="str">
            <v>FO14 - BELEN_ETB</v>
          </cell>
        </row>
        <row r="285">
          <cell r="C285" t="str">
            <v>FO15 - VERSALLES</v>
          </cell>
        </row>
        <row r="286">
          <cell r="C286" t="str">
            <v>FO16 - MORAVIA</v>
          </cell>
        </row>
        <row r="287">
          <cell r="C287" t="str">
            <v>FO17 - AVESCO</v>
          </cell>
        </row>
        <row r="288">
          <cell r="C288" t="str">
            <v>FO21 - FERROCAJA</v>
          </cell>
        </row>
        <row r="289">
          <cell r="C289" t="str">
            <v>FO21R - ZF_PRINTER</v>
          </cell>
        </row>
        <row r="290">
          <cell r="C290" t="str">
            <v>FO22 - MODELIA</v>
          </cell>
        </row>
        <row r="291">
          <cell r="C291" t="str">
            <v>FO22R - HILACOL</v>
          </cell>
        </row>
        <row r="292">
          <cell r="C292" t="str">
            <v>FO23 - VILLEMAR</v>
          </cell>
        </row>
        <row r="293">
          <cell r="C293" t="str">
            <v>FO24 - LEVAPAN</v>
          </cell>
        </row>
        <row r="294">
          <cell r="C294" t="str">
            <v>FO25 - AEROCIVIL</v>
          </cell>
        </row>
        <row r="295">
          <cell r="C295" t="str">
            <v>FO26 - EMPAQ_IND</v>
          </cell>
        </row>
        <row r="296">
          <cell r="C296" t="str">
            <v>FO27 - EL_SIGLO</v>
          </cell>
        </row>
        <row r="297">
          <cell r="C297" t="str">
            <v>FO28 - CATAM</v>
          </cell>
        </row>
        <row r="298">
          <cell r="C298" t="str">
            <v>FO31 - TARRAGONA</v>
          </cell>
        </row>
        <row r="299">
          <cell r="C299" t="str">
            <v>FO32 - EMISORAS</v>
          </cell>
        </row>
        <row r="300">
          <cell r="C300" t="str">
            <v>FO33 - LOS_MONJES</v>
          </cell>
        </row>
        <row r="301">
          <cell r="C301" t="str">
            <v>FO34 - URBIZA</v>
          </cell>
        </row>
        <row r="302">
          <cell r="C302" t="str">
            <v>FO35 - FONTIBON_C</v>
          </cell>
        </row>
        <row r="303">
          <cell r="C303" t="str">
            <v>FO36 - PINAR_LT</v>
          </cell>
        </row>
        <row r="304">
          <cell r="C304" t="str">
            <v>FU11R - LA_UNION</v>
          </cell>
        </row>
        <row r="305">
          <cell r="C305" t="str">
            <v>GA11 - EL_ROBLE</v>
          </cell>
        </row>
        <row r="306">
          <cell r="C306" t="str">
            <v>GA21 - AURORA</v>
          </cell>
        </row>
        <row r="307">
          <cell r="C307" t="str">
            <v>GA22 - SAN_JOSE</v>
          </cell>
        </row>
        <row r="308">
          <cell r="C308" t="str">
            <v>GG11 - MULTIPLAST</v>
          </cell>
        </row>
        <row r="309">
          <cell r="C309" t="str">
            <v>GG12 - MARGARITAS</v>
          </cell>
        </row>
        <row r="310">
          <cell r="C310" t="str">
            <v>GG13 - TALLERES_C</v>
          </cell>
        </row>
        <row r="311">
          <cell r="C311" t="str">
            <v>GG14 - BC_GG</v>
          </cell>
        </row>
        <row r="312">
          <cell r="C312" t="str">
            <v>GG15 - SABANA</v>
          </cell>
        </row>
        <row r="313">
          <cell r="C313" t="str">
            <v>GG16 - INDUACERO</v>
          </cell>
        </row>
        <row r="314">
          <cell r="C314" t="str">
            <v>GG17 - MODELO</v>
          </cell>
        </row>
        <row r="315">
          <cell r="C315" t="str">
            <v>GG21 - AUTOMOTRIZ</v>
          </cell>
        </row>
        <row r="316">
          <cell r="C316" t="str">
            <v>GG22 - COGRA</v>
          </cell>
        </row>
        <row r="317">
          <cell r="C317" t="str">
            <v>GG23 - OLIVETTI</v>
          </cell>
        </row>
        <row r="318">
          <cell r="C318" t="str">
            <v>GG24 - ICASA</v>
          </cell>
        </row>
        <row r="319">
          <cell r="C319" t="str">
            <v>GG25 - FISCALIA</v>
          </cell>
        </row>
        <row r="320">
          <cell r="C320" t="str">
            <v>GG26 - COCA_COLA</v>
          </cell>
        </row>
        <row r="321">
          <cell r="C321" t="str">
            <v>GG32 - MOTORCOL</v>
          </cell>
        </row>
        <row r="322">
          <cell r="C322" t="str">
            <v>GG33 - IMPREN_BCO</v>
          </cell>
        </row>
        <row r="323">
          <cell r="C323" t="str">
            <v>GG34 - LITO_COLOM</v>
          </cell>
        </row>
        <row r="324">
          <cell r="C324" t="str">
            <v>GG41 - RAYLAN</v>
          </cell>
        </row>
        <row r="325">
          <cell r="C325" t="str">
            <v>GG42 - DORIA</v>
          </cell>
        </row>
        <row r="326">
          <cell r="C326" t="str">
            <v>GG43 - Q_PAREDES</v>
          </cell>
        </row>
        <row r="327">
          <cell r="C327" t="str">
            <v>GG44 - ORTESAL</v>
          </cell>
        </row>
        <row r="328">
          <cell r="C328" t="str">
            <v>IA11 - STA_LUCIA</v>
          </cell>
        </row>
        <row r="329">
          <cell r="C329" t="str">
            <v>IA12 - CHILACOS</v>
          </cell>
        </row>
        <row r="330">
          <cell r="C330" t="str">
            <v>IA13 - SAMARIA</v>
          </cell>
        </row>
        <row r="331">
          <cell r="C331" t="str">
            <v>IN11 - CIU_LATINA</v>
          </cell>
        </row>
        <row r="332">
          <cell r="C332" t="str">
            <v>IN12 - PREFABRICA</v>
          </cell>
        </row>
        <row r="333">
          <cell r="C333" t="str">
            <v>IN13 - INDUMIL</v>
          </cell>
        </row>
        <row r="334">
          <cell r="C334" t="str">
            <v>JU11D - QUEBRADA</v>
          </cell>
        </row>
        <row r="335">
          <cell r="C335" t="str">
            <v>JU12D - ZUMBE</v>
          </cell>
        </row>
        <row r="336">
          <cell r="C336" t="str">
            <v>LA11R - STNDERCITO</v>
          </cell>
        </row>
        <row r="337">
          <cell r="C337" t="str">
            <v>LB11D - CUMACA</v>
          </cell>
        </row>
        <row r="338">
          <cell r="C338" t="str">
            <v>LB12D - PTO_BRASIL</v>
          </cell>
        </row>
        <row r="339">
          <cell r="C339" t="str">
            <v>LB13D - PUEBLO_NVO</v>
          </cell>
        </row>
        <row r="340">
          <cell r="C340" t="str">
            <v>LD11D - CERINSA</v>
          </cell>
        </row>
        <row r="341">
          <cell r="C341" t="str">
            <v>LD21D - PTE_OLGUIN</v>
          </cell>
        </row>
        <row r="342">
          <cell r="C342" t="str">
            <v>LE11D - ANATOLI</v>
          </cell>
        </row>
        <row r="343">
          <cell r="C343" t="str">
            <v>LE12D - CAMPO_STO</v>
          </cell>
        </row>
        <row r="344">
          <cell r="C344" t="str">
            <v>LE13D - SFERNANDO</v>
          </cell>
        </row>
        <row r="345">
          <cell r="C345" t="str">
            <v>LG13R - Anapoima EEC</v>
          </cell>
        </row>
        <row r="346">
          <cell r="C346" t="str">
            <v>LGEPR - GUA_PAR</v>
          </cell>
        </row>
        <row r="347">
          <cell r="C347" t="str">
            <v>LGMER - GUA_MES</v>
          </cell>
        </row>
        <row r="348">
          <cell r="C348" t="str">
            <v>LM11D - INSFOPAL</v>
          </cell>
        </row>
        <row r="349">
          <cell r="C349" t="str">
            <v>LM12D - MINIPI</v>
          </cell>
        </row>
        <row r="350">
          <cell r="C350" t="str">
            <v>LM13D - YACOPI</v>
          </cell>
        </row>
        <row r="351">
          <cell r="C351" t="str">
            <v>LM21D - LA_QUINTA</v>
          </cell>
        </row>
        <row r="352">
          <cell r="C352" t="str">
            <v>LM22D - TOPAIPI</v>
          </cell>
        </row>
        <row r="353">
          <cell r="C353" t="str">
            <v>LM23D - LA_PENA</v>
          </cell>
        </row>
        <row r="354">
          <cell r="C354" t="str">
            <v>LP11 - AV_COLON</v>
          </cell>
        </row>
        <row r="355">
          <cell r="C355" t="str">
            <v>LP11R - FIBREXA</v>
          </cell>
        </row>
        <row r="356">
          <cell r="C356" t="str">
            <v>LP12 - NAL_CHOCOL</v>
          </cell>
        </row>
        <row r="357">
          <cell r="C357" t="str">
            <v>LP12R - CIPLAS</v>
          </cell>
        </row>
        <row r="358">
          <cell r="C358" t="str">
            <v>LP13 - FADEMPA</v>
          </cell>
        </row>
        <row r="359">
          <cell r="C359" t="str">
            <v>LP13R - TELAS</v>
          </cell>
        </row>
        <row r="360">
          <cell r="C360" t="str">
            <v>LP14 - CICOLAC</v>
          </cell>
        </row>
        <row r="361">
          <cell r="C361" t="str">
            <v>LP15 - VL_ALSACIA</v>
          </cell>
        </row>
        <row r="362">
          <cell r="C362" t="str">
            <v>LP16 - TERMINAL</v>
          </cell>
        </row>
        <row r="363">
          <cell r="C363" t="str">
            <v>LP17 - TEXTILIA</v>
          </cell>
        </row>
        <row r="364">
          <cell r="C364" t="str">
            <v>LP18 - CAFE_COLON</v>
          </cell>
        </row>
        <row r="365">
          <cell r="C365" t="str">
            <v>LP21 - P_MARSELLA</v>
          </cell>
        </row>
        <row r="366">
          <cell r="C366" t="str">
            <v>LP22 - IBM</v>
          </cell>
        </row>
        <row r="367">
          <cell r="C367" t="str">
            <v>LP23 - DISCOSORBE</v>
          </cell>
        </row>
        <row r="368">
          <cell r="C368" t="str">
            <v>LP24 - LA_PRADERA</v>
          </cell>
        </row>
        <row r="369">
          <cell r="C369" t="str">
            <v>LP25 - JOHNS_BC</v>
          </cell>
        </row>
        <row r="370">
          <cell r="C370" t="str">
            <v>LP26 - ALPINA</v>
          </cell>
        </row>
        <row r="371">
          <cell r="C371" t="str">
            <v>LP27 - C_LLERAS</v>
          </cell>
        </row>
        <row r="372">
          <cell r="C372" t="str">
            <v>LP31 - GUTEMBERTO</v>
          </cell>
        </row>
        <row r="373">
          <cell r="C373" t="str">
            <v>LP32 - LEY</v>
          </cell>
        </row>
        <row r="374">
          <cell r="C374" t="str">
            <v>LP33 - IGUALDAD</v>
          </cell>
        </row>
        <row r="375">
          <cell r="C375" t="str">
            <v>LP34 - TINTALITO</v>
          </cell>
        </row>
        <row r="376">
          <cell r="C376" t="str">
            <v>LP35 - EXITO_BC</v>
          </cell>
        </row>
        <row r="377">
          <cell r="C377" t="str">
            <v>LP36 - MONTEVIDEO</v>
          </cell>
        </row>
        <row r="378">
          <cell r="C378" t="str">
            <v>LP37 - PTE_ARANDA</v>
          </cell>
        </row>
        <row r="379">
          <cell r="C379" t="str">
            <v>LU11D - SAN_JUAN</v>
          </cell>
        </row>
        <row r="380">
          <cell r="C380" t="str">
            <v>LU12D - TUNAL</v>
          </cell>
        </row>
        <row r="381">
          <cell r="C381" t="str">
            <v>LU13D - AGUILAS</v>
          </cell>
        </row>
        <row r="382">
          <cell r="C382" t="str">
            <v>LU14D - PUEBLO_VJO</v>
          </cell>
        </row>
        <row r="383">
          <cell r="C383" t="str">
            <v>LV11D - LA_VIRGEN</v>
          </cell>
        </row>
        <row r="384">
          <cell r="C384" t="str">
            <v>MB11D - JAGUA</v>
          </cell>
        </row>
        <row r="385">
          <cell r="C385" t="str">
            <v>MB14D - URBANO</v>
          </cell>
        </row>
        <row r="386">
          <cell r="C386" t="str">
            <v>MB17D - GAZANORE</v>
          </cell>
        </row>
        <row r="387">
          <cell r="C387" t="str">
            <v>ME11D - PTO_LOPEZ</v>
          </cell>
        </row>
        <row r="388">
          <cell r="C388" t="str">
            <v>ME11R - LIBERIA</v>
          </cell>
        </row>
        <row r="389">
          <cell r="C389" t="str">
            <v>ME12R - SHYN</v>
          </cell>
        </row>
        <row r="390">
          <cell r="C390" t="str">
            <v>ME21D - EL_CARMEN</v>
          </cell>
        </row>
        <row r="391">
          <cell r="C391" t="str">
            <v>ME22D - YALCONIA</v>
          </cell>
        </row>
        <row r="392">
          <cell r="C392" t="str">
            <v>ME23D - COOSAMPRA</v>
          </cell>
        </row>
        <row r="393">
          <cell r="C393" t="str">
            <v>MO11 - Libre</v>
          </cell>
        </row>
        <row r="394">
          <cell r="C394" t="str">
            <v>MO11R - HILOS</v>
          </cell>
        </row>
        <row r="395">
          <cell r="C395" t="str">
            <v>MO12 - SAN_ANDRES</v>
          </cell>
        </row>
        <row r="396">
          <cell r="C396" t="str">
            <v>MO12R - AJOVER</v>
          </cell>
        </row>
        <row r="397">
          <cell r="C397" t="str">
            <v>MO13 - MADRID</v>
          </cell>
        </row>
        <row r="398">
          <cell r="C398" t="str">
            <v>MO14 - FUNZA</v>
          </cell>
        </row>
        <row r="399">
          <cell r="C399" t="str">
            <v>MO15 - SERREZUELA</v>
          </cell>
        </row>
        <row r="400">
          <cell r="C400" t="str">
            <v>MO16 - URBANIZAC</v>
          </cell>
        </row>
        <row r="401">
          <cell r="C401" t="str">
            <v>MO17 - TIBAITATA</v>
          </cell>
        </row>
        <row r="402">
          <cell r="C402" t="str">
            <v>MO21 - PLASTIHOGA</v>
          </cell>
        </row>
        <row r="403">
          <cell r="C403" t="str">
            <v>MO22 - TORINO</v>
          </cell>
        </row>
        <row r="404">
          <cell r="C404" t="str">
            <v>MO23 - BOJACA</v>
          </cell>
        </row>
        <row r="405">
          <cell r="C405" t="str">
            <v>MO24 - FLORAMERIC</v>
          </cell>
        </row>
        <row r="406">
          <cell r="C406" t="str">
            <v>MR11 - LAGARTOS</v>
          </cell>
        </row>
        <row r="407">
          <cell r="C407" t="str">
            <v>MR12 - CALATRAVA</v>
          </cell>
        </row>
        <row r="408">
          <cell r="C408" t="str">
            <v>MR13 - PALESTINA</v>
          </cell>
        </row>
        <row r="409">
          <cell r="C409" t="str">
            <v>MR14 - MAYOLICA</v>
          </cell>
        </row>
        <row r="410">
          <cell r="C410" t="str">
            <v>MR15 - FERIAS</v>
          </cell>
        </row>
        <row r="411">
          <cell r="C411" t="str">
            <v>MR16 - PONTEVEDRA</v>
          </cell>
        </row>
        <row r="412">
          <cell r="C412" t="str">
            <v>MR17 - BONANZA</v>
          </cell>
        </row>
        <row r="413">
          <cell r="C413" t="str">
            <v>MR18 - CREAM_HELA</v>
          </cell>
        </row>
        <row r="414">
          <cell r="C414" t="str">
            <v>MR21 - C_MEZCLAS</v>
          </cell>
        </row>
        <row r="415">
          <cell r="C415" t="str">
            <v>MR22 - C_DIAMANTE</v>
          </cell>
        </row>
        <row r="416">
          <cell r="C416" t="str">
            <v>MR23 - HELENITA</v>
          </cell>
        </row>
        <row r="417">
          <cell r="C417" t="str">
            <v>MR24 - NIZA_VIII</v>
          </cell>
        </row>
        <row r="418">
          <cell r="C418" t="str">
            <v>MR25 - SP_CAFAM</v>
          </cell>
        </row>
        <row r="419">
          <cell r="C419" t="str">
            <v>MR26 - LAS_GALIAS</v>
          </cell>
        </row>
        <row r="420">
          <cell r="C420" t="str">
            <v>MR27 - ILARCO</v>
          </cell>
        </row>
        <row r="421">
          <cell r="C421" t="str">
            <v>MR28 - TABORA</v>
          </cell>
        </row>
        <row r="422">
          <cell r="C422" t="str">
            <v>MR29 - AVENIDA_68</v>
          </cell>
        </row>
        <row r="423">
          <cell r="C423" t="str">
            <v>MR2B - CORDOBA</v>
          </cell>
        </row>
        <row r="424">
          <cell r="C424" t="str">
            <v>MR2C - FLORESTA</v>
          </cell>
        </row>
        <row r="425">
          <cell r="C425" t="str">
            <v>MR31 - SOTILEZA</v>
          </cell>
        </row>
        <row r="426">
          <cell r="C426" t="str">
            <v>MR32 - LA_CLARITA</v>
          </cell>
        </row>
        <row r="427">
          <cell r="C427" t="str">
            <v>MR33 - ESTRADA</v>
          </cell>
        </row>
        <row r="428">
          <cell r="C428" t="str">
            <v>MR34 - Libre</v>
          </cell>
        </row>
        <row r="429">
          <cell r="C429" t="str">
            <v>MR35 - Libre</v>
          </cell>
        </row>
        <row r="430">
          <cell r="C430" t="str">
            <v>MR36 - URB_ANDES</v>
          </cell>
        </row>
        <row r="431">
          <cell r="C431" t="str">
            <v>MR37 - Libre</v>
          </cell>
        </row>
        <row r="432">
          <cell r="C432" t="str">
            <v>MR38 - MORISCO</v>
          </cell>
        </row>
        <row r="433">
          <cell r="C433" t="str">
            <v>MU11 - TEXMERALDA</v>
          </cell>
        </row>
        <row r="434">
          <cell r="C434" t="str">
            <v>MU11R - CRYOGA_EEC</v>
          </cell>
        </row>
        <row r="435">
          <cell r="C435" t="str">
            <v>MU12 - ICOLLAN_11</v>
          </cell>
        </row>
        <row r="436">
          <cell r="C436" t="str">
            <v>MU12R - GRANADA</v>
          </cell>
        </row>
        <row r="437">
          <cell r="C437" t="str">
            <v>MU13 - SN_NICOLAS</v>
          </cell>
        </row>
        <row r="438">
          <cell r="C438" t="str">
            <v>MU14 - CARBOGAS</v>
          </cell>
        </row>
        <row r="439">
          <cell r="C439" t="str">
            <v>MU15 - SIBATE</v>
          </cell>
        </row>
        <row r="440">
          <cell r="C440" t="str">
            <v>MU16 - ALICACHIN</v>
          </cell>
        </row>
        <row r="441">
          <cell r="C441" t="str">
            <v>MU17 - STANTON</v>
          </cell>
        </row>
        <row r="442">
          <cell r="C442" t="str">
            <v>MU18 - CHUZACA</v>
          </cell>
        </row>
        <row r="443">
          <cell r="C443" t="str">
            <v>MU21R - LIQUID_GAS</v>
          </cell>
        </row>
        <row r="444">
          <cell r="C444" t="str">
            <v>MU22R - ICOLLANTAS</v>
          </cell>
        </row>
        <row r="445">
          <cell r="C445" t="str">
            <v>MU23R - CONALVIDRI</v>
          </cell>
        </row>
        <row r="446">
          <cell r="C446" t="str">
            <v>MV11D - AGUADITA</v>
          </cell>
        </row>
        <row r="447">
          <cell r="C447" t="str">
            <v>MV12D - GUAVIO</v>
          </cell>
        </row>
        <row r="448">
          <cell r="C448" t="str">
            <v>MZ11 - ALCALA</v>
          </cell>
        </row>
        <row r="449">
          <cell r="C449" t="str">
            <v>MZ12 - SULTANA</v>
          </cell>
        </row>
        <row r="450">
          <cell r="C450" t="str">
            <v>MZ13 - AUTOP_SUR</v>
          </cell>
        </row>
        <row r="451">
          <cell r="C451" t="str">
            <v>MZ14 - VL_MAYOR</v>
          </cell>
        </row>
        <row r="452">
          <cell r="C452" t="str">
            <v>MZ15 - SEVILLANA</v>
          </cell>
        </row>
        <row r="453">
          <cell r="C453" t="str">
            <v>MZ16 - ALQUERIA</v>
          </cell>
        </row>
        <row r="454">
          <cell r="C454" t="str">
            <v>MZ17 - CIU_MONTES</v>
          </cell>
        </row>
        <row r="455">
          <cell r="C455" t="str">
            <v>MZ21 - BRAVO_PAEZ</v>
          </cell>
        </row>
        <row r="456">
          <cell r="C456" t="str">
            <v>MZ22 - LA_FRAGUA</v>
          </cell>
        </row>
        <row r="457">
          <cell r="C457" t="str">
            <v>MZ23 - LIBERTADOR</v>
          </cell>
        </row>
        <row r="458">
          <cell r="C458" t="str">
            <v>MZ24 - VL_SONIA</v>
          </cell>
        </row>
        <row r="459">
          <cell r="C459" t="str">
            <v>MZ25 - CORU¥A</v>
          </cell>
        </row>
        <row r="460">
          <cell r="C460" t="str">
            <v>MZ26 - INGLES_BC</v>
          </cell>
        </row>
        <row r="461">
          <cell r="C461" t="str">
            <v>MZ31 - AVENIDA_27</v>
          </cell>
        </row>
        <row r="462">
          <cell r="C462" t="str">
            <v>MZ32 - DELICIAS</v>
          </cell>
        </row>
        <row r="463">
          <cell r="C463" t="str">
            <v>MZ33 - VENECIA</v>
          </cell>
        </row>
        <row r="464">
          <cell r="C464" t="str">
            <v>MZ34 - SN_VICENTE</v>
          </cell>
        </row>
        <row r="465">
          <cell r="C465" t="str">
            <v>MZ35 - FATIMA</v>
          </cell>
        </row>
        <row r="466">
          <cell r="C466" t="str">
            <v>MZ36 - PL_AMERICA</v>
          </cell>
        </row>
        <row r="467">
          <cell r="C467" t="str">
            <v>NA11 - C_MILITAR</v>
          </cell>
        </row>
        <row r="468">
          <cell r="C468" t="str">
            <v>NA12 - LEONA</v>
          </cell>
        </row>
        <row r="469">
          <cell r="C469" t="str">
            <v>NA22 - AGAFANO</v>
          </cell>
        </row>
        <row r="470">
          <cell r="C470" t="str">
            <v>NC11 - SAN_MARINO</v>
          </cell>
        </row>
        <row r="471">
          <cell r="C471" t="str">
            <v>NC12 - BENILDA</v>
          </cell>
        </row>
        <row r="472">
          <cell r="C472" t="str">
            <v>NC13 - CUBIA</v>
          </cell>
        </row>
        <row r="473">
          <cell r="C473" t="str">
            <v>NC14 - ZIPACON</v>
          </cell>
        </row>
        <row r="474">
          <cell r="C474" t="str">
            <v>NM11D - CHECUA</v>
          </cell>
        </row>
        <row r="475">
          <cell r="C475" t="str">
            <v>NM12D - LA_PUERTA</v>
          </cell>
        </row>
        <row r="476">
          <cell r="C476" t="str">
            <v>NM13D - ZOCAIRE</v>
          </cell>
        </row>
        <row r="477">
          <cell r="C477" t="str">
            <v>NS11D - HACIENDA</v>
          </cell>
        </row>
        <row r="478">
          <cell r="C478" t="str">
            <v>NS12D - CIENAGAA</v>
          </cell>
        </row>
        <row r="479">
          <cell r="C479" t="str">
            <v>NY11D - SIQUIMA</v>
          </cell>
        </row>
        <row r="480">
          <cell r="C480" t="str">
            <v>NY12D - NAMAY</v>
          </cell>
        </row>
        <row r="481">
          <cell r="C481" t="str">
            <v>OT12 - PARCELAS</v>
          </cell>
        </row>
        <row r="482">
          <cell r="C482" t="str">
            <v>OT21 - LA_MOYA</v>
          </cell>
        </row>
        <row r="483">
          <cell r="C483" t="str">
            <v>OT22 - FLORES_RIO</v>
          </cell>
        </row>
        <row r="484">
          <cell r="C484" t="str">
            <v>PE11D - GUAYABAL</v>
          </cell>
        </row>
        <row r="485">
          <cell r="C485" t="str">
            <v>PE12D - PENALOZA</v>
          </cell>
        </row>
        <row r="486">
          <cell r="C486" t="str">
            <v>PE13D - GUANACAS</v>
          </cell>
        </row>
        <row r="487">
          <cell r="C487" t="str">
            <v>PO11D - CABRERA</v>
          </cell>
        </row>
        <row r="488">
          <cell r="C488" t="str">
            <v>PO21D - SBERNARDO</v>
          </cell>
        </row>
        <row r="489">
          <cell r="C489" t="str">
            <v>PO22D - PORTONES</v>
          </cell>
        </row>
        <row r="490">
          <cell r="C490" t="str">
            <v>PT11 - RETEN</v>
          </cell>
        </row>
        <row r="491">
          <cell r="C491" t="str">
            <v>PT12 - PTE_PIEDRA</v>
          </cell>
        </row>
        <row r="492">
          <cell r="C492" t="str">
            <v>PT13 - PALMACERA</v>
          </cell>
        </row>
        <row r="493">
          <cell r="C493" t="str">
            <v>QI11D - QUIPILITO</v>
          </cell>
        </row>
        <row r="494">
          <cell r="C494" t="str">
            <v>QI12D - LIMONAL</v>
          </cell>
        </row>
        <row r="495">
          <cell r="C495" t="str">
            <v>QI21D - Quipile EEC</v>
          </cell>
        </row>
        <row r="496">
          <cell r="C496" t="str">
            <v>QP11 - GUATAVITA</v>
          </cell>
        </row>
        <row r="497">
          <cell r="C497" t="str">
            <v>QP12 - Libre</v>
          </cell>
        </row>
        <row r="498">
          <cell r="C498" t="str">
            <v>QP13 - GUASCA</v>
          </cell>
        </row>
        <row r="499">
          <cell r="C499" t="str">
            <v>QP14 - Libre</v>
          </cell>
        </row>
        <row r="500">
          <cell r="C500" t="str">
            <v>RR11D - CAMBULOS</v>
          </cell>
        </row>
        <row r="501">
          <cell r="C501" t="str">
            <v>RR21D - NORTE</v>
          </cell>
        </row>
        <row r="502">
          <cell r="C502" t="str">
            <v>RR22D - CHAMBACU</v>
          </cell>
        </row>
        <row r="503">
          <cell r="C503" t="str">
            <v>S1S2R - SALTO_1_2</v>
          </cell>
        </row>
        <row r="504">
          <cell r="C504" t="str">
            <v>SA11 - AV_DORADO</v>
          </cell>
        </row>
        <row r="505">
          <cell r="C505" t="str">
            <v>SA12 - RAFA_NUNEZ</v>
          </cell>
        </row>
        <row r="506">
          <cell r="C506" t="str">
            <v>SA13 - ENCANTO</v>
          </cell>
        </row>
        <row r="507">
          <cell r="C507" t="str">
            <v>SA14 - CAN</v>
          </cell>
        </row>
        <row r="508">
          <cell r="C508" t="str">
            <v>SA15 - CAMAVIEJA</v>
          </cell>
        </row>
        <row r="509">
          <cell r="C509" t="str">
            <v>SA16 - JJ_VARGAS</v>
          </cell>
        </row>
        <row r="510">
          <cell r="C510" t="str">
            <v>SA17 - XEROS</v>
          </cell>
        </row>
        <row r="511">
          <cell r="C511" t="str">
            <v>SA18 - EMBAJADA</v>
          </cell>
        </row>
        <row r="512">
          <cell r="C512" t="str">
            <v>SA21 - BQ_POPULAR</v>
          </cell>
        </row>
        <row r="513">
          <cell r="C513" t="str">
            <v>SA22 - ESMERALDA</v>
          </cell>
        </row>
        <row r="514">
          <cell r="C514" t="str">
            <v>SA23 - GRANJAS</v>
          </cell>
        </row>
        <row r="515">
          <cell r="C515" t="str">
            <v>SA24 - NORMANDIA</v>
          </cell>
        </row>
        <row r="516">
          <cell r="C516" t="str">
            <v>SA25 - C_EMPLEADO</v>
          </cell>
        </row>
        <row r="517">
          <cell r="C517" t="str">
            <v>SA26 - PABLO_VI</v>
          </cell>
        </row>
        <row r="518">
          <cell r="C518" t="str">
            <v>SA27 - EL_GRECO</v>
          </cell>
        </row>
        <row r="519">
          <cell r="C519" t="str">
            <v>SA28 - TIEMPO</v>
          </cell>
        </row>
        <row r="520">
          <cell r="C520" t="str">
            <v>SA31 - EEB</v>
          </cell>
        </row>
        <row r="521">
          <cell r="C521" t="str">
            <v>SA32 - GUALI</v>
          </cell>
        </row>
        <row r="522">
          <cell r="C522" t="str">
            <v>SA33 - METROPOLIS</v>
          </cell>
        </row>
        <row r="523">
          <cell r="C523" t="str">
            <v>SA34 - ALAMOS</v>
          </cell>
        </row>
        <row r="524">
          <cell r="C524" t="str">
            <v>SA35 - ST_CECILIA</v>
          </cell>
        </row>
        <row r="525">
          <cell r="C525" t="str">
            <v>SA36 - CIU_SALITR</v>
          </cell>
        </row>
        <row r="526">
          <cell r="C526" t="str">
            <v>SA37 - PETROLERAS</v>
          </cell>
        </row>
        <row r="527">
          <cell r="C527" t="str">
            <v>SA38 - ESPECTADOR</v>
          </cell>
        </row>
        <row r="528">
          <cell r="C528" t="str">
            <v>SC11 - 20_JULIO</v>
          </cell>
        </row>
        <row r="529">
          <cell r="C529" t="str">
            <v>SC12 - ANTONIO_NA</v>
          </cell>
        </row>
        <row r="530">
          <cell r="C530" t="str">
            <v>SC13 - VINAL</v>
          </cell>
        </row>
        <row r="531">
          <cell r="C531" t="str">
            <v>SC14 - SAN_ISIDRO</v>
          </cell>
        </row>
        <row r="532">
          <cell r="C532" t="str">
            <v>SC15 - QUIROGA</v>
          </cell>
        </row>
        <row r="533">
          <cell r="C533" t="str">
            <v>SC21 - PESEBRE</v>
          </cell>
        </row>
        <row r="534">
          <cell r="C534" t="str">
            <v>SC22 - CONSUELO</v>
          </cell>
        </row>
        <row r="535">
          <cell r="C535" t="str">
            <v>SC23 - G_RESTREPO</v>
          </cell>
        </row>
        <row r="536">
          <cell r="C536" t="str">
            <v>SC24 - SOCIEGO</v>
          </cell>
        </row>
        <row r="537">
          <cell r="C537" t="str">
            <v>SC25 - MOCHUELO</v>
          </cell>
        </row>
        <row r="538">
          <cell r="C538" t="str">
            <v>SC31 - COLINAS</v>
          </cell>
        </row>
        <row r="539">
          <cell r="C539" t="str">
            <v>SC32 - TUNJUELITO</v>
          </cell>
        </row>
        <row r="540">
          <cell r="C540" t="str">
            <v>SC33 - LAS_LOMAS</v>
          </cell>
        </row>
        <row r="541">
          <cell r="C541" t="str">
            <v>SC34 - CLARET</v>
          </cell>
        </row>
        <row r="542">
          <cell r="C542" t="str">
            <v>SC35 - OLAYA</v>
          </cell>
        </row>
        <row r="543">
          <cell r="C543" t="str">
            <v>SD11 - YERBABUENA</v>
          </cell>
        </row>
        <row r="544">
          <cell r="C544" t="str">
            <v>SD12 - SAGAMASA</v>
          </cell>
        </row>
        <row r="545">
          <cell r="C545" t="str">
            <v>SF11 - CLI_BEJARA</v>
          </cell>
        </row>
        <row r="546">
          <cell r="C546" t="str">
            <v>SF12 - SANTANDER</v>
          </cell>
        </row>
        <row r="547">
          <cell r="C547" t="str">
            <v>SF13 - Libre</v>
          </cell>
        </row>
        <row r="548">
          <cell r="C548" t="str">
            <v>SF14 - Libre</v>
          </cell>
        </row>
        <row r="549">
          <cell r="C549" t="str">
            <v>SF15 - BCO_COLOMB</v>
          </cell>
        </row>
        <row r="550">
          <cell r="C550" t="str">
            <v>SF16 - ZAPATA_BOL</v>
          </cell>
        </row>
        <row r="551">
          <cell r="C551" t="str">
            <v>SF17 - REY_TIEMPO</v>
          </cell>
        </row>
        <row r="552">
          <cell r="C552" t="str">
            <v>SF18 - SENA</v>
          </cell>
        </row>
        <row r="553">
          <cell r="C553" t="str">
            <v>SF1A - RICAURTE</v>
          </cell>
        </row>
        <row r="554">
          <cell r="C554" t="str">
            <v>SF1B - PAIBA</v>
          </cell>
        </row>
        <row r="555">
          <cell r="C555" t="str">
            <v>SF1C - OXIGENOS</v>
          </cell>
        </row>
        <row r="556">
          <cell r="C556" t="str">
            <v>SF1D - SF1D</v>
          </cell>
        </row>
        <row r="557">
          <cell r="C557" t="str">
            <v>SF1E - COLSEGUROS</v>
          </cell>
        </row>
        <row r="558">
          <cell r="C558" t="str">
            <v>SF1F - Libre</v>
          </cell>
        </row>
        <row r="559">
          <cell r="C559" t="str">
            <v>SF1G - CALLE_21</v>
          </cell>
        </row>
        <row r="560">
          <cell r="C560" t="str">
            <v>SF21 - TEUSAQUILO</v>
          </cell>
        </row>
        <row r="561">
          <cell r="C561" t="str">
            <v>SF22 - CROMOS_BC</v>
          </cell>
        </row>
        <row r="562">
          <cell r="C562" t="str">
            <v>SF23 - CALLE_22</v>
          </cell>
        </row>
        <row r="563">
          <cell r="C563" t="str">
            <v>SF24 - AV_JIMENEZ</v>
          </cell>
        </row>
        <row r="564">
          <cell r="C564" t="str">
            <v>SF25 - C_INTERNAL</v>
          </cell>
        </row>
        <row r="565">
          <cell r="C565" t="str">
            <v>SF26 - BIBLIOTECA</v>
          </cell>
        </row>
        <row r="566">
          <cell r="C566" t="str">
            <v>SF27 - CUNDINAMAR</v>
          </cell>
        </row>
        <row r="567">
          <cell r="C567" t="str">
            <v>SF31 - VICTORINO</v>
          </cell>
        </row>
        <row r="568">
          <cell r="C568" t="str">
            <v>SF32 - USATAMA</v>
          </cell>
        </row>
        <row r="569">
          <cell r="C569" t="str">
            <v>SF33 - ROBLEDO</v>
          </cell>
        </row>
        <row r="570">
          <cell r="C570" t="str">
            <v>SF34 - UNIVERSITA</v>
          </cell>
        </row>
        <row r="571">
          <cell r="C571" t="str">
            <v>SF35 - OSPÖNA</v>
          </cell>
        </row>
        <row r="572">
          <cell r="C572" t="str">
            <v>SF36 - NIEVES</v>
          </cell>
        </row>
        <row r="573">
          <cell r="C573" t="str">
            <v>SG11D - SGABRIEL</v>
          </cell>
        </row>
        <row r="574">
          <cell r="C574" t="str">
            <v>SG12D - ARGENTINA</v>
          </cell>
        </row>
        <row r="575">
          <cell r="C575" t="str">
            <v>SG13D - LAS_PALMAS</v>
          </cell>
        </row>
        <row r="576">
          <cell r="C576" t="str">
            <v>SH11 - PRADERA</v>
          </cell>
        </row>
        <row r="577">
          <cell r="C577" t="str">
            <v>SH12 - TABLAZO</v>
          </cell>
        </row>
        <row r="578">
          <cell r="C578" t="str">
            <v>SH21 - LA_CUESTA</v>
          </cell>
        </row>
        <row r="579">
          <cell r="C579" t="str">
            <v>SH22 - CANICA</v>
          </cell>
        </row>
        <row r="580">
          <cell r="C580" t="str">
            <v>SJ11 - ETB</v>
          </cell>
        </row>
        <row r="581">
          <cell r="C581" t="str">
            <v>SJ12 - CLI_BOGOTA</v>
          </cell>
        </row>
        <row r="582">
          <cell r="C582" t="str">
            <v>SJ13 - BANCO_BTA</v>
          </cell>
        </row>
        <row r="583">
          <cell r="C583" t="str">
            <v>SJ14 - EDI_COLON</v>
          </cell>
        </row>
        <row r="584">
          <cell r="C584" t="str">
            <v>SJ15 - TELEFONOS</v>
          </cell>
        </row>
        <row r="585">
          <cell r="C585" t="str">
            <v>SJ1A - EDITORIAL</v>
          </cell>
        </row>
        <row r="586">
          <cell r="C586" t="str">
            <v>SJ1B - PALETAS_BC</v>
          </cell>
        </row>
        <row r="587">
          <cell r="C587" t="str">
            <v>SJ1C - FERROCARRI</v>
          </cell>
        </row>
        <row r="588">
          <cell r="C588" t="str">
            <v>SJ1D - VOTO_NAL</v>
          </cell>
        </row>
        <row r="589">
          <cell r="C589" t="str">
            <v>SJ1E - TRILLADORA</v>
          </cell>
        </row>
        <row r="590">
          <cell r="C590" t="str">
            <v>SJ1F - ESTANZUELA</v>
          </cell>
        </row>
        <row r="591">
          <cell r="C591" t="str">
            <v>SK11D - SIMIJACA</v>
          </cell>
        </row>
        <row r="592">
          <cell r="C592" t="str">
            <v>SK12D - HATOCHICO</v>
          </cell>
        </row>
        <row r="593">
          <cell r="C593" t="str">
            <v>SK13D - SAN_MIGUEL</v>
          </cell>
        </row>
        <row r="594">
          <cell r="C594" t="str">
            <v>SK14D - SUSA</v>
          </cell>
        </row>
        <row r="595">
          <cell r="C595" t="str">
            <v>SK15D - Libre</v>
          </cell>
        </row>
        <row r="596">
          <cell r="C596" t="str">
            <v>SK16D - LOCAL_SK16</v>
          </cell>
        </row>
        <row r="597">
          <cell r="C597" t="str">
            <v>SL11D - COGUA</v>
          </cell>
        </row>
        <row r="598">
          <cell r="C598" t="str">
            <v>SL12D - SAN_RAFAEL</v>
          </cell>
        </row>
        <row r="599">
          <cell r="C599" t="str">
            <v>SL13D - CEUCO</v>
          </cell>
        </row>
        <row r="600">
          <cell r="C600" t="str">
            <v>SL14D - MORTINO</v>
          </cell>
        </row>
        <row r="601">
          <cell r="C601" t="str">
            <v>SM11 - CANTERAS</v>
          </cell>
        </row>
        <row r="602">
          <cell r="C602" t="str">
            <v>SM12 - PTO_ALEGRE</v>
          </cell>
        </row>
        <row r="603">
          <cell r="C603" t="str">
            <v>SM13 - BARRIO_NVO</v>
          </cell>
        </row>
        <row r="604">
          <cell r="C604" t="str">
            <v>SM14 - SAN_CARLOS</v>
          </cell>
        </row>
        <row r="605">
          <cell r="C605" t="str">
            <v>SM15 - LEON_XIII</v>
          </cell>
        </row>
        <row r="606">
          <cell r="C606" t="str">
            <v>SM16 - C_TORRES</v>
          </cell>
        </row>
        <row r="607">
          <cell r="C607" t="str">
            <v>SM17 - WEST_ARCO</v>
          </cell>
        </row>
        <row r="608">
          <cell r="C608" t="str">
            <v>SM18 - PORVENIR</v>
          </cell>
        </row>
        <row r="609">
          <cell r="C609" t="str">
            <v>SM19 - EL_ATICO</v>
          </cell>
        </row>
        <row r="610">
          <cell r="C610" t="str">
            <v>SM1A - VEREDITA</v>
          </cell>
        </row>
        <row r="611">
          <cell r="C611" t="str">
            <v>SM1B - TERREROS</v>
          </cell>
        </row>
        <row r="612">
          <cell r="C612" t="str">
            <v>SM1C - POLICARPA</v>
          </cell>
        </row>
        <row r="613">
          <cell r="C613" t="str">
            <v>SM21 - RIVELINO</v>
          </cell>
        </row>
        <row r="614">
          <cell r="C614" t="str">
            <v>SM22 - NARANJOS</v>
          </cell>
        </row>
        <row r="615">
          <cell r="C615" t="str">
            <v>SM23 - QUINTANARE</v>
          </cell>
        </row>
        <row r="616">
          <cell r="C616" t="str">
            <v>SM24 - SUCRE</v>
          </cell>
        </row>
        <row r="617">
          <cell r="C617" t="str">
            <v>SM25 - UNISUR</v>
          </cell>
        </row>
        <row r="618">
          <cell r="C618" t="str">
            <v>SM26 - PIAMONTE</v>
          </cell>
        </row>
        <row r="619">
          <cell r="C619" t="str">
            <v>SM27 - CAZUCA</v>
          </cell>
        </row>
        <row r="620">
          <cell r="C620" t="str">
            <v>SM28 - QUESADA</v>
          </cell>
        </row>
        <row r="621">
          <cell r="C621" t="str">
            <v>SM29 - VOGUE</v>
          </cell>
        </row>
        <row r="622">
          <cell r="C622" t="str">
            <v>SM2A - HELIOS</v>
          </cell>
        </row>
        <row r="623">
          <cell r="C623" t="str">
            <v>SP11 - SN_AGUSTIN</v>
          </cell>
        </row>
        <row r="624">
          <cell r="C624" t="str">
            <v>SP12 - CAROLINA</v>
          </cell>
        </row>
        <row r="625">
          <cell r="C625" t="str">
            <v>SP21 - MARQUEZ</v>
          </cell>
        </row>
        <row r="626">
          <cell r="C626" t="str">
            <v>SQ11 - C_NAUTICO</v>
          </cell>
        </row>
        <row r="627">
          <cell r="C627" t="str">
            <v>SQ11R - GACHANCIPA</v>
          </cell>
        </row>
        <row r="628">
          <cell r="C628" t="str">
            <v>SQ12R - VILLAPINZO</v>
          </cell>
        </row>
        <row r="629">
          <cell r="C629" t="str">
            <v>SQ13R - TOMINE</v>
          </cell>
        </row>
        <row r="630">
          <cell r="C630" t="str">
            <v>SR11 - CACERIO</v>
          </cell>
        </row>
        <row r="631">
          <cell r="C631" t="str">
            <v>SR12 - BETANIA</v>
          </cell>
        </row>
        <row r="632">
          <cell r="C632" t="str">
            <v>SR13 - NAZARET</v>
          </cell>
        </row>
        <row r="633">
          <cell r="C633" t="str">
            <v>SS11D - ESPIGAS</v>
          </cell>
        </row>
        <row r="634">
          <cell r="C634" t="str">
            <v>SS12D - PALMIRA</v>
          </cell>
        </row>
        <row r="635">
          <cell r="C635" t="str">
            <v>SS21D - CACICAZGO</v>
          </cell>
        </row>
        <row r="636">
          <cell r="C636" t="str">
            <v>ST11 - SALTOCADEN</v>
          </cell>
        </row>
        <row r="637">
          <cell r="C637" t="str">
            <v>ST12 - TEQUENDAMA</v>
          </cell>
        </row>
        <row r="638">
          <cell r="C638" t="str">
            <v>ST13 - LAGUNETA</v>
          </cell>
        </row>
        <row r="639">
          <cell r="C639" t="str">
            <v>SU11 - MAZUREN</v>
          </cell>
        </row>
        <row r="640">
          <cell r="C640" t="str">
            <v>SU12 - PROVENZA</v>
          </cell>
        </row>
        <row r="641">
          <cell r="C641" t="str">
            <v>SU13 - BOSTON</v>
          </cell>
        </row>
        <row r="642">
          <cell r="C642" t="str">
            <v>SU14 - MIRANDELA</v>
          </cell>
        </row>
        <row r="643">
          <cell r="C643" t="str">
            <v>SU15 - PORTALES</v>
          </cell>
        </row>
        <row r="644">
          <cell r="C644" t="str">
            <v>SU16 - LINCOLN</v>
          </cell>
        </row>
        <row r="645">
          <cell r="C645" t="str">
            <v>SU17 - CALLE_170</v>
          </cell>
        </row>
        <row r="646">
          <cell r="C646" t="str">
            <v>SU18 - VL_MAGDALA</v>
          </cell>
        </row>
        <row r="647">
          <cell r="C647" t="str">
            <v>SU21 - LA_CAMPINA</v>
          </cell>
        </row>
        <row r="648">
          <cell r="C648" t="str">
            <v>SU22 - BACATA</v>
          </cell>
        </row>
        <row r="649">
          <cell r="C649" t="str">
            <v>SU23 - STA_MONICA</v>
          </cell>
        </row>
        <row r="650">
          <cell r="C650" t="str">
            <v>SU24 - CAMPANELA</v>
          </cell>
        </row>
        <row r="651">
          <cell r="C651" t="str">
            <v>SU25 - PARCELACIO</v>
          </cell>
        </row>
        <row r="652">
          <cell r="C652" t="str">
            <v>SU26 - J_N_CORPAS</v>
          </cell>
        </row>
        <row r="653">
          <cell r="C653" t="str">
            <v>SU27 - VL_PRADO</v>
          </cell>
        </row>
        <row r="654">
          <cell r="C654" t="str">
            <v>SU28 - SN_CIPRIAN</v>
          </cell>
        </row>
        <row r="655">
          <cell r="C655" t="str">
            <v>SY11D - CAMANCHA</v>
          </cell>
        </row>
        <row r="656">
          <cell r="C656" t="str">
            <v>SY12D - PINIPAY</v>
          </cell>
        </row>
        <row r="657">
          <cell r="C657" t="str">
            <v>SY13D - PARAMOALTO</v>
          </cell>
        </row>
        <row r="658">
          <cell r="C658" t="str">
            <v>TB11 - COSTA_AZUL</v>
          </cell>
        </row>
        <row r="659">
          <cell r="C659" t="str">
            <v>TB12 - VL_MARIA</v>
          </cell>
        </row>
        <row r="660">
          <cell r="C660" t="str">
            <v>TB13 - URB_LAROSA</v>
          </cell>
        </row>
        <row r="661">
          <cell r="C661" t="str">
            <v>TB14 - RINCON</v>
          </cell>
        </row>
        <row r="662">
          <cell r="C662" t="str">
            <v>TB15 - SANTA_INES</v>
          </cell>
        </row>
        <row r="663">
          <cell r="C663" t="str">
            <v>TB16 - BQE_SUBA</v>
          </cell>
        </row>
        <row r="664">
          <cell r="C664" t="str">
            <v>TB17 - LOCAL_TB17</v>
          </cell>
        </row>
        <row r="665">
          <cell r="C665" t="str">
            <v>TB18 - LINDARAJA</v>
          </cell>
        </row>
        <row r="666">
          <cell r="C666" t="str">
            <v>TB21 - PORTAL</v>
          </cell>
        </row>
        <row r="667">
          <cell r="C667" t="str">
            <v>TB22 - RUBI_NORTE</v>
          </cell>
        </row>
        <row r="668">
          <cell r="C668" t="str">
            <v>TB23 - NVA_TIBABU</v>
          </cell>
        </row>
        <row r="669">
          <cell r="C669" t="str">
            <v>TB24 - JAPON</v>
          </cell>
        </row>
        <row r="670">
          <cell r="C670" t="str">
            <v>TB25 - TOSCANA</v>
          </cell>
        </row>
        <row r="671">
          <cell r="C671" t="str">
            <v>TB26 - BERLIN</v>
          </cell>
        </row>
        <row r="672">
          <cell r="C672" t="str">
            <v>TB27 - ALCAPARROS</v>
          </cell>
        </row>
        <row r="673">
          <cell r="C673" t="str">
            <v>TB28 - PIEDRA_VER</v>
          </cell>
        </row>
        <row r="674">
          <cell r="C674" t="str">
            <v>TB31 - J_AMARILLO</v>
          </cell>
        </row>
        <row r="675">
          <cell r="C675" t="str">
            <v>TB32 - LA_GAITANA</v>
          </cell>
        </row>
        <row r="676">
          <cell r="C676" t="str">
            <v>TB33 - MANUELITA</v>
          </cell>
        </row>
        <row r="677">
          <cell r="C677" t="str">
            <v>TB34 - PUERTO_SOL</v>
          </cell>
        </row>
        <row r="678">
          <cell r="C678" t="str">
            <v>TB35 - BOCHALEMA</v>
          </cell>
        </row>
        <row r="679">
          <cell r="C679" t="str">
            <v>TB36 - LAS_FLORES</v>
          </cell>
        </row>
        <row r="680">
          <cell r="C680" t="str">
            <v>TB37 - CTRO_SUBA</v>
          </cell>
        </row>
        <row r="681">
          <cell r="C681" t="str">
            <v>TB38 - ALMENDROS</v>
          </cell>
        </row>
        <row r="682">
          <cell r="C682" t="str">
            <v>TC11 - LA_FUENTE</v>
          </cell>
        </row>
        <row r="683">
          <cell r="C683" t="str">
            <v>TC21 - MANZANOS</v>
          </cell>
        </row>
        <row r="684">
          <cell r="C684" t="str">
            <v>TC22 - VERGANZO</v>
          </cell>
        </row>
        <row r="685">
          <cell r="C685" t="str">
            <v>TE11 - SINAI</v>
          </cell>
        </row>
        <row r="686">
          <cell r="C686" t="str">
            <v>TE12 - AYACUCHO</v>
          </cell>
        </row>
        <row r="687">
          <cell r="C687" t="str">
            <v>TE13 - KENNEDY</v>
          </cell>
        </row>
        <row r="688">
          <cell r="C688" t="str">
            <v>TE14 - BRASIL</v>
          </cell>
        </row>
        <row r="689">
          <cell r="C689" t="str">
            <v>TE15 - BANDERAS</v>
          </cell>
        </row>
        <row r="690">
          <cell r="C690" t="str">
            <v>TE16 - HORIZONTE</v>
          </cell>
        </row>
        <row r="691">
          <cell r="C691" t="str">
            <v>TE17 - PTE_CALDAS</v>
          </cell>
        </row>
        <row r="692">
          <cell r="C692" t="str">
            <v>TE18 - CORABASTOS</v>
          </cell>
        </row>
        <row r="693">
          <cell r="C693" t="str">
            <v>TE21 - LLANO_GRAN</v>
          </cell>
        </row>
        <row r="694">
          <cell r="C694" t="str">
            <v>TE22 - ETB_BC</v>
          </cell>
        </row>
        <row r="695">
          <cell r="C695" t="str">
            <v>TE23 - DIONISIO</v>
          </cell>
        </row>
        <row r="696">
          <cell r="C696" t="str">
            <v>TE24 - MARIA_PAZ</v>
          </cell>
        </row>
        <row r="697">
          <cell r="C697" t="str">
            <v>TE25 - ESCOCIA</v>
          </cell>
        </row>
        <row r="698">
          <cell r="C698" t="str">
            <v>TE26 - EM_MARIANA</v>
          </cell>
        </row>
        <row r="699">
          <cell r="C699" t="str">
            <v>TE27 - HIPODROMO</v>
          </cell>
        </row>
        <row r="700">
          <cell r="C700" t="str">
            <v>TE28 - CHICALA</v>
          </cell>
        </row>
        <row r="701">
          <cell r="C701" t="str">
            <v>TE31 - PROVIVIEND</v>
          </cell>
        </row>
        <row r="702">
          <cell r="C702" t="str">
            <v>TE32 - AV_BOYACA</v>
          </cell>
        </row>
        <row r="703">
          <cell r="C703" t="str">
            <v>TE33 - TINTALA</v>
          </cell>
        </row>
        <row r="704">
          <cell r="C704" t="str">
            <v>TE34 - MANDALAY</v>
          </cell>
        </row>
        <row r="705">
          <cell r="C705" t="str">
            <v>TE35 - CASTILLA</v>
          </cell>
        </row>
        <row r="706">
          <cell r="C706" t="str">
            <v>TE36 - 2_AVENIDAS</v>
          </cell>
        </row>
        <row r="707">
          <cell r="C707" t="str">
            <v>TE37 - ANDALUCIA</v>
          </cell>
        </row>
        <row r="708">
          <cell r="C708" t="str">
            <v>TE38 - AV_1_MAYO</v>
          </cell>
        </row>
        <row r="709">
          <cell r="C709" t="str">
            <v>TE41 - PQE_TINTAL</v>
          </cell>
        </row>
        <row r="710">
          <cell r="C710" t="str">
            <v>TE42 - PTO_BONITO</v>
          </cell>
        </row>
        <row r="711">
          <cell r="C711" t="str">
            <v>TE43 - PANTANOS</v>
          </cell>
        </row>
        <row r="712">
          <cell r="C712" t="str">
            <v>TE44 - ALTAMAR</v>
          </cell>
        </row>
        <row r="713">
          <cell r="C713" t="str">
            <v>TI11 - BARBARA</v>
          </cell>
        </row>
        <row r="714">
          <cell r="C714" t="str">
            <v>TI21 - VIRGINIA</v>
          </cell>
        </row>
        <row r="715">
          <cell r="C715" t="str">
            <v>TI22 - TERMALES</v>
          </cell>
        </row>
        <row r="716">
          <cell r="C716" t="str">
            <v>TJ11R - BIMBO</v>
          </cell>
        </row>
        <row r="717">
          <cell r="C717" t="str">
            <v>TJ12R - LAMINADOS</v>
          </cell>
        </row>
        <row r="718">
          <cell r="C718" t="str">
            <v>TJ21R - CARRASQUIL</v>
          </cell>
        </row>
        <row r="719">
          <cell r="C719" t="str">
            <v>TJ22R - VALVANERA</v>
          </cell>
        </row>
        <row r="720">
          <cell r="C720" t="str">
            <v>TN12 - CHACAL</v>
          </cell>
        </row>
        <row r="721">
          <cell r="C721" t="str">
            <v>TN21 - CHINCE</v>
          </cell>
        </row>
        <row r="722">
          <cell r="C722" t="str">
            <v>TN22 - ESTANCO</v>
          </cell>
        </row>
        <row r="723">
          <cell r="C723" t="str">
            <v>TO11 - ARRAYANES</v>
          </cell>
        </row>
        <row r="724">
          <cell r="C724" t="str">
            <v>TO12 - GUAYMARAL</v>
          </cell>
        </row>
        <row r="725">
          <cell r="C725" t="str">
            <v>TO13 - MARANTA</v>
          </cell>
        </row>
        <row r="726">
          <cell r="C726" t="str">
            <v>TO14 - VERBENAL</v>
          </cell>
        </row>
        <row r="727">
          <cell r="C727" t="str">
            <v>TO15 - AMER_PIPE</v>
          </cell>
        </row>
        <row r="728">
          <cell r="C728" t="str">
            <v>TO16 - EL_GUAVIO</v>
          </cell>
        </row>
        <row r="729">
          <cell r="C729" t="str">
            <v>TO17 - S_BOLIVAR</v>
          </cell>
        </row>
        <row r="730">
          <cell r="C730" t="str">
            <v>TO18 - HATOGRANDE</v>
          </cell>
        </row>
        <row r="731">
          <cell r="C731" t="str">
            <v>TO21 - JORDAN</v>
          </cell>
        </row>
        <row r="732">
          <cell r="C732" t="str">
            <v>TO22 - BIMA</v>
          </cell>
        </row>
        <row r="733">
          <cell r="C733" t="str">
            <v>TO23 - SONORA</v>
          </cell>
        </row>
        <row r="734">
          <cell r="C734" t="str">
            <v>TO24 - CAOBOS</v>
          </cell>
        </row>
        <row r="735">
          <cell r="C735" t="str">
            <v>TO25 - CAPRI</v>
          </cell>
        </row>
        <row r="736">
          <cell r="C736" t="str">
            <v>TO26 - BELMIRA</v>
          </cell>
        </row>
        <row r="737">
          <cell r="C737" t="str">
            <v>TO27 - TEJARES</v>
          </cell>
        </row>
        <row r="738">
          <cell r="C738" t="str">
            <v>TO28 - MAICAO_ETB</v>
          </cell>
        </row>
        <row r="739">
          <cell r="C739" t="str">
            <v>TR11D - NARANJAL</v>
          </cell>
        </row>
        <row r="740">
          <cell r="C740" t="str">
            <v>TR12D - TERRAZAS</v>
          </cell>
        </row>
        <row r="741">
          <cell r="C741" t="str">
            <v>TS11D - MINERO</v>
          </cell>
        </row>
        <row r="742">
          <cell r="C742" t="str">
            <v>TS12D - NEUSA</v>
          </cell>
        </row>
        <row r="743">
          <cell r="C743" t="str">
            <v>TS13D - PEDREGAL</v>
          </cell>
        </row>
        <row r="744">
          <cell r="C744" t="str">
            <v>TU11 - INEM</v>
          </cell>
        </row>
        <row r="745">
          <cell r="C745" t="str">
            <v>TU12 - CIU_BOLIVA</v>
          </cell>
        </row>
        <row r="746">
          <cell r="C746" t="str">
            <v>TU13 - NVO_LUCERO</v>
          </cell>
        </row>
        <row r="747">
          <cell r="C747" t="str">
            <v>TU14 - MARANDU</v>
          </cell>
        </row>
        <row r="748">
          <cell r="C748" t="str">
            <v>TU15 - SAN_BENITO</v>
          </cell>
        </row>
        <row r="749">
          <cell r="C749" t="str">
            <v>TU16 - MARISCAL</v>
          </cell>
        </row>
        <row r="750">
          <cell r="C750" t="str">
            <v>TU17 - ONTARIO</v>
          </cell>
        </row>
        <row r="751">
          <cell r="C751" t="str">
            <v>TU18 - MEISSEN</v>
          </cell>
        </row>
        <row r="752">
          <cell r="C752" t="str">
            <v>TU19 - JALISCO</v>
          </cell>
        </row>
        <row r="753">
          <cell r="C753" t="str">
            <v>TU1A - JERUSALEN</v>
          </cell>
        </row>
        <row r="754">
          <cell r="C754" t="str">
            <v>TU22 - OKAL_MUZU</v>
          </cell>
        </row>
        <row r="755">
          <cell r="C755" t="str">
            <v>TU23 - JJ_RONDON</v>
          </cell>
        </row>
        <row r="756">
          <cell r="C756" t="str">
            <v>TU24 - LOCAL_ETB</v>
          </cell>
        </row>
        <row r="757">
          <cell r="C757" t="str">
            <v>TU25 - ARBORIZADO</v>
          </cell>
        </row>
        <row r="758">
          <cell r="C758" t="str">
            <v>TU26 - ATLANTA</v>
          </cell>
        </row>
        <row r="759">
          <cell r="C759" t="str">
            <v>TU27 - GUIPARMA</v>
          </cell>
        </row>
        <row r="760">
          <cell r="C760" t="str">
            <v>TU28 - FRANCISCO</v>
          </cell>
        </row>
        <row r="761">
          <cell r="C761" t="str">
            <v>TU29 - J_PABLO_II</v>
          </cell>
        </row>
        <row r="762">
          <cell r="C762" t="str">
            <v>TU2A - CROYDON</v>
          </cell>
        </row>
        <row r="763">
          <cell r="C763" t="str">
            <v>TZ12R - TERMOZIAUX</v>
          </cell>
        </row>
        <row r="764">
          <cell r="C764" t="str">
            <v>TZ13R - TERMOTIBIT</v>
          </cell>
        </row>
        <row r="765">
          <cell r="C765" t="str">
            <v>TZ14R - MALTERIAS</v>
          </cell>
        </row>
        <row r="766">
          <cell r="C766" t="str">
            <v>TZ15R - CANAVITA</v>
          </cell>
        </row>
        <row r="767">
          <cell r="C767" t="str">
            <v>TZ16R - RURALES</v>
          </cell>
        </row>
        <row r="768">
          <cell r="C768" t="str">
            <v>UB11D - UBATE_LCAL</v>
          </cell>
        </row>
        <row r="769">
          <cell r="C769" t="str">
            <v>UB11R - CAPELLANIA</v>
          </cell>
        </row>
        <row r="770">
          <cell r="C770" t="str">
            <v>UB12D - CARUPA</v>
          </cell>
        </row>
        <row r="771">
          <cell r="C771" t="str">
            <v>UB12R - ORIENTE</v>
          </cell>
        </row>
        <row r="772">
          <cell r="C772" t="str">
            <v>UB13D - CUCUNUBA</v>
          </cell>
        </row>
        <row r="773">
          <cell r="C773" t="str">
            <v>UB13R - TAUSA</v>
          </cell>
        </row>
        <row r="774">
          <cell r="C774" t="str">
            <v>UB14D - LENGUAZAQ</v>
          </cell>
        </row>
        <row r="775">
          <cell r="C775" t="str">
            <v>UB15D - SUTATAUSA</v>
          </cell>
        </row>
        <row r="776">
          <cell r="C776" t="str">
            <v>UB16D - FUQUENE</v>
          </cell>
        </row>
        <row r="777">
          <cell r="C777" t="str">
            <v>UL13D - UBALA</v>
          </cell>
        </row>
        <row r="778">
          <cell r="C778" t="str">
            <v>UL14D - TUNJA</v>
          </cell>
        </row>
        <row r="779">
          <cell r="C779" t="str">
            <v>UL15D - CASCADAS</v>
          </cell>
        </row>
        <row r="780">
          <cell r="C780" t="str">
            <v>UM11 - Libre</v>
          </cell>
        </row>
        <row r="781">
          <cell r="C781" t="str">
            <v>UM12 - LA_CABANA</v>
          </cell>
        </row>
        <row r="782">
          <cell r="C782" t="str">
            <v>UM13 - CHUNIZA</v>
          </cell>
        </row>
        <row r="783">
          <cell r="C783" t="str">
            <v>UM14 - PICOTA</v>
          </cell>
        </row>
        <row r="784">
          <cell r="C784" t="str">
            <v>UM15 - TESORO</v>
          </cell>
        </row>
        <row r="785">
          <cell r="C785" t="str">
            <v>UM16 - Libre</v>
          </cell>
        </row>
        <row r="786">
          <cell r="C786" t="str">
            <v>UM17 - SERRANIAS</v>
          </cell>
        </row>
        <row r="787">
          <cell r="C787" t="str">
            <v>UM18 - MARICHUELA</v>
          </cell>
        </row>
        <row r="788">
          <cell r="C788" t="str">
            <v>UM21 - VALLE</v>
          </cell>
        </row>
        <row r="789">
          <cell r="C789" t="str">
            <v>UM22 - LADRILLERA</v>
          </cell>
        </row>
        <row r="790">
          <cell r="C790" t="str">
            <v>UM23 - TIGUAQUE</v>
          </cell>
        </row>
        <row r="791">
          <cell r="C791" t="str">
            <v>UM24 - TENERIFE</v>
          </cell>
        </row>
        <row r="792">
          <cell r="C792" t="str">
            <v>UM25 - NACIONES_U</v>
          </cell>
        </row>
        <row r="793">
          <cell r="C793" t="str">
            <v>UM26 - MTE_BLANCO</v>
          </cell>
        </row>
        <row r="794">
          <cell r="C794" t="str">
            <v>UM27 - LUCERO</v>
          </cell>
        </row>
        <row r="795">
          <cell r="C795" t="str">
            <v>UM28 - ALFO_LOPEZ</v>
          </cell>
        </row>
        <row r="796">
          <cell r="C796" t="str">
            <v>UM31 - CIU_USME</v>
          </cell>
        </row>
        <row r="797">
          <cell r="C797" t="str">
            <v>UM32 - VENEZUELA</v>
          </cell>
        </row>
        <row r="798">
          <cell r="C798" t="str">
            <v>UM33 - PASQUILLA</v>
          </cell>
        </row>
        <row r="799">
          <cell r="C799" t="str">
            <v>UM34 - EL_UVAL</v>
          </cell>
        </row>
        <row r="800">
          <cell r="C800" t="str">
            <v>UM35 - BOQUERON</v>
          </cell>
        </row>
        <row r="801">
          <cell r="C801" t="str">
            <v>UM36 - VIVIENDAS</v>
          </cell>
        </row>
        <row r="802">
          <cell r="C802" t="str">
            <v>US11 - TUNEL</v>
          </cell>
        </row>
        <row r="803">
          <cell r="C803" t="str">
            <v>US12 - CANTON_NTE</v>
          </cell>
        </row>
        <row r="804">
          <cell r="C804" t="str">
            <v>US13 - TEATRO_PAT</v>
          </cell>
        </row>
        <row r="805">
          <cell r="C805" t="str">
            <v>US14 - FUNDACION</v>
          </cell>
        </row>
        <row r="806">
          <cell r="C806" t="str">
            <v>US15 - BATAN</v>
          </cell>
        </row>
        <row r="807">
          <cell r="C807" t="str">
            <v>US16 - CALERA</v>
          </cell>
        </row>
        <row r="808">
          <cell r="C808" t="str">
            <v>US17 - WORL_TRADE</v>
          </cell>
        </row>
        <row r="809">
          <cell r="C809" t="str">
            <v>US18 - PATRICIO</v>
          </cell>
        </row>
        <row r="810">
          <cell r="C810" t="str">
            <v>US21 - REFUGIO</v>
          </cell>
        </row>
        <row r="811">
          <cell r="C811" t="str">
            <v>US22 - BELLASUIZA</v>
          </cell>
        </row>
        <row r="812">
          <cell r="C812" t="str">
            <v>US23 - CALLE_117</v>
          </cell>
        </row>
        <row r="813">
          <cell r="C813" t="str">
            <v>US24 - CARRETERA</v>
          </cell>
        </row>
        <row r="814">
          <cell r="C814" t="str">
            <v>US25 - BARCELONA</v>
          </cell>
        </row>
        <row r="815">
          <cell r="C815" t="str">
            <v>US26 - PEPESIERRA</v>
          </cell>
        </row>
        <row r="816">
          <cell r="C816" t="str">
            <v>US27 - POMONA</v>
          </cell>
        </row>
        <row r="817">
          <cell r="C817" t="str">
            <v>US28 - MOLINOS</v>
          </cell>
        </row>
        <row r="818">
          <cell r="C818" t="str">
            <v>US31 - CALLE_98</v>
          </cell>
        </row>
        <row r="819">
          <cell r="C819" t="str">
            <v>US32 - ST_BEATRIZ</v>
          </cell>
        </row>
        <row r="820">
          <cell r="C820" t="str">
            <v>US33 - BQE_MEDINA</v>
          </cell>
        </row>
        <row r="821">
          <cell r="C821" t="str">
            <v>US34 - LACAROLINA</v>
          </cell>
        </row>
        <row r="822">
          <cell r="C822" t="str">
            <v>VA11D - SN_ANTONIO</v>
          </cell>
        </row>
        <row r="823">
          <cell r="C823" t="str">
            <v>VA12D - EL_TRIUNFO</v>
          </cell>
        </row>
        <row r="824">
          <cell r="C824" t="str">
            <v>VA13D - VIOTA</v>
          </cell>
        </row>
        <row r="825">
          <cell r="C825" t="str">
            <v>VC11D - JAVA</v>
          </cell>
        </row>
        <row r="826">
          <cell r="C826" t="str">
            <v>VC12D - LAVICTORIA</v>
          </cell>
        </row>
        <row r="827">
          <cell r="C827" t="str">
            <v>VC21D - EL_PIN</v>
          </cell>
        </row>
        <row r="828">
          <cell r="C828" t="str">
            <v>VE11 - DERSA</v>
          </cell>
        </row>
        <row r="829">
          <cell r="C829" t="str">
            <v>VE12 - STA_ISABEL</v>
          </cell>
        </row>
        <row r="830">
          <cell r="C830" t="str">
            <v>VE13 - BC_VE_1</v>
          </cell>
        </row>
        <row r="831">
          <cell r="C831" t="str">
            <v>VE14 - GRASCO</v>
          </cell>
        </row>
        <row r="832">
          <cell r="C832" t="str">
            <v>VE15 - TEJAR</v>
          </cell>
        </row>
        <row r="833">
          <cell r="C833" t="str">
            <v>VE16 - MILENTA</v>
          </cell>
        </row>
        <row r="834">
          <cell r="C834" t="str">
            <v>VE17 - COLORTEX</v>
          </cell>
        </row>
        <row r="835">
          <cell r="C835" t="str">
            <v>VE18 - TIBANA</v>
          </cell>
        </row>
        <row r="836">
          <cell r="C836" t="str">
            <v>VE21 - BC_VE_2</v>
          </cell>
        </row>
        <row r="837">
          <cell r="C837" t="str">
            <v>VE22 - VILLA_INES</v>
          </cell>
        </row>
        <row r="838">
          <cell r="C838" t="str">
            <v>VE23 - CAMELIA</v>
          </cell>
        </row>
        <row r="839">
          <cell r="C839" t="str">
            <v>VE24 - METALES</v>
          </cell>
        </row>
        <row r="840">
          <cell r="C840" t="str">
            <v>VE25 - AVENIDA_3</v>
          </cell>
        </row>
        <row r="841">
          <cell r="C841" t="str">
            <v>VE26 - CANALINDUS</v>
          </cell>
        </row>
        <row r="842">
          <cell r="C842" t="str">
            <v>VE27 - COMUNEROS</v>
          </cell>
        </row>
        <row r="843">
          <cell r="C843" t="str">
            <v>VE28 - ACEITALES</v>
          </cell>
        </row>
        <row r="844">
          <cell r="C844" t="str">
            <v>VE31 - PRIMAVERA</v>
          </cell>
        </row>
        <row r="845">
          <cell r="C845" t="str">
            <v>VE32 - ST_MATILDE</v>
          </cell>
        </row>
        <row r="846">
          <cell r="C846" t="str">
            <v>VE33 - BQE_COMUN</v>
          </cell>
        </row>
        <row r="847">
          <cell r="C847" t="str">
            <v>VE34 - OBRAS_ETB</v>
          </cell>
        </row>
        <row r="848">
          <cell r="C848" t="str">
            <v>VE35 - GALAN</v>
          </cell>
        </row>
        <row r="849">
          <cell r="C849" t="str">
            <v>VE36 - SECRESALUD</v>
          </cell>
        </row>
        <row r="850">
          <cell r="C850" t="str">
            <v>VG11D - PASUNCHA</v>
          </cell>
        </row>
        <row r="851">
          <cell r="C851" t="str">
            <v>VG12D - PAIME</v>
          </cell>
        </row>
        <row r="852">
          <cell r="C852" t="str">
            <v>VG13D - CAMPAMENTO</v>
          </cell>
        </row>
        <row r="853">
          <cell r="C853" t="str">
            <v>VI11 - Libre</v>
          </cell>
        </row>
        <row r="854">
          <cell r="C854" t="str">
            <v>VI11R - USME</v>
          </cell>
        </row>
        <row r="855">
          <cell r="C855" t="str">
            <v>VI12 - EL_PARAISO</v>
          </cell>
        </row>
        <row r="856">
          <cell r="C856" t="str">
            <v>VI12R - ACUEDUCTO</v>
          </cell>
        </row>
        <row r="857">
          <cell r="C857" t="str">
            <v>VI13 - STA_MARTA</v>
          </cell>
        </row>
        <row r="858">
          <cell r="C858" t="str">
            <v>VI14 - EL_MIRADOR</v>
          </cell>
        </row>
        <row r="859">
          <cell r="C859" t="str">
            <v>VI15 - DANUBIO</v>
          </cell>
        </row>
        <row r="860">
          <cell r="C860" t="str">
            <v>VI16 - ST_LIBRADA</v>
          </cell>
        </row>
        <row r="861">
          <cell r="C861" t="str">
            <v>VI17 - ACUEDUC_11</v>
          </cell>
        </row>
        <row r="862">
          <cell r="C862" t="str">
            <v>VI18 - MARRUECOS</v>
          </cell>
        </row>
        <row r="863">
          <cell r="C863" t="str">
            <v>VI21 - ATENAS</v>
          </cell>
        </row>
        <row r="864">
          <cell r="C864" t="str">
            <v>VI22 - MERCEDES</v>
          </cell>
        </row>
        <row r="865">
          <cell r="C865" t="str">
            <v>VI23 - D_TURBAY</v>
          </cell>
        </row>
        <row r="866">
          <cell r="C866" t="str">
            <v>VI24 - SANTA_RITA</v>
          </cell>
        </row>
        <row r="867">
          <cell r="C867" t="str">
            <v>VI25 - SIDEL</v>
          </cell>
        </row>
        <row r="868">
          <cell r="C868" t="str">
            <v>VI26 - COLUMNAS</v>
          </cell>
        </row>
        <row r="869">
          <cell r="C869" t="str">
            <v>VI27 - EL_ZUQUE</v>
          </cell>
        </row>
        <row r="870">
          <cell r="C870" t="str">
            <v>VI28 - LOS_ALPES</v>
          </cell>
        </row>
        <row r="871">
          <cell r="C871" t="str">
            <v>VI31 - MALVINAS</v>
          </cell>
        </row>
        <row r="872">
          <cell r="C872" t="str">
            <v>VI33 - FISCALA</v>
          </cell>
        </row>
        <row r="873">
          <cell r="C873" t="str">
            <v>VI34 - REP_CANADA</v>
          </cell>
        </row>
        <row r="874">
          <cell r="C874" t="str">
            <v>VI35 - JUAN_REY</v>
          </cell>
        </row>
        <row r="875">
          <cell r="C875" t="str">
            <v>VI36 - MOLINO_SUR</v>
          </cell>
        </row>
        <row r="876">
          <cell r="C876" t="str">
            <v>VI37 - GUACAMAYAS</v>
          </cell>
        </row>
        <row r="877">
          <cell r="C877" t="str">
            <v>VN11D - Vian¡</v>
          </cell>
        </row>
        <row r="878">
          <cell r="C878" t="str">
            <v>VN12D - LA_SIERRA</v>
          </cell>
        </row>
        <row r="879">
          <cell r="C879" t="str">
            <v>VN13D - CAMBAO</v>
          </cell>
        </row>
        <row r="880">
          <cell r="C880" t="str">
            <v>VP11D - HOSPITAL</v>
          </cell>
        </row>
        <row r="881">
          <cell r="C881" t="str">
            <v>VP12D - GUANGUITA</v>
          </cell>
        </row>
        <row r="882">
          <cell r="C882" t="str">
            <v>VP13D - SAN_PEDRO</v>
          </cell>
        </row>
        <row r="883">
          <cell r="C883" t="str">
            <v>VT11R - LA_PALMA</v>
          </cell>
        </row>
        <row r="884">
          <cell r="C884" t="str">
            <v>VT12R - VILLEPETRO</v>
          </cell>
        </row>
        <row r="885">
          <cell r="C885" t="str">
            <v>VT21R - ALBAN</v>
          </cell>
        </row>
        <row r="886">
          <cell r="C886" t="str">
            <v>VT22R - VILLETA</v>
          </cell>
        </row>
        <row r="887">
          <cell r="C887" t="str">
            <v>ZP12D - SAN_JORGE</v>
          </cell>
        </row>
        <row r="888">
          <cell r="C888" t="str">
            <v>ZP13D - PARAMO</v>
          </cell>
        </row>
        <row r="889">
          <cell r="C889" t="str">
            <v>ZP14D - CENTRO</v>
          </cell>
        </row>
        <row r="890">
          <cell r="C890" t="str">
            <v>ZP17D - SAN_PABLO</v>
          </cell>
        </row>
        <row r="891">
          <cell r="C891" t="str">
            <v>ZP18D - LOCAL_ZP18</v>
          </cell>
        </row>
      </sheetData>
      <sheetData sheetId="1" refreshError="1"/>
      <sheetData sheetId="2" refreshError="1"/>
      <sheetData sheetId="3" refreshError="1"/>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sheetData sheetId="72" refreshError="1"/>
      <sheetData sheetId="73" refreshError="1"/>
      <sheetData sheetId="74" refreshError="1"/>
      <sheetData sheetId="7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de actividades Zona 1 "/>
      <sheetName val="Cuadro Comparativo "/>
      <sheetName val="Presupuesto"/>
      <sheetName val="A.P.U"/>
      <sheetName val="Insumos"/>
      <sheetName val="Cuadrillas"/>
      <sheetName val="Hoja1"/>
    </sheetNames>
    <sheetDataSet>
      <sheetData sheetId="0" refreshError="1"/>
      <sheetData sheetId="1" refreshError="1"/>
      <sheetData sheetId="2" refreshError="1"/>
      <sheetData sheetId="3" refreshError="1"/>
      <sheetData sheetId="4" refreshError="1">
        <row r="4">
          <cell r="A4" t="str">
            <v>A</v>
          </cell>
        </row>
        <row r="1813">
          <cell r="B1813" t="str">
            <v>ANDES</v>
          </cell>
        </row>
        <row r="1814">
          <cell r="B1814" t="str">
            <v>APIAY</v>
          </cell>
        </row>
        <row r="1815">
          <cell r="B1815" t="str">
            <v>ARAUCA</v>
          </cell>
        </row>
        <row r="1816">
          <cell r="B1816" t="str">
            <v>ARMENIA</v>
          </cell>
        </row>
        <row r="1817">
          <cell r="B1817" t="str">
            <v>BARANCABERMEGA</v>
          </cell>
        </row>
        <row r="1818">
          <cell r="B1818" t="str">
            <v>BARRANQUILLA</v>
          </cell>
        </row>
        <row r="1819">
          <cell r="B1819" t="str">
            <v>BELLO</v>
          </cell>
        </row>
        <row r="1820">
          <cell r="B1820" t="str">
            <v>BOGOTA</v>
          </cell>
        </row>
        <row r="1821">
          <cell r="B1821" t="str">
            <v>BUCARAMANGA</v>
          </cell>
        </row>
        <row r="1822">
          <cell r="B1822" t="str">
            <v>BUENAVISTA</v>
          </cell>
        </row>
        <row r="1823">
          <cell r="B1823" t="str">
            <v>BUGA</v>
          </cell>
        </row>
        <row r="1824">
          <cell r="B1824" t="str">
            <v>CALAMAR</v>
          </cell>
        </row>
        <row r="1825">
          <cell r="B1825" t="str">
            <v>CALI</v>
          </cell>
        </row>
        <row r="1826">
          <cell r="B1826" t="str">
            <v>CAREPA</v>
          </cell>
        </row>
        <row r="1827">
          <cell r="B1827" t="str">
            <v>CARTAGO</v>
          </cell>
        </row>
        <row r="1828">
          <cell r="B1828" t="str">
            <v>CHAPARRAL</v>
          </cell>
        </row>
        <row r="1829">
          <cell r="B1829" t="str">
            <v>CHIQUINQUIRA</v>
          </cell>
        </row>
        <row r="1830">
          <cell r="B1830" t="str">
            <v>CIENAGA</v>
          </cell>
        </row>
        <row r="1831">
          <cell r="B1831" t="str">
            <v>CUCUTA</v>
          </cell>
        </row>
        <row r="1832">
          <cell r="B1832" t="str">
            <v>CUMARIO</v>
          </cell>
        </row>
        <row r="1833">
          <cell r="B1833" t="str">
            <v>DUITAMA</v>
          </cell>
        </row>
        <row r="1834">
          <cell r="B1834" t="str">
            <v>FLORENCIA</v>
          </cell>
        </row>
        <row r="1835">
          <cell r="B1835" t="str">
            <v>FUSAGASUGA</v>
          </cell>
        </row>
        <row r="1836">
          <cell r="B1836" t="str">
            <v>GARZON</v>
          </cell>
        </row>
        <row r="1837">
          <cell r="B1837" t="str">
            <v>GRANADA</v>
          </cell>
        </row>
        <row r="1838">
          <cell r="B1838" t="str">
            <v>HONDA</v>
          </cell>
        </row>
        <row r="1839">
          <cell r="B1839" t="str">
            <v>IBAGUE</v>
          </cell>
        </row>
        <row r="1840">
          <cell r="B1840" t="str">
            <v>IPIALES</v>
          </cell>
        </row>
        <row r="1841">
          <cell r="B1841" t="str">
            <v>LA PLATA</v>
          </cell>
        </row>
        <row r="1842">
          <cell r="B1842" t="str">
            <v>LARANDIA</v>
          </cell>
        </row>
        <row r="1843">
          <cell r="B1843" t="str">
            <v>LETICIA</v>
          </cell>
        </row>
        <row r="1844">
          <cell r="B1844" t="str">
            <v>LOS FARALLONES</v>
          </cell>
        </row>
        <row r="1845">
          <cell r="B1845" t="str">
            <v>MALAMBO</v>
          </cell>
        </row>
        <row r="1846">
          <cell r="B1846" t="str">
            <v>MANIZALES</v>
          </cell>
        </row>
        <row r="1847">
          <cell r="B1847" t="str">
            <v>MEDELLIN</v>
          </cell>
        </row>
        <row r="1848">
          <cell r="B1848" t="str">
            <v>MELGAR</v>
          </cell>
        </row>
        <row r="1849">
          <cell r="B1849" t="str">
            <v>MITU</v>
          </cell>
        </row>
        <row r="1850">
          <cell r="B1850" t="str">
            <v>MOCOA</v>
          </cell>
        </row>
        <row r="1851">
          <cell r="B1851" t="str">
            <v>MONTENEGRO</v>
          </cell>
        </row>
        <row r="1852">
          <cell r="B1852" t="str">
            <v>MONTERIA</v>
          </cell>
        </row>
        <row r="1853">
          <cell r="B1853" t="str">
            <v>NEIVA</v>
          </cell>
        </row>
        <row r="1854">
          <cell r="B1854" t="str">
            <v>OCAÑA</v>
          </cell>
        </row>
        <row r="1855">
          <cell r="B1855" t="str">
            <v>PALMIRA</v>
          </cell>
        </row>
        <row r="1856">
          <cell r="B1856" t="str">
            <v>PAMPLONA</v>
          </cell>
        </row>
        <row r="1857">
          <cell r="B1857" t="str">
            <v>PASTO</v>
          </cell>
        </row>
        <row r="1858">
          <cell r="B1858" t="str">
            <v>PELAYA</v>
          </cell>
        </row>
        <row r="1859">
          <cell r="B1859" t="str">
            <v>PEREIRA</v>
          </cell>
        </row>
        <row r="1860">
          <cell r="B1860" t="str">
            <v>PITALITO</v>
          </cell>
        </row>
        <row r="1861">
          <cell r="B1861" t="str">
            <v>POPAYAN</v>
          </cell>
        </row>
        <row r="1862">
          <cell r="B1862" t="str">
            <v>PUERTO ASIS</v>
          </cell>
        </row>
        <row r="1863">
          <cell r="B1863" t="str">
            <v>PUERTO BERRIO</v>
          </cell>
        </row>
        <row r="1864">
          <cell r="B1864" t="str">
            <v>PUERTO CARREÑO</v>
          </cell>
        </row>
        <row r="1865">
          <cell r="B1865" t="str">
            <v>PUERTO INIRIDA</v>
          </cell>
        </row>
        <row r="1866">
          <cell r="B1866" t="str">
            <v>PUERTO RICO</v>
          </cell>
        </row>
        <row r="1867">
          <cell r="B1867" t="str">
            <v>QUIBDO</v>
          </cell>
        </row>
        <row r="1868">
          <cell r="B1868" t="str">
            <v>RIOHACHA</v>
          </cell>
        </row>
        <row r="1869">
          <cell r="B1869" t="str">
            <v>RIONEGRO</v>
          </cell>
        </row>
        <row r="1870">
          <cell r="B1870" t="str">
            <v>SAMORE</v>
          </cell>
        </row>
        <row r="1871">
          <cell r="B1871" t="str">
            <v>SAN JOSE DEL GUAVIARE</v>
          </cell>
        </row>
        <row r="1872">
          <cell r="B1872" t="str">
            <v>SAN PEDRO DE URABA</v>
          </cell>
        </row>
        <row r="1873">
          <cell r="B1873" t="str">
            <v>SAN RAFAEL</v>
          </cell>
        </row>
        <row r="1874">
          <cell r="B1874" t="str">
            <v>SAN VICENTE CHUCURRI</v>
          </cell>
        </row>
        <row r="1875">
          <cell r="B1875" t="str">
            <v>SAN VICENTE DEL CAGUAN</v>
          </cell>
        </row>
        <row r="1876">
          <cell r="B1876" t="str">
            <v>SANTA MARTA</v>
          </cell>
        </row>
        <row r="1877">
          <cell r="B1877" t="str">
            <v>SARAVENA</v>
          </cell>
        </row>
        <row r="1878">
          <cell r="B1878" t="str">
            <v>SOCORRO</v>
          </cell>
        </row>
        <row r="1879">
          <cell r="B1879" t="str">
            <v>SOGAMOSO</v>
          </cell>
        </row>
        <row r="1880">
          <cell r="B1880" t="str">
            <v>SUMAPAZ</v>
          </cell>
        </row>
        <row r="1881">
          <cell r="B1881" t="str">
            <v>TAME</v>
          </cell>
        </row>
        <row r="1882">
          <cell r="B1882" t="str">
            <v>TAURAMENA</v>
          </cell>
        </row>
        <row r="1883">
          <cell r="B1883" t="str">
            <v>TIBU</v>
          </cell>
        </row>
        <row r="1884">
          <cell r="B1884" t="str">
            <v>TUNJA</v>
          </cell>
        </row>
        <row r="1885">
          <cell r="B1885" t="str">
            <v>UBALA</v>
          </cell>
        </row>
        <row r="1886">
          <cell r="B1886" t="str">
            <v>VALLEDUPAR</v>
          </cell>
        </row>
        <row r="1887">
          <cell r="B1887" t="str">
            <v>VENECIA</v>
          </cell>
        </row>
        <row r="1888">
          <cell r="B1888" t="str">
            <v>VILLAVICENCIO</v>
          </cell>
        </row>
        <row r="1889">
          <cell r="B1889" t="str">
            <v>YOPAL</v>
          </cell>
        </row>
        <row r="1890">
          <cell r="B1890" t="str">
            <v>ZARAGOZA</v>
          </cell>
        </row>
      </sheetData>
      <sheetData sheetId="5" refreshError="1"/>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ciones"/>
      <sheetName val="Datos básicos"/>
      <sheetName val="Banderas"/>
      <sheetName val="valor m2"/>
      <sheetName val="Norte"/>
      <sheetName val="Banderas (2)"/>
      <sheetName val="Banderas (3)"/>
      <sheetName val="codigos"/>
    </sheetNames>
    <sheetDataSet>
      <sheetData sheetId="0"/>
      <sheetData sheetId="1"/>
      <sheetData sheetId="2" refreshError="1">
        <row r="1">
          <cell r="A1" t="str">
            <v>Int1</v>
          </cell>
        </row>
        <row r="5">
          <cell r="A5">
            <v>1</v>
          </cell>
        </row>
        <row r="6">
          <cell r="A6" t="str">
            <v>G1</v>
          </cell>
        </row>
        <row r="7">
          <cell r="A7" t="str">
            <v>G1</v>
          </cell>
        </row>
        <row r="8">
          <cell r="A8">
            <v>2</v>
          </cell>
        </row>
        <row r="9">
          <cell r="A9" t="str">
            <v>G2</v>
          </cell>
        </row>
        <row r="10">
          <cell r="A10" t="str">
            <v>G2</v>
          </cell>
        </row>
        <row r="11">
          <cell r="A11" t="str">
            <v>G2</v>
          </cell>
        </row>
        <row r="12">
          <cell r="A12" t="str">
            <v>G2</v>
          </cell>
        </row>
        <row r="13">
          <cell r="A13">
            <v>3</v>
          </cell>
        </row>
        <row r="14">
          <cell r="A14" t="str">
            <v>G3</v>
          </cell>
        </row>
        <row r="15">
          <cell r="A15" t="str">
            <v>G3</v>
          </cell>
        </row>
        <row r="16">
          <cell r="A16" t="str">
            <v>G1</v>
          </cell>
        </row>
        <row r="17">
          <cell r="A17" t="str">
            <v>GG1</v>
          </cell>
        </row>
        <row r="18">
          <cell r="A18" t="str">
            <v>GG1</v>
          </cell>
        </row>
        <row r="19">
          <cell r="A19" t="str">
            <v>GG1</v>
          </cell>
        </row>
        <row r="20">
          <cell r="A20" t="str">
            <v>GG1</v>
          </cell>
        </row>
        <row r="21">
          <cell r="A21" t="str">
            <v>GG1</v>
          </cell>
        </row>
        <row r="22">
          <cell r="A22" t="str">
            <v>GG1</v>
          </cell>
        </row>
        <row r="23">
          <cell r="A23" t="str">
            <v>GG1</v>
          </cell>
        </row>
        <row r="24">
          <cell r="A24" t="str">
            <v>GG1</v>
          </cell>
        </row>
        <row r="25">
          <cell r="A25" t="str">
            <v>GG1</v>
          </cell>
        </row>
        <row r="26">
          <cell r="A26" t="str">
            <v>GG1</v>
          </cell>
        </row>
        <row r="27">
          <cell r="A27" t="str">
            <v>GG1</v>
          </cell>
        </row>
        <row r="28">
          <cell r="A28" t="str">
            <v>GG1</v>
          </cell>
        </row>
        <row r="29">
          <cell r="A29" t="str">
            <v>GG1</v>
          </cell>
        </row>
        <row r="30">
          <cell r="A30" t="str">
            <v>GG1</v>
          </cell>
        </row>
      </sheetData>
      <sheetData sheetId="3"/>
      <sheetData sheetId="4" refreshError="1"/>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PRESUPUESTO"/>
      <sheetName val="AIU"/>
      <sheetName val="APU-1301"/>
      <sheetName val="APU-1228"/>
      <sheetName val="APU-1227"/>
      <sheetName val="APU-1226"/>
      <sheetName val="APU-1225"/>
      <sheetName val="APU-1224"/>
      <sheetName val="APU-1223"/>
      <sheetName val="APU-1222"/>
      <sheetName val="APU-1221"/>
      <sheetName val="APU-1212"/>
      <sheetName val="APU-1211"/>
      <sheetName val="APU-1104"/>
      <sheetName val="APU-1103"/>
      <sheetName val="APU-1102"/>
      <sheetName val="APU-1101"/>
      <sheetName val="APU-10423"/>
      <sheetName val="APU-10422"/>
      <sheetName val="APU-10421"/>
      <sheetName val="APU-10420"/>
      <sheetName val="APU-10419"/>
      <sheetName val="APU-10418"/>
      <sheetName val="APU-10417"/>
      <sheetName val="APU-10416"/>
      <sheetName val="APU-10415"/>
      <sheetName val="APU-10414"/>
      <sheetName val="APU-10413"/>
      <sheetName val="APU-10412"/>
      <sheetName val="APU-10411"/>
      <sheetName val="APU-10410"/>
      <sheetName val="APU-1049"/>
      <sheetName val="APU-1048"/>
      <sheetName val="APU-1047"/>
      <sheetName val="APU-1046"/>
      <sheetName val="APU-1045"/>
      <sheetName val="APU-1044"/>
      <sheetName val="APU-1043"/>
      <sheetName val="APU-1042"/>
      <sheetName val="APU-1041"/>
      <sheetName val="APU-1032"/>
      <sheetName val="APU-1031"/>
      <sheetName val="APU-1022"/>
      <sheetName val="APU-1021"/>
      <sheetName val="APU-1012"/>
      <sheetName val="APU-1011"/>
      <sheetName val="APU-9910"/>
      <sheetName val="APU-999"/>
      <sheetName val="APU-998"/>
      <sheetName val="APU-997"/>
      <sheetName val="APU-996"/>
      <sheetName val="APU-995"/>
      <sheetName val="APU-994"/>
      <sheetName val="APU-993"/>
      <sheetName val="APU-992"/>
      <sheetName val="APU-991"/>
      <sheetName val="APU-985"/>
      <sheetName val="APU-984"/>
      <sheetName val="APU-983"/>
      <sheetName val="APU-982"/>
      <sheetName val="APU-981"/>
      <sheetName val="APU-972"/>
      <sheetName val="APU-971"/>
      <sheetName val="APU-962"/>
      <sheetName val="APU-961"/>
      <sheetName val="APU-952"/>
      <sheetName val="APU-951"/>
      <sheetName val="APU-946"/>
      <sheetName val="APU-945"/>
      <sheetName val="APU-944"/>
      <sheetName val="APU-943"/>
      <sheetName val="APU-942"/>
      <sheetName val="APU-941"/>
      <sheetName val="APU-936"/>
      <sheetName val="APU-935"/>
      <sheetName val="APU-934"/>
      <sheetName val="APU-933"/>
      <sheetName val="APU-932"/>
      <sheetName val="APU-931"/>
      <sheetName val="APU-926"/>
      <sheetName val="APU-925"/>
      <sheetName val="APU-924"/>
      <sheetName val="APU-923"/>
      <sheetName val="APU-922"/>
      <sheetName val="APU-921"/>
      <sheetName val="APU-914"/>
      <sheetName val="APU-913"/>
      <sheetName val="APU-912"/>
      <sheetName val="APU-911"/>
      <sheetName val="APU-853"/>
      <sheetName val="APU-852"/>
      <sheetName val="APU-851"/>
      <sheetName val="APU-841"/>
      <sheetName val="APU-839"/>
      <sheetName val="APU-838"/>
      <sheetName val="APU-837"/>
      <sheetName val="APU-836"/>
      <sheetName val="APU-835"/>
      <sheetName val="APU-834"/>
      <sheetName val="APU-833"/>
      <sheetName val="APU-832"/>
      <sheetName val="APU-831"/>
      <sheetName val="APU-824"/>
      <sheetName val="APU-823"/>
      <sheetName val="APU-822"/>
      <sheetName val="APU-821"/>
      <sheetName val="APU-812"/>
      <sheetName val="APU-811"/>
      <sheetName val="APU-707"/>
      <sheetName val="APU-706"/>
      <sheetName val="APU-705"/>
      <sheetName val="APU-704"/>
      <sheetName val="APU-703"/>
      <sheetName val="APU-702"/>
      <sheetName val="APU-701"/>
      <sheetName val="APU-609"/>
      <sheetName val="APU-608"/>
      <sheetName val="APU-607"/>
      <sheetName val="APU-606"/>
      <sheetName val="APU-605"/>
      <sheetName val="APU-604"/>
      <sheetName val="APU-603"/>
      <sheetName val="APU-602"/>
      <sheetName val="APU-601"/>
      <sheetName val="APU-507"/>
      <sheetName val="APU-506"/>
      <sheetName val="APU-505"/>
      <sheetName val="APU-504"/>
      <sheetName val="APU-503"/>
      <sheetName val="APU-502"/>
      <sheetName val="APU-501"/>
      <sheetName val="APU-402"/>
      <sheetName val="APU-401"/>
      <sheetName val="APU-304"/>
      <sheetName val="APU-303"/>
      <sheetName val="APU-302"/>
      <sheetName val="APU-301"/>
      <sheetName val="APU-201"/>
      <sheetName val="APU-103"/>
      <sheetName val="APU-102"/>
      <sheetName val="APU-101"/>
      <sheetName val="Consolidado T2"/>
      <sheetName val="Mz Av.15-Tv.18 - CN"/>
      <sheetName val="Mz Tv.18-Tv.19 - CN"/>
      <sheetName val="Mz Tv.19-Tv.19A - CN"/>
      <sheetName val="Mz Tv.19A-Tv.20 - CN"/>
      <sheetName val="Mz Tv.20-Tv.21 - CN"/>
      <sheetName val="Mz Tv.21-Av.19 - CN"/>
      <sheetName val="Mz Av.15-Tv.17 - CS"/>
      <sheetName val="Mz Tv.17-Tv.19 - CS"/>
      <sheetName val="Mz Tv.19-Tv.19A - CS"/>
      <sheetName val="Mz Tv.19A-Tv.20 - CS"/>
      <sheetName val="Mz Tv.20-Tv.23 - CS"/>
      <sheetName val="Mz Tv.23-Av.19 - CS"/>
      <sheetName val="Separador T2"/>
      <sheetName val="TARIFAS MINTRANSPORTE"/>
      <sheetName val="TARIFAS DIARIO OF 2007"/>
      <sheetName val="COSTOS OFICINA"/>
      <sheetName val="COSTOS CAMPAMENTO"/>
      <sheetName val="UTILIDAD"/>
      <sheetName val="Datos"/>
      <sheetName val="Ins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row r="1">
          <cell r="B1" t="str">
            <v>ESTUDIOS Y DISEÑOS DE LA CICLORUTA Y ESPACIO PUBLICO COMPLEMENTARIO DEL EJE VIAL DE LA CALLE 116 ENTRE LA CARRERA 11 Y LA AUTOPISTA NORTE INCLUYENDO SEPARADOR Y ANTEJARDINES EN LA CIUDAD DE BOGOTA D.C.</v>
          </cell>
        </row>
        <row r="2">
          <cell r="B2" t="str">
            <v>IDU-202-05</v>
          </cell>
        </row>
        <row r="3">
          <cell r="B3" t="str">
            <v>INARE LTDA</v>
          </cell>
        </row>
        <row r="5">
          <cell r="B5" t="str">
            <v>CONSORCIO AVENIDA 116</v>
          </cell>
        </row>
        <row r="6">
          <cell r="B6" t="str">
            <v>ARQ. SANDRA CAICEDO</v>
          </cell>
        </row>
        <row r="7">
          <cell r="B7">
            <v>39315</v>
          </cell>
        </row>
      </sheetData>
      <sheetData sheetId="16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3"/>
      <sheetName val="TarifaMT (2)"/>
      <sheetName val="TarifaMT"/>
      <sheetName val="RESUMEN"/>
      <sheetName val="ANALISIS PREV"/>
      <sheetName val="CONSULTORÍA "/>
      <sheetName val="INTERVE."/>
      <sheetName val="SUPERV."/>
      <sheetName val="AIU"/>
      <sheetName val="COSTEO TOTAL OBRA"/>
      <sheetName val="Componente minimo"/>
      <sheetName val="IPC"/>
      <sheetName val="Ensayos Laboratorio"/>
      <sheetName val="proyecc desembol"/>
      <sheetName val="Top_Y_Batimetria"/>
      <sheetName val="PLAN.CAR-"/>
      <sheetName val="F.M. VIA"/>
      <sheetName val="TABLA Honorarios"/>
    </sheetNames>
    <sheetDataSet>
      <sheetData sheetId="0" refreshError="1"/>
      <sheetData sheetId="1" refreshError="1"/>
      <sheetData sheetId="2" refreshError="1"/>
      <sheetData sheetId="3" refreshError="1"/>
      <sheetData sheetId="4"/>
      <sheetData sheetId="5">
        <row r="11">
          <cell r="G11">
            <v>1162336.32</v>
          </cell>
        </row>
      </sheetData>
      <sheetData sheetId="6">
        <row r="46">
          <cell r="H46">
            <v>6658336</v>
          </cell>
        </row>
      </sheetData>
      <sheetData sheetId="7">
        <row r="27">
          <cell r="G27">
            <v>8058900</v>
          </cell>
        </row>
      </sheetData>
      <sheetData sheetId="8">
        <row r="15">
          <cell r="G15">
            <v>6072000</v>
          </cell>
        </row>
      </sheetData>
      <sheetData sheetId="9" refreshError="1"/>
      <sheetData sheetId="10">
        <row r="7">
          <cell r="D7" t="e">
            <v>#REF!</v>
          </cell>
        </row>
        <row r="33">
          <cell r="D33" t="e">
            <v>#REF!</v>
          </cell>
        </row>
        <row r="37">
          <cell r="D37" t="e">
            <v>#REF!</v>
          </cell>
        </row>
      </sheetData>
      <sheetData sheetId="11" refreshError="1"/>
      <sheetData sheetId="12" refreshError="1"/>
      <sheetData sheetId="13" refreshError="1"/>
      <sheetData sheetId="14" refreshError="1"/>
      <sheetData sheetId="15" refreshError="1"/>
      <sheetData sheetId="16">
        <row r="23">
          <cell r="D23">
            <v>7264602</v>
          </cell>
        </row>
      </sheetData>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 y Dis"/>
      <sheetName val="Fondo Ensayos"/>
      <sheetName val="Obra puente"/>
      <sheetName val="AIU"/>
      <sheetName val="Fondo Ajustes"/>
      <sheetName val="Interventoria"/>
      <sheetName val="MINTRANSPORTE"/>
      <sheetName val="FACTOR MULTIPLICADOR"/>
      <sheetName val="Datos Generales"/>
      <sheetName val="CRONOGRAMA"/>
      <sheetName val="APU ANTICORROSIVO"/>
      <sheetName val="APU LIMPIEZA Y PINTURA"/>
      <sheetName val="APU REFUERZOS"/>
      <sheetName val="APU ADECUACIÓN PASAMANOS"/>
      <sheetName val="APU DESMONTE BARANDA"/>
      <sheetName val="APU REINSTALACIÓN BARANDA"/>
      <sheetName val="APU BARANDA NUEVA"/>
      <sheetName val="APU PINTURA BARANDA"/>
      <sheetName val="APU CONCRETO - METALDECK"/>
      <sheetName val="Est_y_Dis"/>
      <sheetName val="Fondo_Ensayos"/>
      <sheetName val="Obra_puente"/>
      <sheetName val="Fondo_Ajustes"/>
      <sheetName val="FACTOR_MULTIPLICADOR"/>
      <sheetName val="Datos_Generales"/>
      <sheetName val="APU_ANTICORROSIVO"/>
      <sheetName val="APU_LIMPIEZA_Y_PINTURA"/>
      <sheetName val="APU_REFUERZOS"/>
      <sheetName val="APU_ADECUACIÓN_PASAMANOS"/>
      <sheetName val="APU_DESMONTE_BARANDA"/>
      <sheetName val="APU_REINSTALACIÓN_BARANDA"/>
      <sheetName val="APU_BARANDA_NUEVA"/>
      <sheetName val="APU_PINTURA_BARANDA"/>
      <sheetName val="APU_CONCRETO_-_METALDECK"/>
      <sheetName val="DATOS DE ENTRADA"/>
      <sheetName val="ITEMS"/>
      <sheetName val="Est_y_Dis1"/>
      <sheetName val="Fondo_Ensayos1"/>
      <sheetName val="Obra_puente1"/>
      <sheetName val="Fondo_Ajustes1"/>
      <sheetName val="FACTOR_MULTIPLICADOR1"/>
      <sheetName val="Datos_Generales1"/>
      <sheetName val="APU_ANTICORROSIVO1"/>
      <sheetName val="APU_LIMPIEZA_Y_PINTURA1"/>
      <sheetName val="APU_REFUERZOS1"/>
      <sheetName val="APU_ADECUACIÓN_PASAMANOS1"/>
      <sheetName val="APU_DESMONTE_BARANDA1"/>
      <sheetName val="APU_REINSTALACIÓN_BARANDA1"/>
      <sheetName val="APU_BARANDA_NUEVA1"/>
      <sheetName val="APU_PINTURA_BARANDA1"/>
      <sheetName val="APU_CONCRETO_-_METALDECK1"/>
      <sheetName val="DATOS_DE_ENTRADA"/>
      <sheetName val="Datos básicos"/>
      <sheetName val="Datos_básicos"/>
    </sheetNames>
    <sheetDataSet>
      <sheetData sheetId="0" refreshError="1"/>
      <sheetData sheetId="1" refreshError="1"/>
      <sheetData sheetId="2" refreshError="1"/>
      <sheetData sheetId="3">
        <row r="105">
          <cell r="J105">
            <v>0.2394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aluación Financiera"/>
      <sheetName val="Escenario1"/>
      <sheetName val="Modelo"/>
      <sheetName val="Parámetros"/>
      <sheetName val="Factorcarga y pérdidas"/>
      <sheetName val="Cálculo FCC"/>
      <sheetName val="S_E y trafo"/>
      <sheetName val="Módulo Línea B. sencilla"/>
      <sheetName val="Módulo Barraje Tipo 2"/>
      <sheetName val="Módulo Común Tipo2"/>
      <sheetName val="Costo Subestación"/>
      <sheetName val="Costo línea AT"/>
      <sheetName val="Costos RED MT y BT"/>
      <sheetName val="Cálculo pérdidas"/>
      <sheetName val="Cond. económico"/>
      <sheetName val="Costos Red"/>
      <sheetName val="Al_Alma_Ace_desn"/>
      <sheetName val="Cable_subte"/>
      <sheetName val="Costos Conductores"/>
      <sheetName val="AAAC"/>
      <sheetName val="ASC-AAC"/>
      <sheetName val="ACAR"/>
      <sheetName val="ACSR-COMPLE"/>
      <sheetName val="Cable_subte1"/>
      <sheetName val="Validación"/>
      <sheetName val="ipp"/>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INSUMOS"/>
      <sheetName val="XComponentes"/>
      <sheetName val="XActividades"/>
      <sheetName val="AIU Nuevo"/>
      <sheetName val="ANALISIS DE AIU"/>
      <sheetName val="Cuadro Resumen"/>
      <sheetName val="Resumen m2"/>
      <sheetName val="DOTACIÓN"/>
      <sheetName val="Datos entrada"/>
      <sheetName val="Salarios"/>
      <sheetName val="Cuadrillas"/>
      <sheetName val="Trans"/>
      <sheetName val="Equ"/>
      <sheetName val="Mat"/>
      <sheetName val="Hoja Base"/>
      <sheetName val="Mort 1-3"/>
      <sheetName val="Mort 1-3 Imper"/>
      <sheetName val="Mort 1-4"/>
      <sheetName val="Mort 1-4 Imper"/>
      <sheetName val="Mort 1-5"/>
      <sheetName val="Mort 1-7"/>
      <sheetName val="Concr 1,500"/>
      <sheetName val="Concr 2,000"/>
      <sheetName val="Concr 2,500"/>
      <sheetName val="Concr 3,000"/>
      <sheetName val="Concr 3,500"/>
      <sheetName val="Concr 4,000 "/>
      <sheetName val=" Acero 60000 Refuerzo "/>
      <sheetName val=" Malla Electrosoldada "/>
      <sheetName val="P Eléctrico"/>
      <sheetName val="P Agua Fria"/>
      <sheetName val="P Sanitario"/>
      <sheetName val="Granito pulido "/>
      <sheetName val="Marcos puerta"/>
      <sheetName val="Marcos ventana"/>
      <sheetName val="1,1,1 Campamt"/>
      <sheetName val="1,1,2 Alquiler Campameto"/>
      <sheetName val="1,1,3 Limpieza"/>
      <sheetName val="1,1,4 Localización y replanteo"/>
      <sheetName val="1,1,6 Cerramiento Lona"/>
      <sheetName val="1,1,7 Locali Manual"/>
      <sheetName val="1,2,1 Provicional agua"/>
      <sheetName val="1,2,2 Provicional luz"/>
      <sheetName val="1,3,1 Desmonte cubierta"/>
      <sheetName val="1,3,2 Demoliciòn muro"/>
      <sheetName val="1,3,3  Dm enchape"/>
      <sheetName val="1,3,4 Dm cimiento"/>
      <sheetName val="1,3,5 Dm Vig-colum"/>
      <sheetName val="1,3,6 Demolicion placa"/>
      <sheetName val="1,3,7  Dm Aparatos"/>
      <sheetName val="1,4,2 Traslado postes"/>
      <sheetName val="1,4,3 Arb 5"/>
      <sheetName val="1,4,4 Arb 10"/>
      <sheetName val="1,4,5 Arb 15"/>
      <sheetName val="1,4,6 Arb 20"/>
      <sheetName val="1,4,7 Arb +20"/>
      <sheetName val="1,4,8 Traslado Arb"/>
      <sheetName val="2,1,1 Exc Mec"/>
      <sheetName val="2,1,2 Exc Man"/>
      <sheetName val="2,1,3 Exc M Sub base"/>
      <sheetName val="2,1,5 Relleno M Común"/>
      <sheetName val="2,1,6  Rellenos M Selec"/>
      <sheetName val="2,1,7  Sub base Recebo "/>
      <sheetName val="2,1,8 Geotextil NT"/>
      <sheetName val="2,1,9 Geotextil Tejido"/>
      <sheetName val="2,1,10 Relleno Recebo"/>
      <sheetName val="2,2,1 Concr pobre"/>
      <sheetName val="2,2,2 Concr Ciclopeo"/>
      <sheetName val="2,2,3 Muros de contencion"/>
      <sheetName val="2,2,4 Concreto Zapatas"/>
      <sheetName val="2,2,5 Vigas de cimentación"/>
      <sheetName val="2,2,6,1 Pilotes 0,30"/>
      <sheetName val="2,2,6,2 Pilotes 0,40"/>
      <sheetName val="2,2,6,3 Pilotes 0,60"/>
      <sheetName val="2,2,6,4 Pilotes 0,80"/>
      <sheetName val="2,2,6,5 Pilotes 0,90 "/>
      <sheetName val="2,2,7 Dados en concreto"/>
      <sheetName val="2,2,8 Placa Flotante 0,60"/>
      <sheetName val="2,2,9 Placas cont= 0,1"/>
      <sheetName val="2,2,10 Placas cont= 0,125"/>
      <sheetName val="2,2,11 Placas cont= 0,15"/>
      <sheetName val="2,3,1 Acero 37000 "/>
      <sheetName val="2,3,2 Acero 60000 Refuerzo"/>
      <sheetName val="2,3,3 Malla Electrosoldada"/>
      <sheetName val="2,4,1 Gaviones"/>
      <sheetName val="2,4,2 Cajon aislamiento vigas"/>
      <sheetName val="2,4,3 Icopor Aislante ciment. "/>
      <sheetName val="2,4,4 Pañete Taludes "/>
      <sheetName val="3,1,1 Novafort A.LL. 4&quot; 110mm "/>
      <sheetName val="3,1,2 Novafort A.LL.6&quot; 160mm  "/>
      <sheetName val="3,1,3 Novafort A.LL 8&quot;200 mm   "/>
      <sheetName val="3,1,4 Novafort 10&quot;A.LL. 255mm "/>
      <sheetName val="3,1,5 Novafort A.LL.12&quot; 315mm  "/>
      <sheetName val="3,1,6  Acc. Novafort. A.LL"/>
      <sheetName val="3,2,1 Novafort A.N. 4&quot; 110 "/>
      <sheetName val="3,2,2 Novafort A.N.6&quot; 160m "/>
      <sheetName val="3,2,3 Novafort A.N. 8&quot;200 mm"/>
      <sheetName val="3,2,4 Novafort 10&quot;A.N. 255 mm"/>
      <sheetName val="3,2,5 Novafort A.N.12&quot; 315mm"/>
      <sheetName val="3,2,6  Acc. Novafort. A.N."/>
      <sheetName val="3,3,1 Tuberia drenaje PVC 4&quot;"/>
      <sheetName val="3,3,2 Tuberia drenaje PVC 4&quot;"/>
      <sheetName val="3,3,3 Accesorio drenaje PVC 3&quot;"/>
      <sheetName val="3,3,4 Accesorio drenaje PVC 4&quot;"/>
      <sheetName val="3,3,5 Filtros Escorrentias"/>
      <sheetName val="3,4,1 Caja inspección 0,60 "/>
      <sheetName val="3,4,2 Caja inspección 0,80"/>
      <sheetName val="3,4,3 Caja inspección 1,00"/>
      <sheetName val="3,4,6 Carcamo"/>
      <sheetName val="3,4,7 Trampa de grasas"/>
      <sheetName val="3,4,8 Pozo Septico"/>
      <sheetName val="3,5,1 Exc Man "/>
      <sheetName val="3,5,2 Exc en recebo comp."/>
      <sheetName val="3,5,3  Relleno M seleccionado"/>
      <sheetName val="3,5,4 Relleno M Común "/>
      <sheetName val="3,5,5 Retiro sobrantes"/>
      <sheetName val="3,3,6 POZO INFILTRACIÓN"/>
      <sheetName val="3,4,4 Caja Distribuciòn 0,40  "/>
      <sheetName val="3,4,9 Caja discipadora"/>
      <sheetName val="3,6,2 Cabezal descarga"/>
      <sheetName val="4,1,1 Columnas"/>
      <sheetName val="4,1,2 Pantalla en concreto"/>
      <sheetName val="4,1,3 Muros"/>
      <sheetName val="4,2,1 Vigas aéreas"/>
      <sheetName val="4,2,2 Viga canal"/>
      <sheetName val="4,2,3  Vigas Prefabricadas"/>
      <sheetName val="4,3,1 Placa alig. Caseton 60"/>
      <sheetName val="4,3,2 Caseton 50 cm"/>
      <sheetName val="4,3,3 Caseton 45 cm"/>
      <sheetName val="4,3,4 Caseton 40 cm "/>
      <sheetName val="4,3,6 Placa maciza 0,20"/>
      <sheetName val="4,3,7 Placa maciza 0,125"/>
      <sheetName val="4,3,8 Placa maciza 0,10"/>
      <sheetName val="4,3,9 Placa maciza 0,15"/>
      <sheetName val="4,4,1 Escalera"/>
      <sheetName val="4,4,2 Rampas"/>
      <sheetName val="4,4,3 POZO CONCRETO 20 M3"/>
      <sheetName val="4,4,4 POZO CONCRETO"/>
      <sheetName val="4,4,5 Graderias en concreto"/>
      <sheetName val="4,5,1 Acero 37000  "/>
      <sheetName val="4,5,2 Acero 60000 est"/>
      <sheetName val="4,5,3 Malla Electrosoldada est"/>
      <sheetName val="4,6,1,1 Est Cubierta"/>
      <sheetName val="4,6,2,3 Cerrchas  Metàlica"/>
      <sheetName val="4,6,2,4 Perfil "/>
      <sheetName val="4,6,2,5 Templete"/>
      <sheetName val="5,1,1 Bloq Conc Estruc 0,12"/>
      <sheetName val="5,1,2 Bloque concreto divisorio"/>
      <sheetName val="5,1,3 Bloq tipo piedra"/>
      <sheetName val="5,1,5  Calados en Concreto"/>
      <sheetName val="5,1,6 Bloq Conc Estruc 014"/>
      <sheetName val="5,1,7 Bloq Conc Estruc 019"/>
      <sheetName val="5,2,1 Ladrillo común"/>
      <sheetName val="5,2,2 Ladrillo estructural"/>
      <sheetName val="5,2,3 Ladrillo común sobrecimie"/>
      <sheetName val="5,2,4 Ladrillo Prensado portant"/>
      <sheetName val="5,2,6 Muro en bloque No 4"/>
      <sheetName val="5,3,1 Enchape ladrillo arcilla"/>
      <sheetName val="5,3,3 Alfagias ladrillo arcilla"/>
      <sheetName val="5,3,4 Remate ladrillo arcilla"/>
      <sheetName val="5,4,1 Grouting-Concreto fluido"/>
      <sheetName val="5,4,2 Remates"/>
      <sheetName val="5,5,1 Anclajes Epoxicos"/>
      <sheetName val="5,5,2 Acero 37000 mamp"/>
      <sheetName val="5,5,3 Malla Electrosoldada "/>
      <sheetName val="5,5,4 Grafiles 6 mm"/>
      <sheetName val="5,6,1 Instalaciòn carpint. Meta"/>
      <sheetName val="6,1,1 Alfajias"/>
      <sheetName val="6,1,2 Dinteles"/>
      <sheetName val="6,1,3 Remates sobre mamposteria"/>
      <sheetName val="6.1.8 Pergolas"/>
      <sheetName val="6.1.9 Gargolas"/>
      <sheetName val="6,1,10 Gradas en Concreto"/>
      <sheetName val="6,1,11 PLAQUETAS"/>
      <sheetName val="6,1,15 Bordillos ducha y aseo"/>
      <sheetName val="6,1,17 Carcamo"/>
      <sheetName val="6,1,18 Cañuela Per"/>
      <sheetName val="6,2,1 Mesones en concreto"/>
      <sheetName val="6,2,2 Mesones lavamanos"/>
      <sheetName val="6,2,3 Mesones laboratorios"/>
      <sheetName val="6,2,5 Bancas Concreto"/>
      <sheetName val="6,2,8 Alfajias 2"/>
      <sheetName val="7,1,1,1 Acometida PVC-P 2&quot;"/>
      <sheetName val="7,1,1,2 Accesorio PVC-P 2&quot; "/>
      <sheetName val="7,1,1,5 Bajantes A.N.  PVC 3&quot;"/>
      <sheetName val="7,1,1,6 Bajantes A.N 4&quot;"/>
      <sheetName val="7,1,2,1 Tuberia H.G. 1&quot;"/>
      <sheetName val="7,1,2,2  Accesorio H.G. 1&quot; "/>
      <sheetName val="7,1,2,3 Flotador 1"/>
      <sheetName val="7,1,2,4 Tanque Plastico"/>
      <sheetName val="7,1,3,1 Tuberia H.G. 1&quot;cuarto "/>
      <sheetName val="7,1,3,2  Accesorio H.G.1&quot;cuarto"/>
      <sheetName val="7,1,3,3  Registro R. W. 1&quot;"/>
      <sheetName val="7,1,3,4  Cheque Helber 1&quot;"/>
      <sheetName val="7,1,3,7  Tanque Subterrraneo"/>
      <sheetName val="7,1,4,1 Tuberia H.G. 1 1.2&quot;"/>
      <sheetName val="7,1,4,2  Accesorio H.G.1 1.2&quot;"/>
      <sheetName val="7,1,4,3  Registro R. W. 1. 1.2&quot;"/>
      <sheetName val="7,1,4,4  Cheque  Helber 1 1.2&quot;"/>
      <sheetName val="7,1,5,1 Registro 1.2&quot;"/>
      <sheetName val="7,1,5,2 Registro 3 4"/>
      <sheetName val="7,1,5,3 Registro 1 "/>
      <sheetName val="7,1,5,4 Registro 114"/>
      <sheetName val="7,1,5,5 Registro 1 12"/>
      <sheetName val="7,1,5,6 Registro 2 "/>
      <sheetName val="7,1,5,8 Caja registro "/>
      <sheetName val="7,1,6,1 Acometida media"/>
      <sheetName val="7,1,6,2 Acometida 1PL"/>
      <sheetName val="7,1,6,3 Registro PD media"/>
      <sheetName val="7,1,6,4 Acometida 1 14"/>
      <sheetName val="7,1,6,5 Tuberia 1 12"/>
      <sheetName val="7,1,6,6 Acometida 2"/>
      <sheetName val="7,1,6,7 Tubo UZ 2&quot;"/>
      <sheetName val="7,1,6,8 Acometida 1 12"/>
      <sheetName val="7,1,6,9 Tuberia UZ 3&quot;"/>
      <sheetName val="7,1,6,10 Accesorio UZ  2&quot;"/>
      <sheetName val="7,1,6,11 Accesorio UZ 3&quot;"/>
      <sheetName val="7,1,7,1 Tuberia H.G. 1.2&quot;"/>
      <sheetName val="7,1,7,2  Accesorio H.G.1.2&quot;"/>
      <sheetName val="7,1,7,3 Registro Corte 1.2&quot; "/>
      <sheetName val="7,1,7,4 Registro 1.2&quot;"/>
      <sheetName val="7,1,7,5 Caja para medidor"/>
      <sheetName val="7,1,8,1 P Agua Fria Lavamanos"/>
      <sheetName val="7,1,8,2 Punto  Agua Fria 1 1.2&quot;"/>
      <sheetName val="7,1,8,3 P Agua Fria Sanitarios"/>
      <sheetName val="7,1,8,4 P Agua Fria Orinales"/>
      <sheetName val="7,1,8,5 P Agua Fria pocetas lab"/>
      <sheetName val="7,1,8,6 P Agua Fria Ducha"/>
      <sheetName val="7,1,8,7 P Agua Fria Pocetas"/>
      <sheetName val="7,1,8,8 Llave  Manguera 1.2&quot;"/>
      <sheetName val="7,1,8,10  Tapòn H.G.1.2&quot;"/>
      <sheetName val="7,1,8,11  Tapòn P.V.C.1.2&quot; "/>
      <sheetName val="7,1,8,12  Camara aire H.G.1.2&quot;"/>
      <sheetName val="7,1,8,13  Camara aire P.V.C.P "/>
      <sheetName val="7,1,9,1 P Sanitario lavamanos"/>
      <sheetName val="7,1,9,3 P Sanitario Sanit"/>
      <sheetName val="7,1,9,4 P Sanitario Orinales"/>
      <sheetName val="7,1,9,5  P Sifòn PVC-S 4&quot;"/>
      <sheetName val="7,1,9,6  P Sifòn PVC-S 2&quot; "/>
      <sheetName val="7,1,9,7 P Sanitario Pocetas"/>
      <sheetName val="7,1,9,9 P Sanitario sifon"/>
      <sheetName val="7,1,10,1 Acomet sanit"/>
      <sheetName val="7,1,10,2 Pto 3&quot;"/>
      <sheetName val="7,1,10,2 Punto Vent 3&quot;"/>
      <sheetName val="7,1,10,3  Sanit 2"/>
      <sheetName val="6,1,19 Carcamo IDRD Tipo 5"/>
      <sheetName val="7,1,10,4 Sanit 3"/>
      <sheetName val="7,1,10,5 4pLG S"/>
      <sheetName val="7,1,11,1 Acomet lluvia"/>
      <sheetName val="7,1,11,2 Acomet lluvia 2"/>
      <sheetName val="7,1,11,3 3plg"/>
      <sheetName val="7,1,11,4&quot;"/>
      <sheetName val="7,1,11,5 Bajante PVC "/>
      <sheetName val="7,1,11,6 Accesorios PVC"/>
      <sheetName val="7,1,12,1 Instalaciòn Lavamanos"/>
      <sheetName val="7,1,12,2 Instalaciòn Sanitario "/>
      <sheetName val="7,1,12,8 Llave  Manguera 1.2 "/>
      <sheetName val="7,1,12,9 Acoflex lav.sant."/>
      <sheetName val="7,1,14 Lavado Tanque"/>
      <sheetName val="7,1,15 Desinfecciòn tanque"/>
      <sheetName val="7,1,16,2 Bomba"/>
      <sheetName val="7,2,1,1 Punto de gas"/>
      <sheetName val="7,2,1,2 Preinstalación gas"/>
      <sheetName val="7,2,1,3 Tuberia  tipo L 1.2&quot;"/>
      <sheetName val="7,2,1,4 Tuberia  tipo L 1&quot;"/>
      <sheetName val="7,2,1,5  Registro bola 1&quot; "/>
      <sheetName val="7,2,1,7  Rejilla vent. plastica"/>
      <sheetName val="8,1,1"/>
      <sheetName val="8,1,2"/>
      <sheetName val="8,1,3"/>
      <sheetName val="8,1,4"/>
      <sheetName val="8,2,1"/>
      <sheetName val="8,2,2"/>
      <sheetName val="8,2,3"/>
      <sheetName val="8,2,4"/>
      <sheetName val="8,3,1"/>
      <sheetName val="8,3,2"/>
      <sheetName val="8,3,3"/>
      <sheetName val="8,4,1"/>
      <sheetName val="8,5,1"/>
      <sheetName val="8,5,2"/>
      <sheetName val="8,5,3"/>
      <sheetName val="8,5,4"/>
      <sheetName val="8,5,5"/>
      <sheetName val="8,16"/>
      <sheetName val="8,17"/>
      <sheetName val="8,18"/>
      <sheetName val="8,21"/>
      <sheetName val="8,22"/>
      <sheetName val="8,23"/>
      <sheetName val="8,24"/>
      <sheetName val="8,25"/>
      <sheetName val="8,26"/>
      <sheetName val="8,27"/>
      <sheetName val="8,28"/>
      <sheetName val="8,29"/>
      <sheetName val="8,30"/>
      <sheetName val="8,31"/>
      <sheetName val="8,32"/>
      <sheetName val="8,33"/>
      <sheetName val="8,34"/>
      <sheetName val="8,35"/>
      <sheetName val="8,36"/>
      <sheetName val="8,37"/>
      <sheetName val="8,38"/>
      <sheetName val="8,39"/>
      <sheetName val="8,40"/>
      <sheetName val="8,41"/>
      <sheetName val="8,42"/>
      <sheetName val="8,43"/>
      <sheetName val="8,44"/>
      <sheetName val="8,45"/>
      <sheetName val="8,46"/>
      <sheetName val="8,47"/>
      <sheetName val="8,48"/>
      <sheetName val="8,49"/>
      <sheetName val="8,50"/>
      <sheetName val="8,51"/>
      <sheetName val="8,52"/>
      <sheetName val="8,53"/>
      <sheetName val="8,54"/>
      <sheetName val="8,55"/>
      <sheetName val="8,56"/>
      <sheetName val="8,57"/>
      <sheetName val="8,58"/>
      <sheetName val="8,59"/>
      <sheetName val="8,60"/>
      <sheetName val="8,61"/>
      <sheetName val="8,62"/>
      <sheetName val="8,63"/>
      <sheetName val="8,64"/>
      <sheetName val="8,65"/>
      <sheetName val="8,66"/>
      <sheetName val="8,67"/>
      <sheetName val="8,68"/>
      <sheetName val="8,69"/>
      <sheetName val="8,70"/>
      <sheetName val="8,71"/>
      <sheetName val="8,72"/>
      <sheetName val="8,73"/>
      <sheetName val="8,74"/>
      <sheetName val="8,75"/>
      <sheetName val="8,76"/>
      <sheetName val="8,77"/>
      <sheetName val="8,78"/>
      <sheetName val="8,79"/>
      <sheetName val="8,80"/>
      <sheetName val="8,81"/>
      <sheetName val="8,82"/>
      <sheetName val="8,83"/>
      <sheetName val="8,84"/>
      <sheetName val="8,85"/>
      <sheetName val="8,86"/>
      <sheetName val="8,87"/>
      <sheetName val="8,88"/>
      <sheetName val="8,89"/>
      <sheetName val="8,90"/>
      <sheetName val="8,91"/>
      <sheetName val="8,92"/>
      <sheetName val="8,93"/>
      <sheetName val="8,94"/>
      <sheetName val="9,1,1 Pañete impermeabilizado"/>
      <sheetName val="9,1,2 Pañete muros interiores"/>
      <sheetName val="9,1,3 Pañete Exteriores"/>
      <sheetName val="9,2,1 Pañete bajo placa"/>
      <sheetName val="10,1,1 base mueble concreto"/>
      <sheetName val="10,1,3 Alistado pisos"/>
      <sheetName val="10,1,4 Mortero afinado"/>
      <sheetName val="10,1,6 Acabado Escobeado"/>
      <sheetName val="10,2,1,3 Ceramica 0,20 x 0,20 "/>
      <sheetName val="10,2,2,3 Piso tablòn ges 0,30 "/>
      <sheetName val="10,2,4,1 Baldosin granito"/>
      <sheetName val="10,2,4,3 gravilla m2"/>
      <sheetName val="10,3,1,1 Tablòn cuarto 26"/>
      <sheetName val="10,3,2,1 Guardaescoba"/>
      <sheetName val="10,3,2,3 Media Caña"/>
      <sheetName val="10,3,2,5 Gravilla "/>
      <sheetName val="10,3,2,6 Granito"/>
      <sheetName val="10,4,2 Escalera en Granito"/>
      <sheetName val="10,5,3 Cenefas Gravilla "/>
      <sheetName val="11,1,1 Afinado Mortero"/>
      <sheetName val="11,1,2 Media Caña"/>
      <sheetName val="11,1,3 Afinado Viga canales"/>
      <sheetName val="11,1,4 foil aluminio"/>
      <sheetName val="11,2,2,1 Caballete"/>
      <sheetName val="11,2,2,2 remate"/>
      <sheetName val="11,2,3,1 Domo acrílico"/>
      <sheetName val="11,2,3,2 Acrilico transparente"/>
      <sheetName val="11,2,3,3 Teja trapezoidal Plast"/>
      <sheetName val="11,2,4,1  teja acero"/>
      <sheetName val="11,2,4,2 Tejaluz"/>
      <sheetName val="11,2,5,1 Teja Barro"/>
      <sheetName val="11,2,5,2 Limahoyas"/>
      <sheetName val="11,3,1 Canal Lámina"/>
      <sheetName val="11,3,2 Flashing"/>
      <sheetName val="11,3,3 Tragante 5x3"/>
      <sheetName val="11,3,4 Tragante 6x4"/>
      <sheetName val="11,3,5 Canal PVC"/>
      <sheetName val="12,1,1 Ventanas aluminio "/>
      <sheetName val="12,1,2 Ventanas aluminio reja"/>
      <sheetName val="12,1,3 Puerta aluminio sencillo"/>
      <sheetName val="12,1,4 Puert Alum dob reja"/>
      <sheetName val="12,1,5 Puerta aluminio doble"/>
      <sheetName val="12,1,6 Puert baños"/>
      <sheetName val="12,1,7 PERGOLAS ALUM"/>
      <sheetName val="12,1,8 Puertas discapacitados"/>
      <sheetName val="12,1,9 BARANDA EN ALUMINIO"/>
      <sheetName val="12,2,1,1 Marcos puerta"/>
      <sheetName val="12,2,1,2 Puerta Sencilla"/>
      <sheetName val="12,2,1,3 Ventana"/>
      <sheetName val="12,2,1,5 Puertas Emtamborada"/>
      <sheetName val="12,2,2,1 Pasamanos "/>
      <sheetName val="12,2,2,2 Pasamanos"/>
      <sheetName val="12,2,2,3 Baranda Malla"/>
      <sheetName val=" 12,2,2,4 Cerramiento acrílilco"/>
      <sheetName val="12,2,3,1 Rejas en varilla cuadr"/>
      <sheetName val="12,2,3,2 Rejas ventana"/>
      <sheetName val="12,2,3,3 Rejas Puerta baño"/>
      <sheetName val="12,2,3,4 Reja Ventilación"/>
      <sheetName val="12,2,4,1 CORTASOL"/>
      <sheetName val="12,2,4,4 Ventana Malla"/>
      <sheetName val="13,1,2"/>
      <sheetName val="13,1,5"/>
      <sheetName val="13,1,6"/>
      <sheetName val="13,4,1"/>
      <sheetName val=" 12,2,2,5 Baranda M80"/>
      <sheetName val="14,1,1 Ceramica 20 "/>
      <sheetName val="15,1,3 Lampara Fluorecente 2x32"/>
      <sheetName val="16,1,3 Sanitarios tanque"/>
      <sheetName val="16,1,4 Orinal "/>
      <sheetName val="16,1,5 Lavamanos Sobreponer"/>
      <sheetName val="16,1,7 Lavamanos de colgar"/>
      <sheetName val="16,1,8 Sanit Disc"/>
      <sheetName val="16,1,9 Duchas"/>
      <sheetName val="16,1,11 POCETA"/>
      <sheetName val="16,2,1 Pocetas Aseo"/>
      <sheetName val="16,2,5 Llave Terminal"/>
      <sheetName val="16,2,6 Incrustaciones"/>
      <sheetName val="16,2,7 Barras disc"/>
      <sheetName val="17,2,1 Puerta Vidrio"/>
      <sheetName val="17,2,2 Puerta PVC Baterias"/>
      <sheetName val="17,2,3 Divisiones 0,06"/>
      <sheetName val="17,2,4 Divisiones baños "/>
      <sheetName val="18,1,1 pintura koraza"/>
      <sheetName val="18,1,2 pintura plastica"/>
      <sheetName val="18,1,3 Vinilo con estuco"/>
      <sheetName val="18,1,4 Vinilo sin estuco "/>
      <sheetName val="18,1,5 Vinilo Cielos "/>
      <sheetName val="19,1,1 Cerraduras"/>
      <sheetName val="19,4,1 Espejo"/>
      <sheetName val="19,4,2 Vidrio Crudo"/>
      <sheetName val="20,1,2 Exc Man"/>
      <sheetName val="20,1,5 Subbase recebo"/>
      <sheetName val="20,2,1 Andenes"/>
      <sheetName val="20,2,2 Sardinel"/>
      <sheetName val="20,2,3"/>
      <sheetName val="20,2,4 Banca"/>
      <sheetName val="20,2,5 Adoquin"/>
      <sheetName val="20,3,1 Solado esp= 0,05"/>
      <sheetName val="20,3,2 Concreto Ciclopeo "/>
      <sheetName val="20,3,3 Vigas de Amarre"/>
      <sheetName val="20,3,5  Cerramiento Malla Esla"/>
      <sheetName val="20,3,6  Muros de contencion "/>
      <sheetName val="20,4,1 Mov Tierras"/>
      <sheetName val="20,2,13 Escalinatas"/>
      <sheetName val="20,2,6 Adoquin Arcilla"/>
      <sheetName val="20,2,7 Loseta A-50"/>
      <sheetName val="20,4,2 Pradización"/>
      <sheetName val="20.2.10 Bordillo A-80"/>
      <sheetName val="20,4,4 Arborización"/>
      <sheetName val="20,5,1 Gaviones en piedra"/>
      <sheetName val="20,5,2 PERGOLA  METALICA"/>
      <sheetName val="20,5,3  Acero 37000  Ext."/>
      <sheetName val="20,5,4 Acero 60000 psi"/>
      <sheetName val="20,5,5 Malla Electrosoldada  "/>
      <sheetName val="21,1,1 Lavada ladrillo "/>
      <sheetName val="21,1,3 Aseo"/>
      <sheetName val="21,1,4 Retiro Escombros"/>
      <sheetName val="Pasamanos "/>
      <sheetName val="Hoja1"/>
      <sheetName val="Hoja31"/>
      <sheetName val="Hoja3"/>
    </sheetNames>
    <sheetDataSet>
      <sheetData sheetId="0">
        <row r="10">
          <cell r="A10">
            <v>1</v>
          </cell>
        </row>
      </sheetData>
      <sheetData sheetId="1"/>
      <sheetData sheetId="2"/>
      <sheetData sheetId="3"/>
      <sheetData sheetId="4"/>
      <sheetData sheetId="5"/>
      <sheetData sheetId="6"/>
      <sheetData sheetId="7"/>
      <sheetData sheetId="8"/>
      <sheetData sheetId="9"/>
      <sheetData sheetId="10">
        <row r="8">
          <cell r="D8" t="str">
            <v>P. ALBAÑILERIA</v>
          </cell>
          <cell r="E8" t="str">
            <v>P. INSTALACIONES BASICA</v>
          </cell>
          <cell r="F8">
            <v>0</v>
          </cell>
          <cell r="G8">
            <v>0</v>
          </cell>
          <cell r="H8" t="str">
            <v>P. PINTURA</v>
          </cell>
          <cell r="I8">
            <v>0</v>
          </cell>
          <cell r="J8">
            <v>0</v>
          </cell>
          <cell r="K8" t="str">
            <v>P. CARPINTERIA</v>
          </cell>
          <cell r="L8">
            <v>0</v>
          </cell>
          <cell r="M8">
            <v>0</v>
          </cell>
          <cell r="N8" t="str">
            <v>P. CABLEADO ESTRUCTURADO</v>
          </cell>
          <cell r="O8">
            <v>0</v>
          </cell>
          <cell r="P8">
            <v>0</v>
          </cell>
        </row>
      </sheetData>
      <sheetData sheetId="11">
        <row r="11">
          <cell r="A11" t="str">
            <v xml:space="preserve"> CUADRILLAS</v>
          </cell>
          <cell r="B11">
            <v>0</v>
          </cell>
          <cell r="C11">
            <v>0</v>
          </cell>
          <cell r="D11">
            <v>0</v>
          </cell>
          <cell r="E11">
            <v>0</v>
          </cell>
          <cell r="F11">
            <v>0</v>
          </cell>
          <cell r="G11">
            <v>0</v>
          </cell>
          <cell r="H11">
            <v>0</v>
          </cell>
          <cell r="I11">
            <v>0</v>
          </cell>
        </row>
        <row r="12">
          <cell r="A12">
            <v>0</v>
          </cell>
          <cell r="B12">
            <v>0</v>
          </cell>
          <cell r="C12">
            <v>0</v>
          </cell>
          <cell r="D12">
            <v>0</v>
          </cell>
          <cell r="E12">
            <v>0</v>
          </cell>
          <cell r="F12">
            <v>0</v>
          </cell>
          <cell r="G12">
            <v>0</v>
          </cell>
          <cell r="H12">
            <v>0</v>
          </cell>
          <cell r="I12">
            <v>0</v>
          </cell>
        </row>
        <row r="13">
          <cell r="A13" t="str">
            <v>SALARIO MINIMO LEGAL VIGENTE</v>
          </cell>
          <cell r="B13">
            <v>0</v>
          </cell>
          <cell r="C13">
            <v>0</v>
          </cell>
          <cell r="D13">
            <v>515000</v>
          </cell>
          <cell r="E13">
            <v>0</v>
          </cell>
          <cell r="F13">
            <v>0</v>
          </cell>
          <cell r="G13">
            <v>0</v>
          </cell>
          <cell r="H13">
            <v>0</v>
          </cell>
          <cell r="I13">
            <v>0</v>
          </cell>
        </row>
        <row r="14">
          <cell r="A14" t="str">
            <v>Descripción</v>
          </cell>
          <cell r="B14" t="str">
            <v>Jornal Oficial</v>
          </cell>
          <cell r="C14">
            <v>0</v>
          </cell>
          <cell r="D14">
            <v>0</v>
          </cell>
          <cell r="E14">
            <v>0</v>
          </cell>
          <cell r="F14" t="str">
            <v>Jornal Ayudante</v>
          </cell>
          <cell r="G14">
            <v>0</v>
          </cell>
          <cell r="H14">
            <v>0</v>
          </cell>
          <cell r="I14">
            <v>0</v>
          </cell>
        </row>
        <row r="15">
          <cell r="A15" t="str">
            <v>P. ALBAÑILERIA</v>
          </cell>
          <cell r="B15">
            <v>82219.749999999985</v>
          </cell>
          <cell r="C15">
            <v>0</v>
          </cell>
          <cell r="D15">
            <v>0</v>
          </cell>
          <cell r="E15">
            <v>0</v>
          </cell>
          <cell r="F15">
            <v>30436.499999999996</v>
          </cell>
          <cell r="G15">
            <v>0</v>
          </cell>
          <cell r="H15">
            <v>0</v>
          </cell>
          <cell r="I15">
            <v>0</v>
          </cell>
        </row>
        <row r="16">
          <cell r="A16" t="str">
            <v>P. INSTALACIONES BASICA</v>
          </cell>
          <cell r="B16">
            <v>90441.725000000006</v>
          </cell>
          <cell r="C16">
            <v>0</v>
          </cell>
          <cell r="D16">
            <v>0</v>
          </cell>
          <cell r="E16">
            <v>0</v>
          </cell>
          <cell r="F16">
            <v>33480.15</v>
          </cell>
          <cell r="G16">
            <v>0</v>
          </cell>
          <cell r="H16">
            <v>0</v>
          </cell>
          <cell r="I16">
            <v>0</v>
          </cell>
        </row>
        <row r="17">
          <cell r="A17" t="str">
            <v>1.1.7</v>
          </cell>
          <cell r="B17" t="str">
            <v>DEMOLICION Y RETIRO DE ESCOMBROS</v>
          </cell>
          <cell r="C17">
            <v>0</v>
          </cell>
          <cell r="D17">
            <v>0</v>
          </cell>
          <cell r="E17">
            <v>0</v>
          </cell>
          <cell r="F17">
            <v>0</v>
          </cell>
          <cell r="G17">
            <v>0</v>
          </cell>
          <cell r="H17">
            <v>0</v>
          </cell>
          <cell r="I17">
            <v>0</v>
          </cell>
        </row>
        <row r="18">
          <cell r="A18" t="str">
            <v>1.1.7</v>
          </cell>
          <cell r="B18" t="str">
            <v>VALLA INFORMATIVA</v>
          </cell>
          <cell r="C18">
            <v>0</v>
          </cell>
          <cell r="D18">
            <v>0</v>
          </cell>
          <cell r="E18">
            <v>0</v>
          </cell>
          <cell r="F18">
            <v>0</v>
          </cell>
          <cell r="G18">
            <v>0</v>
          </cell>
          <cell r="H18">
            <v>0</v>
          </cell>
          <cell r="I18">
            <v>0</v>
          </cell>
        </row>
        <row r="19">
          <cell r="A19" t="str">
            <v>P. PINTURA</v>
          </cell>
          <cell r="B19">
            <v>94552.71249999998</v>
          </cell>
          <cell r="C19">
            <v>0</v>
          </cell>
          <cell r="D19">
            <v>0</v>
          </cell>
          <cell r="E19">
            <v>0</v>
          </cell>
          <cell r="F19">
            <v>35001.974999999999</v>
          </cell>
          <cell r="G19">
            <v>0</v>
          </cell>
          <cell r="H19">
            <v>0</v>
          </cell>
          <cell r="I19">
            <v>0</v>
          </cell>
        </row>
        <row r="20">
          <cell r="A20" t="str">
            <v>P. CARPINTERIA</v>
          </cell>
          <cell r="B20">
            <v>98663.699999999983</v>
          </cell>
          <cell r="C20">
            <v>0</v>
          </cell>
          <cell r="D20">
            <v>0</v>
          </cell>
          <cell r="E20">
            <v>0</v>
          </cell>
          <cell r="F20">
            <v>36523.799999999996</v>
          </cell>
          <cell r="G20">
            <v>0</v>
          </cell>
          <cell r="H20">
            <v>0</v>
          </cell>
          <cell r="I20">
            <v>0</v>
          </cell>
        </row>
        <row r="21">
          <cell r="A21" t="str">
            <v>P. CABLEADO ESTRUCTURADO</v>
          </cell>
          <cell r="B21">
            <v>109352.26749999999</v>
          </cell>
          <cell r="C21">
            <v>0</v>
          </cell>
          <cell r="D21">
            <v>0</v>
          </cell>
          <cell r="E21">
            <v>0</v>
          </cell>
          <cell r="F21">
            <v>40480.544999999998</v>
          </cell>
          <cell r="G21">
            <v>0</v>
          </cell>
          <cell r="H21">
            <v>0</v>
          </cell>
          <cell r="I21">
            <v>0</v>
          </cell>
        </row>
        <row r="22">
          <cell r="A22">
            <v>0</v>
          </cell>
          <cell r="B22">
            <v>0</v>
          </cell>
          <cell r="C22">
            <v>0</v>
          </cell>
          <cell r="D22">
            <v>0</v>
          </cell>
          <cell r="E22">
            <v>0</v>
          </cell>
          <cell r="F22">
            <v>0</v>
          </cell>
          <cell r="G22" t="str">
            <v>Vlr actualizado</v>
          </cell>
          <cell r="H22" t="str">
            <v>% Actualización</v>
          </cell>
          <cell r="I22" t="str">
            <v>Vlr Actual</v>
          </cell>
        </row>
        <row r="23">
          <cell r="A23" t="str">
            <v>Excavaciones</v>
          </cell>
          <cell r="B23">
            <v>0</v>
          </cell>
          <cell r="C23">
            <v>0</v>
          </cell>
          <cell r="D23">
            <v>0</v>
          </cell>
          <cell r="E23">
            <v>3</v>
          </cell>
          <cell r="F23" t="str">
            <v>Ayudante</v>
          </cell>
          <cell r="G23">
            <v>91309.5</v>
          </cell>
          <cell r="H23">
            <v>0</v>
          </cell>
          <cell r="I23">
            <v>91309.499999999985</v>
          </cell>
        </row>
        <row r="24">
          <cell r="A24" t="str">
            <v>Rellenos de excavación</v>
          </cell>
          <cell r="B24">
            <v>0</v>
          </cell>
          <cell r="C24">
            <v>0</v>
          </cell>
          <cell r="D24">
            <v>0</v>
          </cell>
          <cell r="E24">
            <v>1</v>
          </cell>
          <cell r="F24" t="str">
            <v>Ayudante</v>
          </cell>
          <cell r="G24">
            <v>30436.5</v>
          </cell>
          <cell r="H24">
            <v>0</v>
          </cell>
          <cell r="I24">
            <v>30436.499999999996</v>
          </cell>
        </row>
        <row r="25">
          <cell r="A25" t="str">
            <v>Enchapes y acabados</v>
          </cell>
          <cell r="B25">
            <v>1</v>
          </cell>
          <cell r="C25" t="str">
            <v>oficial</v>
          </cell>
          <cell r="D25">
            <v>0</v>
          </cell>
          <cell r="E25">
            <v>1</v>
          </cell>
          <cell r="F25" t="str">
            <v>Ayudante</v>
          </cell>
          <cell r="G25">
            <v>112656.25</v>
          </cell>
          <cell r="H25">
            <v>0</v>
          </cell>
          <cell r="I25">
            <v>112656.24999999999</v>
          </cell>
        </row>
        <row r="26">
          <cell r="A26" t="str">
            <v>Cuadrilla Demoliciones</v>
          </cell>
          <cell r="B26">
            <v>0</v>
          </cell>
          <cell r="C26">
            <v>0</v>
          </cell>
          <cell r="D26">
            <v>0</v>
          </cell>
          <cell r="E26">
            <v>2</v>
          </cell>
          <cell r="F26" t="str">
            <v>Ayudante</v>
          </cell>
          <cell r="G26">
            <v>60873</v>
          </cell>
          <cell r="H26">
            <v>0</v>
          </cell>
          <cell r="I26">
            <v>60872.999999999993</v>
          </cell>
        </row>
        <row r="27">
          <cell r="A27" t="str">
            <v>Excavaciones en roca</v>
          </cell>
          <cell r="B27">
            <v>1</v>
          </cell>
          <cell r="C27" t="str">
            <v>Oficial</v>
          </cell>
          <cell r="D27" t="str">
            <v>+</v>
          </cell>
          <cell r="E27">
            <v>3</v>
          </cell>
          <cell r="F27" t="str">
            <v>Ayudante</v>
          </cell>
          <cell r="G27">
            <v>173529.25</v>
          </cell>
          <cell r="H27">
            <v>0</v>
          </cell>
          <cell r="I27">
            <v>173529.24999999997</v>
          </cell>
        </row>
        <row r="28">
          <cell r="A28" t="str">
            <v>Albañilería</v>
          </cell>
          <cell r="B28">
            <v>2</v>
          </cell>
          <cell r="C28" t="str">
            <v>Oficial</v>
          </cell>
          <cell r="D28" t="str">
            <v>+</v>
          </cell>
          <cell r="E28">
            <v>1</v>
          </cell>
          <cell r="F28" t="str">
            <v>Ayudante</v>
          </cell>
          <cell r="G28">
            <v>194876</v>
          </cell>
          <cell r="H28">
            <v>0</v>
          </cell>
          <cell r="I28">
            <v>194875.99999999997</v>
          </cell>
        </row>
        <row r="29">
          <cell r="A29" t="str">
            <v>Estructuras</v>
          </cell>
          <cell r="B29">
            <v>2</v>
          </cell>
          <cell r="C29" t="str">
            <v>Oficial</v>
          </cell>
          <cell r="D29" t="str">
            <v>+</v>
          </cell>
          <cell r="E29">
            <v>3</v>
          </cell>
          <cell r="F29" t="str">
            <v>Ayudante</v>
          </cell>
          <cell r="G29">
            <v>255749</v>
          </cell>
          <cell r="H29">
            <v>0</v>
          </cell>
          <cell r="I29">
            <v>255748.99999999994</v>
          </cell>
        </row>
        <row r="30">
          <cell r="A30" t="str">
            <v>Topografía</v>
          </cell>
          <cell r="B30">
            <v>1</v>
          </cell>
          <cell r="C30" t="str">
            <v>Oficial</v>
          </cell>
          <cell r="D30" t="str">
            <v>+</v>
          </cell>
          <cell r="E30">
            <v>3</v>
          </cell>
          <cell r="F30" t="str">
            <v>Ayudante</v>
          </cell>
          <cell r="G30">
            <v>190882.18</v>
          </cell>
          <cell r="H30">
            <v>0</v>
          </cell>
          <cell r="I30">
            <v>190882.17500000002</v>
          </cell>
        </row>
        <row r="31">
          <cell r="A31" t="str">
            <v>Instalaciones</v>
          </cell>
          <cell r="B31">
            <v>2</v>
          </cell>
          <cell r="C31" t="str">
            <v>Oficial</v>
          </cell>
          <cell r="D31" t="str">
            <v>+</v>
          </cell>
          <cell r="E31">
            <v>2</v>
          </cell>
          <cell r="F31" t="str">
            <v>Ayudante</v>
          </cell>
          <cell r="G31">
            <v>247843.75</v>
          </cell>
          <cell r="H31">
            <v>0</v>
          </cell>
          <cell r="I31">
            <v>247843.75</v>
          </cell>
        </row>
        <row r="32">
          <cell r="A32" t="str">
            <v>Cuadrilla 1 - 4</v>
          </cell>
          <cell r="B32">
            <v>1</v>
          </cell>
          <cell r="C32" t="str">
            <v>Oficial</v>
          </cell>
          <cell r="D32" t="str">
            <v>+</v>
          </cell>
          <cell r="E32">
            <v>4</v>
          </cell>
          <cell r="F32" t="str">
            <v>Ayudante</v>
          </cell>
          <cell r="G32">
            <v>244758.9</v>
          </cell>
          <cell r="H32">
            <v>0</v>
          </cell>
          <cell r="I32">
            <v>244758.89999999997</v>
          </cell>
        </row>
        <row r="33">
          <cell r="A33" t="str">
            <v>Cuadrilla 1 - 1</v>
          </cell>
          <cell r="B33">
            <v>1</v>
          </cell>
          <cell r="C33" t="str">
            <v>Oficial</v>
          </cell>
          <cell r="D33" t="str">
            <v>+</v>
          </cell>
          <cell r="E33">
            <v>1</v>
          </cell>
          <cell r="F33" t="str">
            <v>Ayudante</v>
          </cell>
          <cell r="G33">
            <v>135187.5</v>
          </cell>
          <cell r="H33">
            <v>0</v>
          </cell>
          <cell r="I33">
            <v>135187.49999999997</v>
          </cell>
        </row>
        <row r="34">
          <cell r="A34" t="str">
            <v>Cuadrilla 1 - 3</v>
          </cell>
          <cell r="B34">
            <v>1</v>
          </cell>
          <cell r="C34" t="str">
            <v>Oficial</v>
          </cell>
          <cell r="D34" t="str">
            <v>+</v>
          </cell>
          <cell r="E34">
            <v>3</v>
          </cell>
          <cell r="F34" t="str">
            <v>Ayudante</v>
          </cell>
          <cell r="G34">
            <v>173529.25</v>
          </cell>
          <cell r="H34">
            <v>0</v>
          </cell>
          <cell r="I34">
            <v>173529.24999999997</v>
          </cell>
        </row>
        <row r="35">
          <cell r="A35" t="str">
            <v>Cuadrilla 1 - 6</v>
          </cell>
          <cell r="B35">
            <v>1</v>
          </cell>
          <cell r="C35" t="str">
            <v>Oficial</v>
          </cell>
          <cell r="D35" t="str">
            <v>+</v>
          </cell>
          <cell r="E35">
            <v>6</v>
          </cell>
          <cell r="F35" t="str">
            <v>Ayudante</v>
          </cell>
          <cell r="G35">
            <v>264838.75</v>
          </cell>
          <cell r="H35">
            <v>0</v>
          </cell>
          <cell r="I35">
            <v>264838.74999999994</v>
          </cell>
        </row>
        <row r="36">
          <cell r="A36" t="str">
            <v>Cuadrilla Hidraúlico y Sanitario</v>
          </cell>
          <cell r="B36">
            <v>1</v>
          </cell>
          <cell r="C36" t="str">
            <v>Oficial</v>
          </cell>
          <cell r="D36" t="str">
            <v>+</v>
          </cell>
          <cell r="E36">
            <v>1</v>
          </cell>
          <cell r="F36" t="str">
            <v>Ayudante</v>
          </cell>
          <cell r="G36">
            <v>123921.88</v>
          </cell>
          <cell r="H36">
            <v>0</v>
          </cell>
          <cell r="I36">
            <v>123921.875</v>
          </cell>
        </row>
        <row r="37">
          <cell r="A37" t="str">
            <v>Cuadrilla Carpinteria metálica</v>
          </cell>
          <cell r="B37">
            <v>1</v>
          </cell>
          <cell r="C37" t="str">
            <v>Oficial</v>
          </cell>
          <cell r="D37" t="str">
            <v>+</v>
          </cell>
          <cell r="E37">
            <v>1</v>
          </cell>
          <cell r="F37" t="str">
            <v>Ayudante</v>
          </cell>
          <cell r="G37">
            <v>135187.49999999997</v>
          </cell>
          <cell r="H37">
            <v>0</v>
          </cell>
          <cell r="I37">
            <v>129554.68749999997</v>
          </cell>
        </row>
        <row r="38">
          <cell r="A38" t="str">
            <v>Cuadrilla  Eléctrico</v>
          </cell>
          <cell r="B38">
            <v>1</v>
          </cell>
          <cell r="C38" t="str">
            <v xml:space="preserve">Oficial </v>
          </cell>
          <cell r="D38" t="str">
            <v>+</v>
          </cell>
          <cell r="E38">
            <v>1</v>
          </cell>
          <cell r="F38" t="str">
            <v>Ayudante</v>
          </cell>
          <cell r="G38">
            <v>149832.8125</v>
          </cell>
          <cell r="H38">
            <v>0</v>
          </cell>
          <cell r="I38">
            <v>149832.8125</v>
          </cell>
        </row>
        <row r="39">
          <cell r="A39" t="str">
            <v>Carpintería</v>
          </cell>
          <cell r="B39">
            <v>1</v>
          </cell>
          <cell r="C39" t="str">
            <v>Oficial</v>
          </cell>
          <cell r="D39" t="str">
            <v>+</v>
          </cell>
          <cell r="E39">
            <v>2</v>
          </cell>
          <cell r="F39" t="str">
            <v>Ayudante</v>
          </cell>
          <cell r="G39">
            <v>171711.3</v>
          </cell>
          <cell r="H39">
            <v>0</v>
          </cell>
          <cell r="I39">
            <v>171711.3</v>
          </cell>
        </row>
        <row r="40">
          <cell r="A40" t="str">
            <v>Pintura</v>
          </cell>
          <cell r="B40">
            <v>2</v>
          </cell>
          <cell r="C40" t="str">
            <v>Oficial</v>
          </cell>
          <cell r="D40" t="str">
            <v>+</v>
          </cell>
          <cell r="E40">
            <v>1</v>
          </cell>
          <cell r="F40" t="str">
            <v>Ayudante</v>
          </cell>
          <cell r="G40">
            <v>224107.4</v>
          </cell>
          <cell r="H40">
            <v>0</v>
          </cell>
          <cell r="I40">
            <v>224107.39999999997</v>
          </cell>
        </row>
        <row r="41">
          <cell r="A41" t="str">
            <v>Mampostería</v>
          </cell>
          <cell r="B41">
            <v>2</v>
          </cell>
          <cell r="C41" t="str">
            <v>Oficial</v>
          </cell>
          <cell r="D41" t="str">
            <v>+</v>
          </cell>
          <cell r="E41">
            <v>1</v>
          </cell>
          <cell r="F41" t="str">
            <v>Ayudante</v>
          </cell>
          <cell r="G41">
            <v>194876</v>
          </cell>
          <cell r="H41">
            <v>0</v>
          </cell>
          <cell r="I41">
            <v>194875.99999999997</v>
          </cell>
        </row>
        <row r="42">
          <cell r="A42" t="str">
            <v>Vías</v>
          </cell>
          <cell r="B42">
            <v>3</v>
          </cell>
          <cell r="C42" t="str">
            <v>Oficial</v>
          </cell>
          <cell r="D42" t="str">
            <v>+</v>
          </cell>
          <cell r="E42">
            <v>4</v>
          </cell>
          <cell r="F42" t="str">
            <v>Ayudante</v>
          </cell>
          <cell r="G42">
            <v>423666.04</v>
          </cell>
          <cell r="H42">
            <v>0</v>
          </cell>
          <cell r="I42">
            <v>423666.03749999998</v>
          </cell>
        </row>
        <row r="43">
          <cell r="A43" t="str">
            <v>Cuadrilla Carpinteria Aluminio</v>
          </cell>
          <cell r="B43">
            <v>2</v>
          </cell>
          <cell r="C43" t="str">
            <v>Oficial</v>
          </cell>
          <cell r="D43" t="str">
            <v>+</v>
          </cell>
          <cell r="E43">
            <v>2</v>
          </cell>
          <cell r="F43" t="str">
            <v>Ayudante</v>
          </cell>
          <cell r="G43">
            <v>270375</v>
          </cell>
          <cell r="H43">
            <v>0</v>
          </cell>
          <cell r="I43">
            <v>270374.99999999994</v>
          </cell>
        </row>
        <row r="44">
          <cell r="A44" t="str">
            <v>Cuadrilla instalaciones a  gas</v>
          </cell>
          <cell r="B44">
            <v>2</v>
          </cell>
          <cell r="C44" t="str">
            <v>Oficiales</v>
          </cell>
          <cell r="D44">
            <v>0</v>
          </cell>
          <cell r="E44">
            <v>0</v>
          </cell>
          <cell r="F44">
            <v>0</v>
          </cell>
          <cell r="G44">
            <v>218704.54</v>
          </cell>
          <cell r="H44">
            <v>0</v>
          </cell>
          <cell r="I44">
            <v>218704.53499999997</v>
          </cell>
        </row>
        <row r="45">
          <cell r="A45" t="str">
            <v>Ingeniero</v>
          </cell>
          <cell r="B45">
            <v>0</v>
          </cell>
          <cell r="C45">
            <v>0</v>
          </cell>
          <cell r="D45">
            <v>0</v>
          </cell>
          <cell r="E45">
            <v>0</v>
          </cell>
          <cell r="F45">
            <v>0</v>
          </cell>
          <cell r="G45">
            <v>250000</v>
          </cell>
          <cell r="H45">
            <v>0</v>
          </cell>
          <cell r="I45">
            <v>250000</v>
          </cell>
        </row>
        <row r="46">
          <cell r="A46" t="str">
            <v>Tramitador</v>
          </cell>
          <cell r="B46">
            <v>0</v>
          </cell>
          <cell r="C46">
            <v>0</v>
          </cell>
          <cell r="D46">
            <v>0</v>
          </cell>
          <cell r="E46">
            <v>0</v>
          </cell>
          <cell r="F46">
            <v>0</v>
          </cell>
          <cell r="G46">
            <v>120000</v>
          </cell>
          <cell r="H46">
            <v>0</v>
          </cell>
          <cell r="I46">
            <v>120000</v>
          </cell>
        </row>
      </sheetData>
      <sheetData sheetId="12">
        <row r="12">
          <cell r="A12" t="str">
            <v>COSTOS DE TRANSPORTE</v>
          </cell>
        </row>
        <row r="18">
          <cell r="A18" t="str">
            <v>1.1.7</v>
          </cell>
        </row>
        <row r="19">
          <cell r="A19" t="str">
            <v>Volqueta c/operario y combustible 5,5m3 max 30 Km</v>
          </cell>
        </row>
        <row r="20">
          <cell r="A20" t="str">
            <v>Camión 4 Toneladas</v>
          </cell>
        </row>
        <row r="21">
          <cell r="A21" t="str">
            <v>Camión 8 Toneladas</v>
          </cell>
        </row>
        <row r="22">
          <cell r="A22" t="str">
            <v>Cama-baja</v>
          </cell>
        </row>
        <row r="23">
          <cell r="A23" t="str">
            <v>Campero</v>
          </cell>
        </row>
        <row r="24">
          <cell r="A24" t="str">
            <v>Chalupa</v>
          </cell>
        </row>
        <row r="25">
          <cell r="A25" t="str">
            <v>Transporte elementos prefabricados</v>
          </cell>
        </row>
        <row r="26">
          <cell r="A26" t="str">
            <v>Volqueta c/operario y combustible 6m3 max  70 Km</v>
          </cell>
        </row>
        <row r="27">
          <cell r="A27">
            <v>0</v>
          </cell>
        </row>
        <row r="28">
          <cell r="A28">
            <v>0</v>
          </cell>
        </row>
        <row r="29">
          <cell r="A29">
            <v>0</v>
          </cell>
        </row>
        <row r="30">
          <cell r="A30">
            <v>0</v>
          </cell>
        </row>
      </sheetData>
      <sheetData sheetId="13">
        <row r="15">
          <cell r="A15" t="str">
            <v>Cargador tipo Cat - 904</v>
          </cell>
        </row>
        <row r="16">
          <cell r="A16" t="str">
            <v>Compresor</v>
          </cell>
        </row>
        <row r="17">
          <cell r="A17" t="str">
            <v>1.1.7</v>
          </cell>
        </row>
        <row r="18">
          <cell r="A18" t="str">
            <v>1.1.7</v>
          </cell>
        </row>
        <row r="19">
          <cell r="A19" t="str">
            <v>Compresor 2 martillos 185 PCM</v>
          </cell>
        </row>
        <row r="20">
          <cell r="A20" t="str">
            <v>Cortadora para metal</v>
          </cell>
        </row>
        <row r="21">
          <cell r="A21" t="str">
            <v>Equipo de topografía</v>
          </cell>
        </row>
        <row r="22">
          <cell r="A22" t="str">
            <v>Equipo de Soldadura</v>
          </cell>
        </row>
        <row r="23">
          <cell r="A23" t="str">
            <v>Figuradora</v>
          </cell>
        </row>
        <row r="24">
          <cell r="A24" t="str">
            <v>Pulidora</v>
          </cell>
        </row>
        <row r="25">
          <cell r="A25" t="str">
            <v>Pulidora pisos incluye piedras y ceras</v>
          </cell>
        </row>
        <row r="26">
          <cell r="A26" t="str">
            <v>Formaleta</v>
          </cell>
        </row>
        <row r="27">
          <cell r="A27" t="str">
            <v>Formaleta entrepiso por 4 semanas M2</v>
          </cell>
        </row>
        <row r="28">
          <cell r="A28" t="str">
            <v>Formaleta entrepiso M2</v>
          </cell>
        </row>
        <row r="29">
          <cell r="A29" t="str">
            <v>Herramienta Eléctrica</v>
          </cell>
        </row>
        <row r="30">
          <cell r="A30" t="str">
            <v>Herramienta menor</v>
          </cell>
        </row>
        <row r="31">
          <cell r="A31" t="str">
            <v>Mezcladora a gasolina</v>
          </cell>
        </row>
        <row r="32">
          <cell r="A32" t="str">
            <v>Motosierra profesional</v>
          </cell>
        </row>
        <row r="33">
          <cell r="A33" t="str">
            <v>Andamio metálico</v>
          </cell>
        </row>
        <row r="34">
          <cell r="A34" t="str">
            <v xml:space="preserve">Paral metálico </v>
          </cell>
        </row>
        <row r="35">
          <cell r="A35" t="str">
            <v>Paral telescopico</v>
          </cell>
        </row>
        <row r="36">
          <cell r="A36" t="str">
            <v>Poleas y Cuerdas</v>
          </cell>
        </row>
        <row r="37">
          <cell r="A37" t="str">
            <v>Rana</v>
          </cell>
        </row>
        <row r="38">
          <cell r="A38" t="str">
            <v>Retroexcavadora orugas tipo 320 pala 1,2 m3</v>
          </cell>
        </row>
        <row r="39">
          <cell r="A39" t="str">
            <v>Retroexcavadora llantas Tipo Cat 428</v>
          </cell>
        </row>
        <row r="40">
          <cell r="A40" t="str">
            <v>Tanque de agua</v>
          </cell>
        </row>
        <row r="41">
          <cell r="A41" t="str">
            <v>Taladro Industrial</v>
          </cell>
        </row>
        <row r="42">
          <cell r="A42" t="str">
            <v>Vibrocompactador a gasolina</v>
          </cell>
        </row>
        <row r="43">
          <cell r="A43" t="str">
            <v>Vibrador electrico concreto 110</v>
          </cell>
        </row>
        <row r="44">
          <cell r="A44" t="str">
            <v>Vibrador a gasolina</v>
          </cell>
        </row>
        <row r="45">
          <cell r="A45" t="str">
            <v>Volqueta (6m3/Operario y combustible)</v>
          </cell>
        </row>
        <row r="46">
          <cell r="A46" t="str">
            <v>Pluma (incluye operario, andamio y equipo de seguridad)</v>
          </cell>
        </row>
        <row r="47">
          <cell r="A47" t="str">
            <v>Carretilla tipo bogue</v>
          </cell>
        </row>
        <row r="48">
          <cell r="A48" t="str">
            <v>Equipo entrepiso (incluye, formaleta, parales y cercha metálica)</v>
          </cell>
        </row>
        <row r="49">
          <cell r="A49" t="str">
            <v>Cortadora ladrillo, incluye disco</v>
          </cell>
        </row>
        <row r="50">
          <cell r="A50" t="str">
            <v>Kit pintura (rodillo, brocha, lija, espatula)</v>
          </cell>
        </row>
        <row r="51">
          <cell r="A51" t="str">
            <v>Equipo perforador de pilotes d = 0,30 mts</v>
          </cell>
        </row>
        <row r="52">
          <cell r="A52" t="str">
            <v xml:space="preserve">Equipo perforador de pilotes d = 0,40 mts </v>
          </cell>
        </row>
        <row r="53">
          <cell r="A53" t="str">
            <v xml:space="preserve">Equipo perforador de pilotes d = 0,60 mts </v>
          </cell>
        </row>
        <row r="54">
          <cell r="A54" t="str">
            <v>Equipo perforador de pilotes d = 0,80 mts</v>
          </cell>
        </row>
        <row r="55">
          <cell r="A55" t="str">
            <v xml:space="preserve">Equipo perforador de pilotes d = 0,90 mts </v>
          </cell>
        </row>
        <row r="56">
          <cell r="A56" t="str">
            <v>Soplete (incluye cilindro gas)</v>
          </cell>
        </row>
        <row r="57">
          <cell r="A57" t="str">
            <v>Motobomba</v>
          </cell>
        </row>
        <row r="58">
          <cell r="A58" t="str">
            <v>Canguro</v>
          </cell>
        </row>
        <row r="59">
          <cell r="A59" t="str">
            <v>Pulidora incluye piedras para pulido</v>
          </cell>
        </row>
        <row r="60">
          <cell r="A60" t="str">
            <v>Cortadora de ladrillo incluye disco</v>
          </cell>
        </row>
        <row r="61">
          <cell r="A61" t="str">
            <v>Broca tusteno de 1/4"</v>
          </cell>
        </row>
        <row r="62">
          <cell r="A62" t="str">
            <v>Broca tusteno de 3/8"</v>
          </cell>
        </row>
        <row r="63">
          <cell r="A63" t="str">
            <v>Broca tusteno de 1/2"</v>
          </cell>
        </row>
        <row r="64">
          <cell r="A64" t="str">
            <v>Broca tusteno de 5/8"</v>
          </cell>
        </row>
        <row r="65">
          <cell r="A65" t="str">
            <v xml:space="preserve">Grua </v>
          </cell>
        </row>
      </sheetData>
      <sheetData sheetId="14">
        <row r="11">
          <cell r="A11" t="str">
            <v>A.C.P.M.</v>
          </cell>
        </row>
        <row r="12">
          <cell r="A12" t="str">
            <v>Abrazadera de 1"</v>
          </cell>
        </row>
        <row r="13">
          <cell r="A13" t="str">
            <v>Abrazadera de 1/2"</v>
          </cell>
        </row>
        <row r="14">
          <cell r="A14" t="str">
            <v>Abrazadera de 3/4"</v>
          </cell>
        </row>
        <row r="15">
          <cell r="A15" t="str">
            <v>Abrazadera metálica</v>
          </cell>
        </row>
        <row r="16">
          <cell r="A16" t="str">
            <v>Abrazadera metálica 1 1/2"</v>
          </cell>
        </row>
        <row r="17">
          <cell r="A17" t="str">
            <v>1.1.7</v>
          </cell>
        </row>
        <row r="18">
          <cell r="A18" t="str">
            <v>1.1.7</v>
          </cell>
        </row>
        <row r="19">
          <cell r="A19" t="str">
            <v>Abrazadera metálica 1 1/4"</v>
          </cell>
        </row>
        <row r="20">
          <cell r="A20" t="str">
            <v>Abrazadera metálica 1"</v>
          </cell>
        </row>
        <row r="21">
          <cell r="A21" t="str">
            <v>Abrazadera metálica 2"</v>
          </cell>
        </row>
        <row r="22">
          <cell r="A22" t="str">
            <v xml:space="preserve">Accesorio novafort </v>
          </cell>
        </row>
        <row r="23">
          <cell r="A23" t="str">
            <v>Accesorio PVCP-RDE 2" UZ</v>
          </cell>
        </row>
        <row r="24">
          <cell r="A24" t="str">
            <v>Accesorio PVCP-RDE 3" UZ</v>
          </cell>
        </row>
        <row r="25">
          <cell r="A25" t="str">
            <v>Accesorios - H.G. 1/2"</v>
          </cell>
        </row>
        <row r="26">
          <cell r="A26" t="str">
            <v>Accesorios - Y de 3"</v>
          </cell>
        </row>
        <row r="27">
          <cell r="A27" t="str">
            <v>Accesorios - Y de 4"</v>
          </cell>
        </row>
        <row r="28">
          <cell r="A28" t="str">
            <v>Accesorios PVC</v>
          </cell>
        </row>
        <row r="29">
          <cell r="A29" t="str">
            <v>Accesorios PVC-P 1 1/2"</v>
          </cell>
        </row>
        <row r="30">
          <cell r="A30" t="str">
            <v>Accesorios PVC-P 1 1/4"</v>
          </cell>
        </row>
        <row r="31">
          <cell r="A31" t="str">
            <v>Accesorios PVC-P 1"</v>
          </cell>
        </row>
        <row r="32">
          <cell r="A32" t="str">
            <v>Accesorios PVC-P 1/2"</v>
          </cell>
        </row>
        <row r="33">
          <cell r="A33" t="str">
            <v>Accesorios PVC-P 3/4"</v>
          </cell>
        </row>
        <row r="34">
          <cell r="A34" t="str">
            <v>Acero 37,000 p.s.i. 1/4"</v>
          </cell>
        </row>
        <row r="35">
          <cell r="A35" t="str">
            <v xml:space="preserve">Acero 60,000 p.s.i. </v>
          </cell>
        </row>
        <row r="36">
          <cell r="A36" t="str">
            <v>Acero de refuerzo 60000 PSI</v>
          </cell>
        </row>
        <row r="37">
          <cell r="A37" t="str">
            <v xml:space="preserve">Acero figurado 37,000 </v>
          </cell>
        </row>
        <row r="38">
          <cell r="A38" t="str">
            <v>Acero figurado 60,000 p.s.i. 1/2"</v>
          </cell>
        </row>
        <row r="39">
          <cell r="A39" t="str">
            <v>Acido muriatico</v>
          </cell>
        </row>
        <row r="40">
          <cell r="A40" t="str">
            <v xml:space="preserve">Acoflex plastico de 1/2" x  50 cms Lavamanos </v>
          </cell>
        </row>
        <row r="41">
          <cell r="A41" t="str">
            <v>Acoflex plastico de 1/2" x 7/8" de 50 cms. Sanitario</v>
          </cell>
        </row>
        <row r="42">
          <cell r="A42" t="str">
            <v>Acrilico transparente 2 mm, protección UV</v>
          </cell>
        </row>
        <row r="43">
          <cell r="A43" t="str">
            <v>Ad.Terminal cond.1"</v>
          </cell>
        </row>
        <row r="44">
          <cell r="A44" t="str">
            <v>Ad.Terminal cond.1/2"</v>
          </cell>
        </row>
        <row r="45">
          <cell r="A45" t="str">
            <v>Ad.Terminal cond.3/4"</v>
          </cell>
        </row>
        <row r="46">
          <cell r="A46" t="str">
            <v>Adaptador bajante rectangular PVC - Aguas Lluvias</v>
          </cell>
        </row>
        <row r="47">
          <cell r="A47" t="str">
            <v>Adaptador bajante rectangular PVC - alcantarillado</v>
          </cell>
        </row>
        <row r="48">
          <cell r="A48" t="str">
            <v>Adaptador conduit de 1/2"</v>
          </cell>
        </row>
        <row r="49">
          <cell r="A49" t="str">
            <v>Adaptador hembra PE AL PE 1216 - 1/2"</v>
          </cell>
        </row>
        <row r="50">
          <cell r="A50" t="str">
            <v>Adaptador hembra PE AL PE 1216 - 3/4"</v>
          </cell>
        </row>
        <row r="51">
          <cell r="A51" t="str">
            <v>Adaptador macho PE AL PE 1216 - 1/2"</v>
          </cell>
        </row>
        <row r="52">
          <cell r="A52" t="str">
            <v>Adaptador macho PE AL PE 1216 - 3/4"</v>
          </cell>
        </row>
        <row r="53">
          <cell r="A53" t="str">
            <v>Adaptador macho PVC de 1 1/2"</v>
          </cell>
        </row>
        <row r="54">
          <cell r="A54" t="str">
            <v>Adaptador macho PVC de 1"</v>
          </cell>
        </row>
        <row r="55">
          <cell r="A55" t="str">
            <v>Adaptador macho PVC de 1/2"</v>
          </cell>
        </row>
        <row r="56">
          <cell r="A56" t="str">
            <v>Adaptador macho PVC de 2 plg</v>
          </cell>
        </row>
        <row r="57">
          <cell r="A57" t="str">
            <v>Adoquín peatonal Santa Fe</v>
          </cell>
        </row>
        <row r="58">
          <cell r="A58" t="str">
            <v>Agua</v>
          </cell>
        </row>
        <row r="59">
          <cell r="A59" t="str">
            <v>Aislador de carrete en porcelana</v>
          </cell>
        </row>
        <row r="60">
          <cell r="A60" t="str">
            <v>Aislador de rosca para empalme</v>
          </cell>
        </row>
        <row r="61">
          <cell r="A61" t="str">
            <v>Aislador para percha BT</v>
          </cell>
        </row>
        <row r="62">
          <cell r="A62" t="str">
            <v>Aislador tipo pin</v>
          </cell>
        </row>
        <row r="63">
          <cell r="A63" t="str">
            <v>Alambre cobre THW 10 AWG</v>
          </cell>
        </row>
        <row r="64">
          <cell r="A64" t="str">
            <v>Alambre cobre THW 12 AWG</v>
          </cell>
        </row>
        <row r="65">
          <cell r="A65" t="str">
            <v>Alambre cobre THW 14 AWG</v>
          </cell>
        </row>
        <row r="66">
          <cell r="A66" t="str">
            <v>Alambre cobre THW 8 AWG</v>
          </cell>
        </row>
        <row r="67">
          <cell r="A67" t="str">
            <v>Alambre Cu desnudo AWG 10</v>
          </cell>
        </row>
        <row r="68">
          <cell r="A68" t="str">
            <v>Alambre Cu desnudo AWG 12</v>
          </cell>
        </row>
        <row r="69">
          <cell r="A69" t="str">
            <v>Alambre Cu desnudo AWG 14</v>
          </cell>
        </row>
        <row r="70">
          <cell r="A70" t="str">
            <v>Alambre de cobre No 10</v>
          </cell>
        </row>
        <row r="71">
          <cell r="A71" t="str">
            <v>Alambre de cobre No 12</v>
          </cell>
        </row>
        <row r="72">
          <cell r="A72" t="str">
            <v>Alambre de cobre No 14 desnudo</v>
          </cell>
        </row>
        <row r="73">
          <cell r="A73" t="str">
            <v>Alambre negro Cal. 18</v>
          </cell>
        </row>
        <row r="74">
          <cell r="A74" t="str">
            <v>Alambre Teléfono 2x22 estañado</v>
          </cell>
        </row>
        <row r="75">
          <cell r="A75" t="str">
            <v>Alicates</v>
          </cell>
        </row>
        <row r="76">
          <cell r="A76" t="str">
            <v>Alquiler Campamento 20 a 60 M2</v>
          </cell>
        </row>
        <row r="77">
          <cell r="A77" t="str">
            <v>Alumol Sika</v>
          </cell>
        </row>
        <row r="78">
          <cell r="A78" t="str">
            <v>Amarre plástico (zuncho)</v>
          </cell>
        </row>
        <row r="79">
          <cell r="A79" t="str">
            <v>Anclajes y abrazadera para bajantes aguas lluvias (3 - 4 plg)</v>
          </cell>
        </row>
        <row r="80">
          <cell r="A80" t="str">
            <v>Angulo 2 1/2" x 2 1/2" x 3/16"</v>
          </cell>
        </row>
        <row r="81">
          <cell r="A81" t="str">
            <v>Angulo 3/4 x 1/8</v>
          </cell>
        </row>
        <row r="82">
          <cell r="A82" t="str">
            <v>Angulo de cercha de 2" x 1"</v>
          </cell>
        </row>
        <row r="83">
          <cell r="A83" t="str">
            <v>Angulo de unión A-29</v>
          </cell>
        </row>
        <row r="84">
          <cell r="A84" t="str">
            <v>Anticorrosivo rojo claro PHLC</v>
          </cell>
        </row>
        <row r="85">
          <cell r="A85" t="str">
            <v xml:space="preserve">Antihumedad fachada </v>
          </cell>
        </row>
        <row r="86">
          <cell r="A86" t="str">
            <v>Arandela</v>
          </cell>
        </row>
        <row r="87">
          <cell r="A87" t="str">
            <v>Arbol especie local de 1,80 a 2,00 mts</v>
          </cell>
        </row>
        <row r="88">
          <cell r="A88" t="str">
            <v>Arena Amarilla Lavada</v>
          </cell>
        </row>
        <row r="89">
          <cell r="A89" t="str">
            <v>Arena Blanca</v>
          </cell>
        </row>
        <row r="90">
          <cell r="A90" t="str">
            <v>Arena de peña</v>
          </cell>
        </row>
        <row r="91">
          <cell r="A91" t="str">
            <v>Arena de rio</v>
          </cell>
        </row>
        <row r="92">
          <cell r="A92" t="str">
            <v>Arena de río (viaje 5 m3)</v>
          </cell>
        </row>
        <row r="93">
          <cell r="A93" t="str">
            <v xml:space="preserve">Arena lavada blanca </v>
          </cell>
        </row>
        <row r="94">
          <cell r="A94" t="str">
            <v>Arena lavada de pozo</v>
          </cell>
        </row>
        <row r="95">
          <cell r="A95" t="str">
            <v>Atornillador</v>
          </cell>
        </row>
        <row r="96">
          <cell r="A96" t="str">
            <v>Automático 3x100 Amp.</v>
          </cell>
        </row>
        <row r="97">
          <cell r="A97" t="str">
            <v>Automático 3x30, 3x40, 3x50 o 3x60 Amp.</v>
          </cell>
        </row>
        <row r="98">
          <cell r="A98" t="str">
            <v>Automático enchufable 1x20 Amp.</v>
          </cell>
        </row>
        <row r="99">
          <cell r="A99" t="str">
            <v>Automático enchufable 1x40 Amp.</v>
          </cell>
        </row>
        <row r="100">
          <cell r="A100" t="str">
            <v>Automático enchufable 2x20, 2x30, 2x40, 2x50 o 2x60 Amp.</v>
          </cell>
        </row>
        <row r="101">
          <cell r="A101" t="str">
            <v>Automático enchufable 2x70, 2x80 o 2x100 Amp.</v>
          </cell>
        </row>
        <row r="102">
          <cell r="A102" t="str">
            <v>Bajante PVC Rectangular</v>
          </cell>
        </row>
        <row r="103">
          <cell r="A103" t="str">
            <v xml:space="preserve">Baldosin cerámico blanco 20 x 20  Trafico 4 </v>
          </cell>
        </row>
        <row r="104">
          <cell r="A104" t="str">
            <v>Baldosin cerámico blanco 30 x 30</v>
          </cell>
        </row>
        <row r="105">
          <cell r="A105" t="str">
            <v>Baldosin cerámico cristanac corona 32,4 x 32,4</v>
          </cell>
        </row>
        <row r="106">
          <cell r="A106" t="str">
            <v>Baldosin cerámico Italia (30,5 x 30,5)</v>
          </cell>
        </row>
        <row r="107">
          <cell r="A107" t="str">
            <v>Baldosin cerámico pared  de 20 x 20 blanco primera</v>
          </cell>
        </row>
        <row r="108">
          <cell r="A108" t="str">
            <v>Baldosin cerámico pared Valencia 20,5 x 30,5</v>
          </cell>
        </row>
        <row r="109">
          <cell r="A109" t="str">
            <v>Baldosin de granito (30 x 30)</v>
          </cell>
        </row>
        <row r="110">
          <cell r="A110" t="str">
            <v>Barniz vitriflex</v>
          </cell>
        </row>
        <row r="111">
          <cell r="A111" t="str">
            <v>Barra  proyectante Franklin Brass, en acero Inoxidable de  1-1/4" 39 - 1/4" proyectante, capacidad mínima de 500 libras; incluye chazos y tornillos suminsitrados por el fabricante.</v>
          </cell>
        </row>
        <row r="112">
          <cell r="A112" t="str">
            <v>Barra discapacitados 18" (46 cm) cromo grival</v>
          </cell>
        </row>
        <row r="113">
          <cell r="A113" t="str">
            <v>Barra discapacitados 30" (76 cm) cromo grival; incluye chazos y tornillos, suministrados por el fabricante</v>
          </cell>
        </row>
        <row r="114">
          <cell r="A114" t="str">
            <v>Bentonita</v>
          </cell>
        </row>
        <row r="115">
          <cell r="A115" t="str">
            <v>Bisagra alum.Ext 2"</v>
          </cell>
        </row>
        <row r="116">
          <cell r="A116" t="str">
            <v>Bisagra alum.Ext 3"</v>
          </cell>
        </row>
        <row r="117">
          <cell r="A117" t="str">
            <v>Bisagra Metalisteria triple</v>
          </cell>
        </row>
        <row r="118">
          <cell r="A118" t="str">
            <v>Bloque calado sencillo 20 x 20</v>
          </cell>
        </row>
        <row r="119">
          <cell r="A119" t="str">
            <v>Bloque en concreto par muros estructurales de 0,09 x 19 x 39</v>
          </cell>
        </row>
        <row r="120">
          <cell r="A120" t="str">
            <v>Bloque en concreto para muros  tipo piedra de 12 x 20 X 40 cm.</v>
          </cell>
        </row>
        <row r="121">
          <cell r="A121" t="str">
            <v>Bloque en concreto para muros estructurales de 12  X 20 X 40</v>
          </cell>
        </row>
        <row r="122">
          <cell r="A122" t="str">
            <v>Bloque en concreto para muros no estructurales, lisos de  6 x 20 x 40</v>
          </cell>
        </row>
        <row r="123">
          <cell r="A123" t="str">
            <v>Bloque muro LN-14N</v>
          </cell>
        </row>
        <row r="124">
          <cell r="A124" t="str">
            <v>Bloque No.4</v>
          </cell>
        </row>
        <row r="125">
          <cell r="A125" t="str">
            <v>Bloque No.5</v>
          </cell>
        </row>
        <row r="126">
          <cell r="A126" t="str">
            <v>Bombillo de bajo consumo</v>
          </cell>
        </row>
        <row r="127">
          <cell r="A127" t="str">
            <v>Boquilla terminal EMT de 1"</v>
          </cell>
        </row>
        <row r="128">
          <cell r="A128" t="str">
            <v>Boquilla terminal EMT de 1-1/2"</v>
          </cell>
        </row>
        <row r="129">
          <cell r="A129" t="str">
            <v>Boquilla terminal EMT de 3/4"</v>
          </cell>
        </row>
        <row r="130">
          <cell r="A130" t="str">
            <v>Boquilla terminal PVC de 1"</v>
          </cell>
        </row>
        <row r="131">
          <cell r="A131" t="str">
            <v>Boquilla terminal PVC de 1/2"</v>
          </cell>
        </row>
        <row r="132">
          <cell r="A132" t="str">
            <v>Boquilla terminal PVC de 1-1/2"</v>
          </cell>
        </row>
        <row r="133">
          <cell r="A133" t="str">
            <v>Boquilla terminal PVC de 3/4"</v>
          </cell>
        </row>
        <row r="134">
          <cell r="A134" t="str">
            <v>Brazo para luminaria en poste</v>
          </cell>
        </row>
        <row r="135">
          <cell r="A135" t="str">
            <v>Breaker de riel bipolar  2 x 100A</v>
          </cell>
        </row>
        <row r="136">
          <cell r="A136" t="str">
            <v>Broca para concreto 1/2"</v>
          </cell>
        </row>
        <row r="137">
          <cell r="A137" t="str">
            <v>Broca para concreto 1/4"</v>
          </cell>
        </row>
        <row r="138">
          <cell r="A138" t="str">
            <v>Buje roscado  1" x 1 1/4"  PVC - Presión</v>
          </cell>
        </row>
        <row r="139">
          <cell r="A139" t="str">
            <v>Buje roscado  1" x 3/4"  PVC - Presión</v>
          </cell>
        </row>
        <row r="140">
          <cell r="A140" t="str">
            <v>Buje roscado  3/4" x 1/2" PVC - Presión</v>
          </cell>
        </row>
        <row r="141">
          <cell r="A141" t="str">
            <v>Caballete para cubierta bioclimatica, en acero y foil de aluminio de 0,70 x 2 mts</v>
          </cell>
        </row>
        <row r="142">
          <cell r="A142" t="str">
            <v>Cable ACSR 1/0</v>
          </cell>
        </row>
        <row r="143">
          <cell r="A143" t="str">
            <v>Cable ACSR 2/0</v>
          </cell>
        </row>
        <row r="144">
          <cell r="A144" t="str">
            <v>Cable antifraude 1x8+8</v>
          </cell>
        </row>
        <row r="145">
          <cell r="A145" t="str">
            <v>Cable antifraude 2x4+4</v>
          </cell>
        </row>
        <row r="146">
          <cell r="A146" t="str">
            <v>Cable antifraude 2x6+6</v>
          </cell>
        </row>
        <row r="147">
          <cell r="A147" t="str">
            <v>Cable antifraude 2x8+8</v>
          </cell>
        </row>
        <row r="148">
          <cell r="A148" t="str">
            <v>Cable antifraude 3x4+6</v>
          </cell>
        </row>
        <row r="149">
          <cell r="A149" t="str">
            <v>Cable antifraude 3x6+8</v>
          </cell>
        </row>
        <row r="150">
          <cell r="A150" t="str">
            <v>Cable antifraude 3x8+10</v>
          </cell>
        </row>
        <row r="151">
          <cell r="A151" t="str">
            <v>Cable de cobre No 2</v>
          </cell>
        </row>
        <row r="152">
          <cell r="A152" t="str">
            <v>Cable de cobre No 4</v>
          </cell>
        </row>
        <row r="153">
          <cell r="A153" t="str">
            <v>Cable de cobre No 6</v>
          </cell>
        </row>
        <row r="154">
          <cell r="A154" t="str">
            <v>Cable de cobre No 8</v>
          </cell>
        </row>
        <row r="155">
          <cell r="A155" t="str">
            <v xml:space="preserve">Cadena galvanizada 3/8" </v>
          </cell>
        </row>
        <row r="156">
          <cell r="A156" t="str">
            <v>Caja 2400</v>
          </cell>
        </row>
        <row r="157">
          <cell r="A157" t="str">
            <v>Caja 5800</v>
          </cell>
        </row>
        <row r="158">
          <cell r="A158" t="str">
            <v>Caja de un medidor Agua</v>
          </cell>
        </row>
        <row r="159">
          <cell r="A159" t="str">
            <v>Caja en mampostería de 30x30x30</v>
          </cell>
        </row>
        <row r="160">
          <cell r="A160" t="str">
            <v>Caja en mampostería doble</v>
          </cell>
        </row>
        <row r="161">
          <cell r="A161" t="str">
            <v>Caja en mampostería sencilla</v>
          </cell>
        </row>
        <row r="162">
          <cell r="A162" t="str">
            <v>Caja en mampostería tipo A.P.</v>
          </cell>
        </row>
        <row r="163">
          <cell r="A163" t="str">
            <v>Caja octagonal</v>
          </cell>
        </row>
        <row r="164">
          <cell r="A164" t="str">
            <v>Caja para 2 circuitos monofásica</v>
          </cell>
        </row>
        <row r="165">
          <cell r="A165" t="str">
            <v>Caja para 3 circuitos monofásica</v>
          </cell>
        </row>
        <row r="166">
          <cell r="A166" t="str">
            <v>Caja para 4 circuitos monofásica</v>
          </cell>
        </row>
        <row r="167">
          <cell r="A167" t="str">
            <v>Caja para 6 circuitos monofásica</v>
          </cell>
        </row>
        <row r="168">
          <cell r="A168" t="str">
            <v>Caja para 9 circuitos bifásica</v>
          </cell>
        </row>
        <row r="169">
          <cell r="A169" t="str">
            <v>Caja para contador energia</v>
          </cell>
        </row>
        <row r="170">
          <cell r="A170" t="str">
            <v>Caja para contador medición indirecta</v>
          </cell>
        </row>
        <row r="171">
          <cell r="A171" t="str">
            <v>Caja tapa registro europa de 15 x 15 blanca</v>
          </cell>
        </row>
        <row r="172">
          <cell r="A172" t="str">
            <v>Calado en concreto prefabricado de 0,40 x 0,40 x 0,20 mts (según diseño arquitectónico)</v>
          </cell>
        </row>
        <row r="173">
          <cell r="A173" t="str">
            <v>Canal PVC  Tipo Amazonas</v>
          </cell>
        </row>
        <row r="174">
          <cell r="A174" t="str">
            <v>Canaleta .8  L=2.40</v>
          </cell>
        </row>
        <row r="175">
          <cell r="A175" t="str">
            <v>Canaleta Metal C/Divis.10 x 4</v>
          </cell>
        </row>
        <row r="176">
          <cell r="A176" t="str">
            <v>Capacete 1"</v>
          </cell>
        </row>
        <row r="177">
          <cell r="A177" t="str">
            <v>Capacete 1-1/2"</v>
          </cell>
        </row>
        <row r="178">
          <cell r="A178" t="str">
            <v>Capacete 3/4"</v>
          </cell>
        </row>
        <row r="179">
          <cell r="A179" t="str">
            <v>Capacete de 1 1/2"</v>
          </cell>
        </row>
        <row r="180">
          <cell r="A180" t="str">
            <v>Capacete de 1 1/4"</v>
          </cell>
        </row>
        <row r="181">
          <cell r="A181" t="str">
            <v>Caseton de E = 0,52 m</v>
          </cell>
        </row>
        <row r="182">
          <cell r="A182" t="str">
            <v>Caseton de E = 0.40 m</v>
          </cell>
        </row>
        <row r="183">
          <cell r="A183" t="str">
            <v>Caseton de E = 0.42 m</v>
          </cell>
        </row>
        <row r="184">
          <cell r="A184" t="str">
            <v>Caseton de E = 0.45 m</v>
          </cell>
        </row>
        <row r="185">
          <cell r="A185" t="str">
            <v xml:space="preserve">Cemento blanco </v>
          </cell>
        </row>
        <row r="186">
          <cell r="A186" t="str">
            <v xml:space="preserve">Cemento gris </v>
          </cell>
        </row>
        <row r="187">
          <cell r="A187" t="str">
            <v>Cerco ordinario 3M</v>
          </cell>
        </row>
        <row r="188">
          <cell r="A188" t="str">
            <v>Cerradura de alcoba en poma metálica</v>
          </cell>
        </row>
        <row r="189">
          <cell r="A189" t="str">
            <v>Cerradura Gato doble cerrojo/210400</v>
          </cell>
        </row>
        <row r="190">
          <cell r="A190" t="str">
            <v>Cerradura Inafer C-998 Madera</v>
          </cell>
        </row>
        <row r="191">
          <cell r="A191" t="str">
            <v>Cerradura puerta discapacitados 63 AA - F30 B A &amp; A</v>
          </cell>
        </row>
        <row r="192">
          <cell r="A192" t="str">
            <v xml:space="preserve">Cerradura Schlage, cilindrica de manija Jupiter cromada mate Ref. </v>
          </cell>
        </row>
        <row r="193">
          <cell r="A193" t="str">
            <v>Cerradura Shlage Ref A30D - terraza, Georgia</v>
          </cell>
        </row>
        <row r="194">
          <cell r="A194" t="str">
            <v>Cerradura Shlage Ref B362 Doble cilindro</v>
          </cell>
        </row>
        <row r="195">
          <cell r="A195" t="str">
            <v>Cerradura YALE 170 1/4</v>
          </cell>
        </row>
        <row r="196">
          <cell r="A196" t="str">
            <v>Cerradura YALE doble pasador 987-1 1/4</v>
          </cell>
        </row>
        <row r="197">
          <cell r="A197" t="str">
            <v>Cesped - especie nativa</v>
          </cell>
        </row>
        <row r="198">
          <cell r="A198" t="str">
            <v xml:space="preserve">Chazo p/tornillo </v>
          </cell>
        </row>
        <row r="199">
          <cell r="A199" t="str">
            <v>Cheque red white roscado  3/4"; incluye accesorios</v>
          </cell>
        </row>
        <row r="200">
          <cell r="A200" t="str">
            <v>Cheque red white roscado de   1/2"; incluye accesorios</v>
          </cell>
        </row>
        <row r="201">
          <cell r="A201" t="str">
            <v>Cheque red white roscado de 1"; incluye accesorios</v>
          </cell>
        </row>
        <row r="202">
          <cell r="A202" t="str">
            <v>Cinta aislante</v>
          </cell>
        </row>
        <row r="203">
          <cell r="A203" t="str">
            <v>Cinta peligro</v>
          </cell>
        </row>
        <row r="204">
          <cell r="A204" t="str">
            <v xml:space="preserve">Cinta Teflón </v>
          </cell>
        </row>
        <row r="205">
          <cell r="A205" t="str">
            <v>Clavija de caucho 3 polos aérea</v>
          </cell>
        </row>
        <row r="206">
          <cell r="A206" t="str">
            <v>CLORO DESINFECTANTE</v>
          </cell>
        </row>
        <row r="207">
          <cell r="A207" t="str">
            <v>Codo 90º  CxC Sanitario 2"</v>
          </cell>
        </row>
        <row r="208">
          <cell r="A208" t="str">
            <v>Codo 90º  CxC Sanitario 3"</v>
          </cell>
        </row>
        <row r="209">
          <cell r="A209" t="str">
            <v>Codo 90º  CxC Sanitario 4"</v>
          </cell>
        </row>
        <row r="210">
          <cell r="A210" t="str">
            <v>Codo 90º 1/4 CxC 3"</v>
          </cell>
        </row>
        <row r="211">
          <cell r="A211" t="str">
            <v>Codo 90º 1/4 CxC 4"</v>
          </cell>
        </row>
        <row r="212">
          <cell r="A212" t="str">
            <v>Codo 90º Pres.PVC 1 1/2"</v>
          </cell>
        </row>
        <row r="213">
          <cell r="A213" t="str">
            <v>Codo 90º Pres.PVC 1"</v>
          </cell>
        </row>
        <row r="214">
          <cell r="A214" t="str">
            <v>Codo 90º Pres.PVC 1/2"</v>
          </cell>
        </row>
        <row r="215">
          <cell r="A215" t="str">
            <v>Codo 90º Pres.PVC 2"</v>
          </cell>
        </row>
        <row r="216">
          <cell r="A216" t="str">
            <v>Codo 90º Pres.PVC 3/4"</v>
          </cell>
        </row>
        <row r="217">
          <cell r="A217" t="str">
            <v>Codo bajante 90º PVC rectangular</v>
          </cell>
        </row>
        <row r="218">
          <cell r="A218" t="str">
            <v>Codo H.G: 1"</v>
          </cell>
        </row>
        <row r="219">
          <cell r="A219" t="str">
            <v>Codo H.G: 1. 1/2"</v>
          </cell>
        </row>
        <row r="220">
          <cell r="A220" t="str">
            <v>Codo H.G: 1/2"</v>
          </cell>
        </row>
        <row r="221">
          <cell r="A221" t="str">
            <v>Codo PVC-P 1/2"</v>
          </cell>
        </row>
        <row r="222">
          <cell r="A222" t="str">
            <v>Codo PVC-P 3/4"</v>
          </cell>
        </row>
        <row r="223">
          <cell r="A223" t="str">
            <v>Codo PVC-S  22,5º</v>
          </cell>
        </row>
        <row r="224">
          <cell r="A224" t="str">
            <v>Concreto de 2,000 p.s.i.</v>
          </cell>
        </row>
        <row r="225">
          <cell r="A225" t="str">
            <v>Concreto de 2,500 p.s.i.</v>
          </cell>
        </row>
        <row r="226">
          <cell r="A226" t="str">
            <v>Concreto de 3,000 p.s.i.</v>
          </cell>
        </row>
        <row r="227">
          <cell r="A227" t="str">
            <v>Concreto de 3,000 p.s.i., premezclado y  bombeado</v>
          </cell>
        </row>
        <row r="228">
          <cell r="A228" t="str">
            <v>Concreto de 3,500 p.s.i.</v>
          </cell>
        </row>
        <row r="229">
          <cell r="A229" t="str">
            <v>Concreto de 4,000 p.s.i.</v>
          </cell>
        </row>
        <row r="230">
          <cell r="A230" t="str">
            <v>Conector para varilla cooper weld</v>
          </cell>
        </row>
        <row r="231">
          <cell r="A231" t="str">
            <v>Contador electrónico bifásico</v>
          </cell>
        </row>
        <row r="232">
          <cell r="A232" t="str">
            <v>Contador electrónico Trifásico</v>
          </cell>
        </row>
        <row r="233">
          <cell r="A233" t="str">
            <v>Coraza PVC de 1/2"</v>
          </cell>
        </row>
        <row r="234">
          <cell r="A234" t="str">
            <v>Cortacircuito de cañuela</v>
          </cell>
        </row>
        <row r="235">
          <cell r="A235" t="str">
            <v>Cortafrío</v>
          </cell>
        </row>
        <row r="236">
          <cell r="A236" t="str">
            <v>Cruceta de 1.50</v>
          </cell>
        </row>
        <row r="237">
          <cell r="A237" t="str">
            <v>Curva conduit PVC 1"</v>
          </cell>
        </row>
        <row r="238">
          <cell r="A238" t="str">
            <v>Curva conduit PVC 1/2"</v>
          </cell>
        </row>
        <row r="239">
          <cell r="A239" t="str">
            <v>Curva conduit PVC 1-1/2"</v>
          </cell>
        </row>
        <row r="240">
          <cell r="A240" t="str">
            <v>Curva conduit PVC 3/4"</v>
          </cell>
        </row>
        <row r="241">
          <cell r="A241" t="str">
            <v>Curva galvanizada de 1 1/2"</v>
          </cell>
        </row>
        <row r="242">
          <cell r="A242" t="str">
            <v>Curva galvanizada de 1 1/4"</v>
          </cell>
        </row>
        <row r="243">
          <cell r="A243" t="str">
            <v>Curva galvanizada de 1"</v>
          </cell>
        </row>
        <row r="244">
          <cell r="A244" t="str">
            <v>Derivación luminaria con empalme y cable encauchetado</v>
          </cell>
        </row>
        <row r="245">
          <cell r="A245" t="str">
            <v>Desagüe automatico lavamanos</v>
          </cell>
        </row>
        <row r="246">
          <cell r="A246" t="str">
            <v>Detergentes, ácidos</v>
          </cell>
        </row>
        <row r="247">
          <cell r="A247" t="str">
            <v>Diagonal</v>
          </cell>
        </row>
        <row r="248">
          <cell r="A248" t="str">
            <v>Disolvente Thinner</v>
          </cell>
        </row>
        <row r="249">
          <cell r="A249" t="str">
            <v>Divisor Ref ALN - 546</v>
          </cell>
        </row>
        <row r="250">
          <cell r="A250" t="str">
            <v>Domo acrílico</v>
          </cell>
        </row>
        <row r="251">
          <cell r="A251" t="str">
            <v xml:space="preserve">Ducha  sencilla incluye accesorios </v>
          </cell>
        </row>
        <row r="252">
          <cell r="A252" t="str">
            <v>Durmiente abarco 4M</v>
          </cell>
        </row>
        <row r="253">
          <cell r="A253" t="str">
            <v>Durmiente ordinario 3 m</v>
          </cell>
        </row>
        <row r="254">
          <cell r="A254" t="str">
            <v>Empaque Triangular Caucho</v>
          </cell>
        </row>
        <row r="255">
          <cell r="A255" t="str">
            <v>Encauchetado 3x16</v>
          </cell>
        </row>
        <row r="256">
          <cell r="A256" t="str">
            <v>Enchape de mesón en madera Cedro</v>
          </cell>
        </row>
        <row r="257">
          <cell r="A257" t="str">
            <v>Encofroil MET- Desmoldante Cast Off</v>
          </cell>
        </row>
        <row r="258">
          <cell r="A258" t="str">
            <v>Escuadra metálica para anclaje</v>
          </cell>
        </row>
        <row r="259">
          <cell r="A259" t="str">
            <v>Esfumado 20,5 x 20,5</v>
          </cell>
        </row>
        <row r="260">
          <cell r="A260" t="str">
            <v>Esmalte epoxico Epoxibler 2 componentes</v>
          </cell>
        </row>
        <row r="261">
          <cell r="A261" t="str">
            <v>Esmalte mate supersintético</v>
          </cell>
        </row>
        <row r="262">
          <cell r="A262" t="str">
            <v>Esmalte sintético para señalización</v>
          </cell>
        </row>
        <row r="263">
          <cell r="A263" t="str">
            <v>Esmalte sintético Pintulux</v>
          </cell>
        </row>
        <row r="264">
          <cell r="A264" t="str">
            <v>Esmalte sobre reja</v>
          </cell>
        </row>
        <row r="265">
          <cell r="A265" t="str">
            <v>Espárrago para anclaje</v>
          </cell>
        </row>
        <row r="266">
          <cell r="A266" t="str">
            <v>Espejo biselado de 4 mm</v>
          </cell>
        </row>
        <row r="267">
          <cell r="A267" t="str">
            <v>Estaca madera para replanteo</v>
          </cell>
        </row>
        <row r="268">
          <cell r="A268" t="str">
            <v xml:space="preserve">Estuco </v>
          </cell>
        </row>
        <row r="269">
          <cell r="A269" t="str">
            <v xml:space="preserve">Falleba </v>
          </cell>
        </row>
        <row r="270">
          <cell r="A270" t="str">
            <v>Falleba con portacandado</v>
          </cell>
        </row>
        <row r="271">
          <cell r="A271" t="str">
            <v>Flotador 3/4 plg - bronce, incluye accesorios</v>
          </cell>
        </row>
        <row r="272">
          <cell r="A272" t="str">
            <v>Flotador mecánico 1" Incluye accesorios</v>
          </cell>
        </row>
        <row r="273">
          <cell r="A273" t="str">
            <v>Fluorescente 2x32 bajo consumo</v>
          </cell>
        </row>
        <row r="274">
          <cell r="A274" t="str">
            <v>Fotocelda para luminaria en poste</v>
          </cell>
        </row>
        <row r="275">
          <cell r="A275" t="str">
            <v xml:space="preserve">Gancho galvanizado con platina </v>
          </cell>
        </row>
        <row r="276">
          <cell r="A276" t="str">
            <v>Gancho para canaleta 90 madera</v>
          </cell>
        </row>
        <row r="277">
          <cell r="A277" t="str">
            <v>Gancho teja eternit 150mm</v>
          </cell>
        </row>
        <row r="278">
          <cell r="A278" t="str">
            <v>Gancho teja eternit 55mm</v>
          </cell>
        </row>
        <row r="279">
          <cell r="A279" t="str">
            <v>Gancho Tensor GalvanizadoTipo comercial 5/16 x 4 1/4"</v>
          </cell>
        </row>
        <row r="280">
          <cell r="A280" t="str">
            <v>Geotextil NT 1600</v>
          </cell>
        </row>
        <row r="281">
          <cell r="A281" t="str">
            <v>Geotextil Tejido 1700</v>
          </cell>
        </row>
        <row r="282">
          <cell r="A282" t="str">
            <v>Grafil 6 mm</v>
          </cell>
        </row>
        <row r="283">
          <cell r="A283" t="str">
            <v>Grafil 8 mm</v>
          </cell>
        </row>
        <row r="284">
          <cell r="A284" t="str">
            <v>Granito No.2</v>
          </cell>
        </row>
        <row r="285">
          <cell r="A285" t="str">
            <v>Granito Pulido para mesones</v>
          </cell>
        </row>
        <row r="286">
          <cell r="A286" t="str">
            <v>Gravilla de rio (viaje 5 m3)</v>
          </cell>
        </row>
        <row r="287">
          <cell r="A287" t="str">
            <v>Gravilla mona Nº 2</v>
          </cell>
        </row>
        <row r="288">
          <cell r="A288" t="str">
            <v>Griferia Lavaplatos sencilla metal cromo</v>
          </cell>
        </row>
        <row r="289">
          <cell r="A289" t="str">
            <v>Grúa</v>
          </cell>
        </row>
        <row r="290">
          <cell r="A290" t="str">
            <v>Guardaescoba granito  7 X 33</v>
          </cell>
        </row>
        <row r="291">
          <cell r="A291" t="str">
            <v>Guardaescoba granito pulido media caña; tipo alfa</v>
          </cell>
        </row>
        <row r="292">
          <cell r="A292" t="str">
            <v>Guaya 1/8"</v>
          </cell>
        </row>
        <row r="293">
          <cell r="A293" t="str">
            <v>Hebilla bandit 3/8"</v>
          </cell>
        </row>
        <row r="294">
          <cell r="A294" t="str">
            <v>Hidrosello Canal Amazonas</v>
          </cell>
        </row>
        <row r="295">
          <cell r="A295" t="str">
            <v>Hierro cuadrado 9 mm</v>
          </cell>
        </row>
        <row r="296">
          <cell r="A296" t="str">
            <v>Hoja puerta triplex 0,81</v>
          </cell>
        </row>
        <row r="297">
          <cell r="A297" t="str">
            <v>Hoja puerta triplex 4mm.(2x1). Entamborada. Estructura ancho=0.10 m., espesor 4cm.</v>
          </cell>
        </row>
        <row r="298">
          <cell r="A298" t="str">
            <v>Icopor</v>
          </cell>
        </row>
        <row r="299">
          <cell r="A299" t="str">
            <v>Instalación Acometidad Sanitaria - Baños inc Mat.</v>
          </cell>
        </row>
        <row r="300">
          <cell r="A300" t="str">
            <v>Interruptor doble</v>
          </cell>
        </row>
        <row r="301">
          <cell r="A301" t="str">
            <v>Interruptor sencillo</v>
          </cell>
        </row>
        <row r="302">
          <cell r="A302" t="str">
            <v>Interruptor sencillo + tomacorriente con polo a tierra</v>
          </cell>
        </row>
        <row r="303">
          <cell r="A303" t="str">
            <v>Interruptor triple</v>
          </cell>
        </row>
        <row r="304">
          <cell r="A304" t="str">
            <v>Juego conx. Tanque</v>
          </cell>
        </row>
        <row r="305">
          <cell r="A305" t="str">
            <v>Ladrillo prensado Santa Fe</v>
          </cell>
        </row>
        <row r="306">
          <cell r="A306" t="str">
            <v>Ladrillo rejilla</v>
          </cell>
        </row>
        <row r="307">
          <cell r="A307" t="str">
            <v>Ladrillo tolete común</v>
          </cell>
        </row>
        <row r="308">
          <cell r="A308" t="str">
            <v>Ladrillo tolete estructural, color según especificaciones arquitectónicas, propias del proyecto (visto 2 caras)</v>
          </cell>
        </row>
        <row r="309">
          <cell r="A309" t="str">
            <v>Ladrillo tolete recocido</v>
          </cell>
        </row>
        <row r="310">
          <cell r="A310" t="str">
            <v>Lamina Cold-Rolled Cal. 18 - M2</v>
          </cell>
        </row>
        <row r="311">
          <cell r="A311" t="str">
            <v>Lamina Cold-Rolled Cal. 20</v>
          </cell>
        </row>
        <row r="312">
          <cell r="A312" t="str">
            <v>Lamina Cold-Rolled Cal.18  1,2 x 2,4 m</v>
          </cell>
        </row>
        <row r="313">
          <cell r="A313" t="str">
            <v>Lámina galvanizada Cal 18</v>
          </cell>
        </row>
        <row r="314">
          <cell r="A314" t="str">
            <v>Lamina galvanizada cal.20</v>
          </cell>
        </row>
        <row r="315">
          <cell r="A315" t="str">
            <v>Lámina lisa Aluminio e=3mm</v>
          </cell>
        </row>
        <row r="316">
          <cell r="A316" t="str">
            <v>Lámpara fluorescente 2 x 32 - T 8</v>
          </cell>
        </row>
        <row r="317">
          <cell r="A317" t="str">
            <v xml:space="preserve">Lámpara Fluorescente 2 x 48" </v>
          </cell>
        </row>
        <row r="318">
          <cell r="A318" t="str">
            <v>Lavamanos  de colgar blanco</v>
          </cell>
        </row>
        <row r="319">
          <cell r="A319" t="str">
            <v>Lavamanos de sobreponer blanco</v>
          </cell>
        </row>
        <row r="320">
          <cell r="A320" t="str">
            <v>Lavaplatos de empotrar acero inoxidable 35x50</v>
          </cell>
        </row>
        <row r="321">
          <cell r="A321" t="str">
            <v>Limpiador PVC 1/8</v>
          </cell>
        </row>
        <row r="322">
          <cell r="A322" t="str">
            <v>Llave individual para lavamanos</v>
          </cell>
        </row>
        <row r="323">
          <cell r="A323" t="str">
            <v>Llave terminal 1/2" - cromada , incluye adaptadores</v>
          </cell>
        </row>
        <row r="324">
          <cell r="A324" t="str">
            <v>Lona Verde</v>
          </cell>
        </row>
        <row r="325">
          <cell r="A325" t="str">
            <v>Lubricante de silicona Canal y Bajante Amazonas</v>
          </cell>
        </row>
        <row r="326">
          <cell r="A326" t="str">
            <v>Luminaria de sodio cerrada 125W 208W</v>
          </cell>
        </row>
        <row r="327">
          <cell r="A327" t="str">
            <v>Luminaria de sodio cerrada 70W 208W</v>
          </cell>
        </row>
        <row r="328">
          <cell r="A328" t="str">
            <v>Malla con vena</v>
          </cell>
        </row>
        <row r="329">
          <cell r="A329" t="str">
            <v>Malla electrosoldada D 4 x 4 mm y Separación 15 x 25 cm</v>
          </cell>
        </row>
        <row r="330">
          <cell r="A330" t="str">
            <v>Malla Eslabonada galvanizada Cal 12 huecos de 1/12 x  1/2 plg</v>
          </cell>
        </row>
        <row r="331">
          <cell r="A331" t="str">
            <v>Malla para gaviones</v>
          </cell>
        </row>
        <row r="332">
          <cell r="A332" t="str">
            <v>Malla tipo gallinero</v>
          </cell>
        </row>
        <row r="333">
          <cell r="A333" t="str">
            <v xml:space="preserve">Mallas electrosoldadas </v>
          </cell>
        </row>
        <row r="334">
          <cell r="A334" t="str">
            <v>Manija</v>
          </cell>
        </row>
        <row r="335">
          <cell r="A335" t="str">
            <v xml:space="preserve">Manija para ventana de aluminio </v>
          </cell>
        </row>
        <row r="336">
          <cell r="A336" t="str">
            <v>Maniobra de corte</v>
          </cell>
        </row>
        <row r="337">
          <cell r="A337" t="str">
            <v>Manto Asfaltico con foil de aluminio</v>
          </cell>
        </row>
        <row r="338">
          <cell r="A338" t="str">
            <v>Marco para caja doble</v>
          </cell>
        </row>
        <row r="339">
          <cell r="A339" t="str">
            <v>Marco para caja sencilla</v>
          </cell>
        </row>
        <row r="340">
          <cell r="A340" t="str">
            <v>Marco puerta de seguridad Cal.18</v>
          </cell>
        </row>
        <row r="341">
          <cell r="A341" t="str">
            <v>Marco puerta lámina 1.00. Lám.Cal.18</v>
          </cell>
        </row>
        <row r="342">
          <cell r="A342" t="str">
            <v>Marco puerta lámina Cold rolled Cal 18</v>
          </cell>
        </row>
        <row r="343">
          <cell r="A343" t="str">
            <v>Marco ventana</v>
          </cell>
        </row>
        <row r="344">
          <cell r="A344" t="str">
            <v>Marco y tapa para caja de inspección de  0,30 x 0,30 mts</v>
          </cell>
        </row>
        <row r="345">
          <cell r="A345" t="str">
            <v>Marco y tapa para cámara de inspección CS274</v>
          </cell>
        </row>
        <row r="346">
          <cell r="A346" t="str">
            <v>Marco y tapa para cámara de inspección CS275</v>
          </cell>
        </row>
        <row r="347">
          <cell r="A347" t="str">
            <v>Marmolina</v>
          </cell>
        </row>
        <row r="348">
          <cell r="A348" t="str">
            <v>Medidor de agua 1/2"</v>
          </cell>
        </row>
        <row r="349">
          <cell r="A349" t="str">
            <v>Medidor de luz Trifásico</v>
          </cell>
        </row>
        <row r="350">
          <cell r="A350" t="str">
            <v>Mesón acero inoxidable Cal.16. Dim.(0.60 x 0.85).</v>
          </cell>
        </row>
        <row r="351">
          <cell r="A351" t="str">
            <v>Mesón acero inoxidable Cal.16. Dim.(0.76 x 1.02).</v>
          </cell>
        </row>
        <row r="352">
          <cell r="A352" t="str">
            <v>Mesón acero inoxidable Cal.16. Dim.(0.90 x 2.95).</v>
          </cell>
        </row>
        <row r="353">
          <cell r="A353" t="str">
            <v>Mesón acero inoxidable Cal.16. Dim.(1.30 x 4.15).</v>
          </cell>
        </row>
        <row r="354">
          <cell r="A354" t="str">
            <v>Mortero 1:3</v>
          </cell>
        </row>
        <row r="355">
          <cell r="A355" t="str">
            <v>Mortero 1:3 impermeabilizado</v>
          </cell>
        </row>
        <row r="356">
          <cell r="A356" t="str">
            <v>Mortero 1:4</v>
          </cell>
        </row>
        <row r="357">
          <cell r="A357" t="str">
            <v>Mortero 1:4 impermeabilizado</v>
          </cell>
        </row>
        <row r="358">
          <cell r="A358" t="str">
            <v>Mortero 1:5</v>
          </cell>
        </row>
        <row r="359">
          <cell r="A359" t="str">
            <v>Mortero 1:7</v>
          </cell>
        </row>
        <row r="360">
          <cell r="A360" t="str">
            <v>Mortero de pega 1:4 e=1,5 cm</v>
          </cell>
        </row>
        <row r="361">
          <cell r="A361" t="str">
            <v xml:space="preserve">Mortero de relleno 1:4 </v>
          </cell>
        </row>
        <row r="362">
          <cell r="A362" t="str">
            <v>Multiamperímetro</v>
          </cell>
        </row>
        <row r="363">
          <cell r="A363" t="str">
            <v>Niple H.G. 1/2 " x 0,10 m</v>
          </cell>
        </row>
        <row r="364">
          <cell r="A364" t="str">
            <v>Niple H.G. 1/2 " x 0,20 m</v>
          </cell>
        </row>
        <row r="365">
          <cell r="A365" t="str">
            <v>Orinal Mediano  blanco primera calidad,   incluye griferia tradicional cromo  tipo grival  o similar y accesorios</v>
          </cell>
        </row>
        <row r="366">
          <cell r="A366" t="str">
            <v>Pabmeril pliego</v>
          </cell>
        </row>
        <row r="367">
          <cell r="A367" t="str">
            <v>Paral de Madera 3m</v>
          </cell>
        </row>
        <row r="368">
          <cell r="A368" t="str">
            <v>Paral en tubo metalico seccion cuadra de 1 1/2" cal. 18</v>
          </cell>
        </row>
        <row r="369">
          <cell r="A369" t="str">
            <v>Pararayos</v>
          </cell>
        </row>
        <row r="370">
          <cell r="A370" t="str">
            <v>Pegacor blanco</v>
          </cell>
        </row>
        <row r="371">
          <cell r="A371" t="str">
            <v xml:space="preserve">Peinazo </v>
          </cell>
        </row>
        <row r="372">
          <cell r="A372" t="str">
            <v>Percha de 2 puestos BT</v>
          </cell>
        </row>
        <row r="373">
          <cell r="A373" t="str">
            <v>Percha de 3 puestos BT</v>
          </cell>
        </row>
        <row r="374">
          <cell r="A374" t="str">
            <v>Percha de 4 puestos BT</v>
          </cell>
        </row>
        <row r="375">
          <cell r="A375" t="str">
            <v>Percha galvanizada de 1 puesto</v>
          </cell>
        </row>
        <row r="376">
          <cell r="A376" t="str">
            <v>Perfil ALN 1101</v>
          </cell>
        </row>
        <row r="377">
          <cell r="A377" t="str">
            <v>Perfil ALN 1102</v>
          </cell>
        </row>
        <row r="378">
          <cell r="A378" t="str">
            <v>Perfil ALN 167</v>
          </cell>
        </row>
        <row r="379">
          <cell r="A379" t="str">
            <v>Perfil ALN 173</v>
          </cell>
        </row>
        <row r="380">
          <cell r="A380" t="str">
            <v>Perfil ALN 174</v>
          </cell>
        </row>
        <row r="381">
          <cell r="A381" t="str">
            <v>Perfil ALN 175</v>
          </cell>
        </row>
        <row r="382">
          <cell r="A382" t="str">
            <v>Perfil ALN 176</v>
          </cell>
        </row>
        <row r="383">
          <cell r="A383" t="str">
            <v>Perfil ALN 177</v>
          </cell>
        </row>
        <row r="384">
          <cell r="A384" t="str">
            <v>Perfil ALN 219</v>
          </cell>
        </row>
        <row r="385">
          <cell r="A385" t="str">
            <v>Perfil ALN 292</v>
          </cell>
        </row>
        <row r="386">
          <cell r="A386" t="str">
            <v>Perfil ALN 312</v>
          </cell>
        </row>
        <row r="387">
          <cell r="A387" t="str">
            <v>Perfil ALN 313</v>
          </cell>
        </row>
        <row r="388">
          <cell r="A388" t="str">
            <v>Perfil ALN 314</v>
          </cell>
        </row>
        <row r="389">
          <cell r="A389" t="str">
            <v>Perfil ALN 315</v>
          </cell>
        </row>
        <row r="390">
          <cell r="A390" t="str">
            <v>Perfil ALN 682</v>
          </cell>
        </row>
        <row r="391">
          <cell r="A391" t="str">
            <v>Perfil ALN 876</v>
          </cell>
        </row>
        <row r="392">
          <cell r="A392" t="str">
            <v>Perfil ALN 877</v>
          </cell>
        </row>
        <row r="393">
          <cell r="A393" t="str">
            <v>Perfil ALN 879</v>
          </cell>
        </row>
        <row r="394">
          <cell r="A394" t="str">
            <v>Perfil ALN 937</v>
          </cell>
        </row>
        <row r="395">
          <cell r="A395" t="str">
            <v>Perfil ALN-545</v>
          </cell>
        </row>
        <row r="396">
          <cell r="A396" t="str">
            <v>Perfil aluminio T094 de 3 x 1" (72 X 21 mm)</v>
          </cell>
        </row>
        <row r="397">
          <cell r="A397" t="str">
            <v>Perfil aluminio tubular 3 x 1" x 1/2"  T-095 - 1 aleta</v>
          </cell>
        </row>
        <row r="398">
          <cell r="A398" t="str">
            <v>Perfil aluminio tubular con aletas cuad. 1" doble aleta divisor  T-078.</v>
          </cell>
        </row>
        <row r="399">
          <cell r="A399" t="str">
            <v>Perfil ASTM A 500 grado C 60 x 40 x 2 MM</v>
          </cell>
        </row>
        <row r="400">
          <cell r="A400" t="str">
            <v>Perfil en aluminio 1/2" x 1/2"</v>
          </cell>
        </row>
        <row r="401">
          <cell r="A401" t="str">
            <v>Perfil para cubierta PHR C</v>
          </cell>
        </row>
        <row r="402">
          <cell r="A402" t="str">
            <v>Perfil PHR - PAG 160 X 60 - 1,5 MM</v>
          </cell>
        </row>
        <row r="403">
          <cell r="A403" t="str">
            <v>Perfil PHR C - 220 x 80  2,5 mm</v>
          </cell>
        </row>
        <row r="404">
          <cell r="A404" t="str">
            <v>Perfil T04</v>
          </cell>
        </row>
        <row r="405">
          <cell r="A405" t="str">
            <v>Perno 1/2" Alt.Vel..1 3/4"</v>
          </cell>
        </row>
        <row r="406">
          <cell r="A406" t="str">
            <v>Perno de expansión 3" x 3/8"</v>
          </cell>
        </row>
        <row r="407">
          <cell r="A407" t="str">
            <v>Pernos</v>
          </cell>
        </row>
        <row r="408">
          <cell r="A408" t="str">
            <v>Pernos 3x8"</v>
          </cell>
        </row>
        <row r="409">
          <cell r="A409" t="str">
            <v>Perros de 1/8"</v>
          </cell>
        </row>
        <row r="410">
          <cell r="A410" t="str">
            <v>Piedra media zonga</v>
          </cell>
        </row>
        <row r="411">
          <cell r="A411" t="str">
            <v>Pintura Koraza plastica</v>
          </cell>
        </row>
        <row r="412">
          <cell r="A412" t="str">
            <v xml:space="preserve">Pintura Wash Primer </v>
          </cell>
        </row>
        <row r="413">
          <cell r="A413" t="str">
            <v>Pirlan en madera para dilatación</v>
          </cell>
        </row>
        <row r="414">
          <cell r="A414" t="str">
            <v>Pisavidrio Ref ALN - 544</v>
          </cell>
        </row>
        <row r="415">
          <cell r="A415" t="str">
            <v>Pivote puerta metálica</v>
          </cell>
        </row>
        <row r="416">
          <cell r="A416" t="str">
            <v>Planchón - cedro macho (.15 x .04 x 3)</v>
          </cell>
        </row>
        <row r="417">
          <cell r="A417" t="str">
            <v>Planchón ordinario 4 metros</v>
          </cell>
        </row>
        <row r="418">
          <cell r="A418" t="str">
            <v>Platina  de 0,12 x 0,12 x 1/16" perforada</v>
          </cell>
        </row>
        <row r="419">
          <cell r="A419" t="str">
            <v>Platina 1 1/2"x 3/16</v>
          </cell>
        </row>
        <row r="420">
          <cell r="A420" t="str">
            <v>Platina 1"x 3/16"</v>
          </cell>
        </row>
        <row r="421">
          <cell r="A421" t="str">
            <v>Platina 3/16" de 0,06 x 0,13 mts</v>
          </cell>
        </row>
        <row r="422">
          <cell r="A422" t="str">
            <v>Platina anclaje muro de 0,12x0,12x1/16"</v>
          </cell>
        </row>
        <row r="423">
          <cell r="A423" t="str">
            <v>Platina para soporte abrazadera en U</v>
          </cell>
        </row>
        <row r="424">
          <cell r="A424" t="str">
            <v>Poceta para laboratorios en acero inoxidable de 0,50 x 0,35 mts. De empotrar con un hueco</v>
          </cell>
        </row>
        <row r="425">
          <cell r="A425" t="str">
            <v>Polietileno Cal 6</v>
          </cell>
        </row>
        <row r="426">
          <cell r="A426" t="str">
            <v xml:space="preserve">Portacandado </v>
          </cell>
        </row>
        <row r="427">
          <cell r="A427" t="str">
            <v>Poste en concreto de 10 metros 510 kl</v>
          </cell>
        </row>
        <row r="428">
          <cell r="A428" t="str">
            <v>Poste en concreto de 10 metros 750 kl</v>
          </cell>
        </row>
        <row r="429">
          <cell r="A429" t="str">
            <v>Poste en concreto de 12 metros 1050 kl</v>
          </cell>
        </row>
        <row r="430">
          <cell r="A430" t="str">
            <v>Poste en concreto de 12 metros 510 kl</v>
          </cell>
        </row>
        <row r="431">
          <cell r="A431" t="str">
            <v>Poste en concreto de 12 metros 750 kl</v>
          </cell>
        </row>
        <row r="432">
          <cell r="A432" t="str">
            <v>Poste en concreto de 8 metros Tipo AP</v>
          </cell>
        </row>
        <row r="433">
          <cell r="A433" t="str">
            <v>Pretales</v>
          </cell>
        </row>
        <row r="434">
          <cell r="A434" t="str">
            <v>Protector escalera (pirlan en bronce angosto)</v>
          </cell>
        </row>
        <row r="435">
          <cell r="A435" t="str">
            <v>Puentes de empalme</v>
          </cell>
        </row>
        <row r="436">
          <cell r="A436" t="str">
            <v>Puerta  Baños y duchas, en aluminio y lámina galvanizada Anolok</v>
          </cell>
        </row>
        <row r="437">
          <cell r="A437" t="str">
            <v xml:space="preserve">Puerta  para ducha, en vidrio,  incoloro, templado, de e = 6 mm, incluye herrajes y accesorios de h = 1,80 mts  y 0,65 mts </v>
          </cell>
        </row>
        <row r="438">
          <cell r="A438" t="str">
            <v>Puerta Baño Minusvalidos</v>
          </cell>
        </row>
        <row r="439">
          <cell r="A439" t="str">
            <v>Puerta económica Pizano 1.00. Triplex e=4mm.</v>
          </cell>
        </row>
        <row r="440">
          <cell r="A440" t="str">
            <v>Puerta sistema constructivo PVC de 0,62 x 1,60 m</v>
          </cell>
        </row>
        <row r="441">
          <cell r="A441" t="str">
            <v>Puntilla con cabeza 2"</v>
          </cell>
        </row>
        <row r="442">
          <cell r="A442" t="str">
            <v>Punto Agua fría PVC</v>
          </cell>
        </row>
        <row r="443">
          <cell r="A443" t="str">
            <v>Punto desagüe PVC 3" y  4"</v>
          </cell>
        </row>
        <row r="444">
          <cell r="A444" t="str">
            <v>Punto Eléctrico</v>
          </cell>
        </row>
        <row r="445">
          <cell r="A445" t="str">
            <v>Rajón, 4" a 15"</v>
          </cell>
        </row>
        <row r="446">
          <cell r="A446" t="str">
            <v xml:space="preserve">Recebo  </v>
          </cell>
        </row>
        <row r="447">
          <cell r="A447" t="str">
            <v>Recebo comun</v>
          </cell>
        </row>
        <row r="448">
          <cell r="A448" t="str">
            <v>Registro  de cortina R &amp; W 1 1/2" italiano; inlcuye accesorios</v>
          </cell>
        </row>
        <row r="449">
          <cell r="A449" t="str">
            <v>Registro de corte de 1/2"</v>
          </cell>
        </row>
        <row r="450">
          <cell r="A450" t="str">
            <v>Registro de cortina 1/2 R &amp; W italiano ; incluye accesorios</v>
          </cell>
        </row>
        <row r="451">
          <cell r="A451" t="str">
            <v>Registro de cortina R &amp; w 1 1/4" italiano; incluye accesorios</v>
          </cell>
        </row>
        <row r="452">
          <cell r="A452" t="str">
            <v>Registro de cortina R&amp;W italiano de   1"; incluye accesorios</v>
          </cell>
        </row>
        <row r="453">
          <cell r="A453" t="str">
            <v>Registro de cortina Roscado liviano  Ref. 272 A Red &amp; White 2"; incluye accesorios</v>
          </cell>
        </row>
        <row r="454">
          <cell r="A454" t="str">
            <v>Registro R&amp;W  de cortina de  3/4" italiano; inlcuye accesorios</v>
          </cell>
        </row>
        <row r="455">
          <cell r="A455" t="str">
            <v>Rejilla tragante  cupula aluminio 5x3"</v>
          </cell>
        </row>
        <row r="456">
          <cell r="A456" t="str">
            <v>Rejilla tragante  cupula aluminio 6x4"</v>
          </cell>
        </row>
        <row r="457">
          <cell r="A457" t="str">
            <v>Rejilla Ventilación plastica de 0,20 x 0,20 mts.</v>
          </cell>
        </row>
        <row r="458">
          <cell r="A458" t="str">
            <v>Remaches Pop</v>
          </cell>
        </row>
        <row r="459">
          <cell r="A459" t="str">
            <v>Remate  Lateral Superior para cubierta trapezoidal, en acero y con foil de aluminio de 0,24 x 2 mts</v>
          </cell>
        </row>
        <row r="460">
          <cell r="A460" t="str">
            <v>Repisa ordinaria 3 metros</v>
          </cell>
        </row>
        <row r="461">
          <cell r="A461" t="str">
            <v>Roseta de porcelana</v>
          </cell>
        </row>
        <row r="462">
          <cell r="A462" t="str">
            <v>Sanitario Acuacer</v>
          </cell>
        </row>
        <row r="463">
          <cell r="A463" t="str">
            <v>Sanitario institucional blanco, primeras; incluye griferia grival o similar y/o superior en calidad  y  accesorios</v>
          </cell>
        </row>
        <row r="464">
          <cell r="A464" t="str">
            <v>Sanitario para discapacitados, blanco primera calidad, incluye accesorios</v>
          </cell>
        </row>
        <row r="465">
          <cell r="A465" t="str">
            <v>Sellante de cobre de alta</v>
          </cell>
        </row>
        <row r="466">
          <cell r="A466" t="str">
            <v>SIFóN 135º PVC-S 3" C x E</v>
          </cell>
        </row>
        <row r="467">
          <cell r="A467" t="str">
            <v>SIFóN 135º PVC-S 4" C x E</v>
          </cell>
        </row>
        <row r="468">
          <cell r="A468" t="str">
            <v>SIFóN 180º PVC-S 2" Cx C</v>
          </cell>
        </row>
        <row r="469">
          <cell r="A469" t="str">
            <v xml:space="preserve">Sika Anchorfix-4 600 cc </v>
          </cell>
        </row>
        <row r="470">
          <cell r="A470" t="str">
            <v>Sika-1 Imp.Integral</v>
          </cell>
        </row>
        <row r="471">
          <cell r="A471" t="str">
            <v>Silicona liquida 300 ML</v>
          </cell>
        </row>
        <row r="472">
          <cell r="A472" t="str">
            <v>Silicona transparente</v>
          </cell>
        </row>
        <row r="473">
          <cell r="A473" t="str">
            <v>Sistema corredizo metálico</v>
          </cell>
        </row>
        <row r="474">
          <cell r="A474" t="str">
            <v>Soldadura 95-5, plata</v>
          </cell>
        </row>
        <row r="475">
          <cell r="A475" t="str">
            <v>Soldadura de estaño P/Cobre</v>
          </cell>
        </row>
        <row r="476">
          <cell r="A476" t="str">
            <v>Soldadura elect.004-3/23"</v>
          </cell>
        </row>
        <row r="477">
          <cell r="A477" t="str">
            <v>Soldadura PVC 1/8</v>
          </cell>
        </row>
        <row r="478">
          <cell r="A478" t="str">
            <v>Soldadura PVC liquida 1/4</v>
          </cell>
        </row>
        <row r="479">
          <cell r="A479" t="str">
            <v>Soporte  bajante PVC rectangular</v>
          </cell>
        </row>
        <row r="480">
          <cell r="A480" t="str">
            <v>Soporte Canal Amazonas</v>
          </cell>
        </row>
        <row r="481">
          <cell r="A481" t="str">
            <v>Soporte tipo U para tubo 1"</v>
          </cell>
        </row>
        <row r="482">
          <cell r="A482" t="str">
            <v>Soporte tipo U para tubo 1/2"</v>
          </cell>
        </row>
        <row r="483">
          <cell r="A483" t="str">
            <v>Soporte tipo U para tubo 3/4"</v>
          </cell>
        </row>
        <row r="484">
          <cell r="A484" t="str">
            <v>Subcontrato eléctrico</v>
          </cell>
        </row>
        <row r="485">
          <cell r="A485" t="str">
            <v>Suministro e instalación de Lavamanos de colgar blanco, primera calidad, incluye griferia y accesorios</v>
          </cell>
        </row>
        <row r="486">
          <cell r="A486" t="str">
            <v>Suplemento para caja 5800</v>
          </cell>
        </row>
        <row r="487">
          <cell r="A487" t="str">
            <v>T ventana</v>
          </cell>
        </row>
        <row r="488">
          <cell r="A488" t="str">
            <v>Tabla burra C Macho 0,28 - 3 mts</v>
          </cell>
        </row>
        <row r="489">
          <cell r="A489" t="str">
            <v>Tabla burra ordinario 0,30 - 3 mts</v>
          </cell>
        </row>
        <row r="490">
          <cell r="A490" t="str">
            <v>Tabla chapa-ordinario 0,10 - 3 mts</v>
          </cell>
        </row>
        <row r="491">
          <cell r="A491" t="str">
            <v>Tabla chapa-ordinario 0,30 - 3 mts</v>
          </cell>
        </row>
        <row r="492">
          <cell r="A492" t="str">
            <v>Tablemac (super T) 9 mm; 4 usos</v>
          </cell>
        </row>
        <row r="493">
          <cell r="A493" t="str">
            <v>Tablero 18 Circuitos con espacio para totalizador</v>
          </cell>
        </row>
        <row r="494">
          <cell r="A494" t="str">
            <v xml:space="preserve">Tablero bifasico TBC 24 circuitos </v>
          </cell>
        </row>
        <row r="495">
          <cell r="A495" t="str">
            <v>Tablero de 12 circuitos con puerta</v>
          </cell>
        </row>
        <row r="496">
          <cell r="A496" t="str">
            <v>Tablero de 18 circuitos con puerta</v>
          </cell>
        </row>
        <row r="497">
          <cell r="A497" t="str">
            <v>Tablero de 24 circuitos con puerta</v>
          </cell>
        </row>
        <row r="498">
          <cell r="A498" t="str">
            <v>Tablero de 36 circuitos con puerta</v>
          </cell>
        </row>
        <row r="499">
          <cell r="A499" t="str">
            <v>Tablero de 42 circuitos con puerta</v>
          </cell>
        </row>
        <row r="500">
          <cell r="A500" t="str">
            <v>Tablero en madera entamborada</v>
          </cell>
        </row>
        <row r="501">
          <cell r="A501" t="str">
            <v>Tablero TBP 16B con puerta y chapas plástico de 16 circuitos</v>
          </cell>
        </row>
        <row r="502">
          <cell r="A502" t="str">
            <v>Tablón  cuarto 26</v>
          </cell>
        </row>
        <row r="503">
          <cell r="A503" t="str">
            <v>Tablón Gres de 0,30 x 0,30</v>
          </cell>
        </row>
        <row r="504">
          <cell r="A504" t="str">
            <v>Taco terminal UNIP,HQP 30A</v>
          </cell>
        </row>
        <row r="505">
          <cell r="A505" t="str">
            <v>Tanque plástico 1000 lts</v>
          </cell>
        </row>
        <row r="506">
          <cell r="A506" t="str">
            <v>Tanque plástico 2000 lts</v>
          </cell>
        </row>
        <row r="507">
          <cell r="A507" t="str">
            <v>Tanque plástico 500 lts</v>
          </cell>
        </row>
        <row r="508">
          <cell r="A508" t="str">
            <v>Tanque plástico 5000 lts</v>
          </cell>
        </row>
        <row r="509">
          <cell r="A509" t="str">
            <v>Tapa ciega metálica para toma</v>
          </cell>
        </row>
        <row r="510">
          <cell r="A510" t="str">
            <v>Tapa Int Derecha Canal Amazonas</v>
          </cell>
        </row>
        <row r="511">
          <cell r="A511" t="str">
            <v>Tapa Int Izquierda Canal Amazonas</v>
          </cell>
        </row>
        <row r="512">
          <cell r="A512" t="str">
            <v>Tapa para caja A.P.</v>
          </cell>
        </row>
        <row r="513">
          <cell r="A513" t="str">
            <v>Tapa para caja de 30x30x5</v>
          </cell>
        </row>
        <row r="514">
          <cell r="A514" t="str">
            <v>Tapa para caja eléctrica</v>
          </cell>
        </row>
        <row r="515">
          <cell r="A515" t="str">
            <v>Tapa salida cordón caja octagonal</v>
          </cell>
        </row>
        <row r="516">
          <cell r="A516" t="str">
            <v>Tapaporos Nogal</v>
          </cell>
        </row>
        <row r="517">
          <cell r="A517" t="str">
            <v>Tapas 3x1"</v>
          </cell>
        </row>
        <row r="518">
          <cell r="A518" t="str">
            <v>TAPóN H.G. 1"</v>
          </cell>
        </row>
        <row r="519">
          <cell r="A519" t="str">
            <v>TAPóN H.G. 1/2"</v>
          </cell>
        </row>
        <row r="520">
          <cell r="A520" t="str">
            <v>TAPóN H.G. 3/4"</v>
          </cell>
        </row>
        <row r="521">
          <cell r="A521" t="str">
            <v>Tapon PVC 2" - Prueba</v>
          </cell>
        </row>
        <row r="522">
          <cell r="A522" t="str">
            <v>Tapon PVC 3" de prueba</v>
          </cell>
        </row>
        <row r="523">
          <cell r="A523" t="str">
            <v>Tapon PVC 4" - Prueba</v>
          </cell>
        </row>
        <row r="524">
          <cell r="A524" t="str">
            <v>Tapon PVC-P 1/2"</v>
          </cell>
        </row>
        <row r="525">
          <cell r="A525" t="str">
            <v>Tee 1 1/2" PVC - Presión</v>
          </cell>
        </row>
        <row r="526">
          <cell r="A526" t="str">
            <v>Tee 1 1/4 PVC - Presión</v>
          </cell>
        </row>
        <row r="527">
          <cell r="A527" t="str">
            <v>Tee 1" PVC - Presión</v>
          </cell>
        </row>
        <row r="528">
          <cell r="A528" t="str">
            <v>Tee 1/2" PVC - Presión</v>
          </cell>
        </row>
        <row r="529">
          <cell r="A529" t="str">
            <v>Tee 3/4"    PVC - Presión</v>
          </cell>
        </row>
        <row r="530">
          <cell r="A530" t="str">
            <v>Tee PVC-P 3/4" x 1/2"</v>
          </cell>
        </row>
        <row r="531">
          <cell r="A531" t="str">
            <v>Tee Sencilla 2" Sanitaria</v>
          </cell>
        </row>
        <row r="532">
          <cell r="A532" t="str">
            <v>Tee Sencilla 4" Sanitaria</v>
          </cell>
        </row>
        <row r="533">
          <cell r="A533" t="str">
            <v xml:space="preserve">Teflon </v>
          </cell>
        </row>
        <row r="534">
          <cell r="A534" t="str">
            <v xml:space="preserve">Teja Bioclimatica trapezoidal de e = 1,8 mm, con foil y lámina de acero, incluye traslapo </v>
          </cell>
        </row>
        <row r="535">
          <cell r="A535" t="str">
            <v xml:space="preserve">Teja Bioclimatica trapezoidal de e = 1,8 mm, Marina con foil y lámina de acero, incluye traslapo </v>
          </cell>
        </row>
        <row r="536">
          <cell r="A536" t="str">
            <v xml:space="preserve">Teja Bioclimatica trapezoidal de e = 1,9 mm, con foil y lámina de acero, incluye traslapo </v>
          </cell>
        </row>
        <row r="537">
          <cell r="A537" t="str">
            <v xml:space="preserve">Teja Bioclimatica trapezoidal de e = 1,9 mm, Marina con foil y lámina de acero, incluye traslapo </v>
          </cell>
        </row>
        <row r="538">
          <cell r="A538" t="str">
            <v xml:space="preserve">Teja Bioclimatica trapezoidal de e = 2,0 mm, con foil y lámina de acero, incluye traslapo </v>
          </cell>
        </row>
        <row r="539">
          <cell r="A539" t="str">
            <v xml:space="preserve">Teja Bioclimatica trapezoidal de e = 2,0 mm, Marina con foil y lámina de acero, incluye traslapo </v>
          </cell>
        </row>
        <row r="540">
          <cell r="A540" t="str">
            <v>Teja de asbesto cemento No.6</v>
          </cell>
        </row>
        <row r="541">
          <cell r="A541" t="str">
            <v>Teja de asbesto cemento No.8</v>
          </cell>
        </row>
        <row r="542">
          <cell r="A542" t="str">
            <v>Teja trapezoidal transparente en policarbonato tipo ajota de ajorver</v>
          </cell>
        </row>
        <row r="543">
          <cell r="A543" t="str">
            <v>Templete</v>
          </cell>
        </row>
        <row r="544">
          <cell r="A544" t="str">
            <v xml:space="preserve">Tensor para cable antifraude </v>
          </cell>
        </row>
        <row r="545">
          <cell r="A545" t="str">
            <v>Tierra negra fertilizada</v>
          </cell>
        </row>
        <row r="546">
          <cell r="A546" t="str">
            <v>Tintilla</v>
          </cell>
        </row>
        <row r="547">
          <cell r="A547" t="str">
            <v>Toma de caucho 3 polos aérea</v>
          </cell>
        </row>
        <row r="548">
          <cell r="A548" t="str">
            <v>Toma de T.V. para cable coaxial</v>
          </cell>
        </row>
        <row r="549">
          <cell r="A549" t="str">
            <v>Toma Doble GFCI</v>
          </cell>
        </row>
        <row r="550">
          <cell r="A550" t="str">
            <v>Toma doble tipo hospitalaria P.T.</v>
          </cell>
        </row>
        <row r="551">
          <cell r="A551" t="str">
            <v>Toma eléctrica doble 20A pata trabada</v>
          </cell>
        </row>
        <row r="552">
          <cell r="A552" t="str">
            <v xml:space="preserve">Toma eléctrica doble P.T. </v>
          </cell>
        </row>
        <row r="553">
          <cell r="A553" t="str">
            <v>Toma monofásica doble con polo</v>
          </cell>
        </row>
        <row r="554">
          <cell r="A554" t="str">
            <v>Toma monofásica GFCI</v>
          </cell>
        </row>
        <row r="555">
          <cell r="A555" t="str">
            <v>Toma telefónica</v>
          </cell>
        </row>
        <row r="556">
          <cell r="A556" t="str">
            <v xml:space="preserve">Toma Trifásica </v>
          </cell>
        </row>
        <row r="557">
          <cell r="A557" t="str">
            <v>Tornillo autoperforante fijador de correa para metal de12-14 x 3/4" - Acero</v>
          </cell>
        </row>
        <row r="558">
          <cell r="A558" t="str">
            <v>Tornillo expansivo AH - 1614 5/16 x 3 "</v>
          </cell>
        </row>
        <row r="559">
          <cell r="A559" t="str">
            <v>Tornillo expansivo HLC 10x80/48</v>
          </cell>
        </row>
        <row r="560">
          <cell r="A560" t="str">
            <v>Tornillo goloso</v>
          </cell>
        </row>
        <row r="561">
          <cell r="A561" t="str">
            <v>Tornillo goloso 1/8 x 1 1/4</v>
          </cell>
        </row>
        <row r="562">
          <cell r="A562" t="str">
            <v>Tornillo Inoxidable Canal y Bajante Amazonas</v>
          </cell>
        </row>
        <row r="563">
          <cell r="A563" t="str">
            <v>Tornillo Inoxidable Canal y Bajante PVC</v>
          </cell>
        </row>
        <row r="564">
          <cell r="A564" t="str">
            <v>Tornillo lámina D=3/8"</v>
          </cell>
        </row>
        <row r="565">
          <cell r="A565" t="str">
            <v>Tornillo teja en lámina de acero y foil</v>
          </cell>
        </row>
        <row r="566">
          <cell r="A566" t="str">
            <v>Tornillos 2"</v>
          </cell>
        </row>
        <row r="567">
          <cell r="A567" t="str">
            <v>Transformador de corriente 200/5 amp</v>
          </cell>
        </row>
        <row r="568">
          <cell r="A568" t="str">
            <v>Transformador en poste bifásico de 15 Kva</v>
          </cell>
        </row>
        <row r="569">
          <cell r="A569" t="str">
            <v>Transformador en poste bifásico de 30 Kva</v>
          </cell>
        </row>
        <row r="570">
          <cell r="A570" t="str">
            <v>Transformador en poste bifásico de 45 Kva</v>
          </cell>
        </row>
        <row r="571">
          <cell r="A571" t="str">
            <v>Transformador en poste trifásico de 15 Kva</v>
          </cell>
        </row>
        <row r="572">
          <cell r="A572" t="str">
            <v>Transformador en poste trifásico de 30 Kva</v>
          </cell>
        </row>
        <row r="573">
          <cell r="A573" t="str">
            <v>Triturado de máquina</v>
          </cell>
        </row>
        <row r="574">
          <cell r="A574" t="str">
            <v xml:space="preserve">Tuberia A.N. 2 plg </v>
          </cell>
        </row>
        <row r="575">
          <cell r="A575" t="str">
            <v>Tuberia A.N. 3 plg 2,3 mm</v>
          </cell>
        </row>
        <row r="576">
          <cell r="A576" t="str">
            <v>Tuberia A.N. Ø1 1/2"</v>
          </cell>
        </row>
        <row r="577">
          <cell r="A577" t="str">
            <v>Tuberia Galvanizada 1 1/2" 2,5 mm Cal 12</v>
          </cell>
        </row>
        <row r="578">
          <cell r="A578" t="str">
            <v>Tuberia novafort 10" 255 mm</v>
          </cell>
        </row>
        <row r="579">
          <cell r="A579" t="str">
            <v>Tuberia novafort 12" 315 mm</v>
          </cell>
        </row>
        <row r="580">
          <cell r="A580" t="str">
            <v>Tuberia novafort 4" 110 mm</v>
          </cell>
        </row>
        <row r="581">
          <cell r="A581" t="str">
            <v>Tuberia novafort 6" 160 mm</v>
          </cell>
        </row>
        <row r="582">
          <cell r="A582" t="str">
            <v>Tuberia novafort 8" 200 mm</v>
          </cell>
        </row>
        <row r="583">
          <cell r="A583" t="str">
            <v xml:space="preserve">Tuberia PE AL PE amarilla gas 1216 1/2" </v>
          </cell>
        </row>
        <row r="584">
          <cell r="A584" t="str">
            <v>Tubo A.N. 1 1/2 plg, 2 mm</v>
          </cell>
        </row>
        <row r="585">
          <cell r="A585" t="str">
            <v>Tubo A.N. 1 plg, 2 mm</v>
          </cell>
        </row>
        <row r="586">
          <cell r="A586" t="str">
            <v>Tubo conduit EMT 1"</v>
          </cell>
        </row>
        <row r="587">
          <cell r="A587" t="str">
            <v>Tubo conduit EMT 1-1/2"</v>
          </cell>
        </row>
        <row r="588">
          <cell r="A588" t="str">
            <v>Tubo conduit EMT 3/4"</v>
          </cell>
        </row>
        <row r="589">
          <cell r="A589" t="str">
            <v>Tubo conduit PVC 1"</v>
          </cell>
        </row>
        <row r="590">
          <cell r="A590" t="str">
            <v>Tubo conduit PVC 1/2"</v>
          </cell>
        </row>
        <row r="591">
          <cell r="A591" t="str">
            <v>Tubo conduit PVC 1-1/2"</v>
          </cell>
        </row>
        <row r="592">
          <cell r="A592" t="str">
            <v>Tubo conduit PVC 3/4"</v>
          </cell>
        </row>
        <row r="593">
          <cell r="A593" t="str">
            <v>Tubo cuadrado de 1/2 x 1/2 x 0,9</v>
          </cell>
        </row>
        <row r="594">
          <cell r="A594" t="str">
            <v>Tubo cuadrado de 1-1/2" x 1-1/2" cal. 20</v>
          </cell>
        </row>
        <row r="595">
          <cell r="A595" t="str">
            <v>Tubo Cuadrado de 3/4" x 3/4" cal. 20</v>
          </cell>
        </row>
        <row r="596">
          <cell r="A596" t="str">
            <v>Tubo de cobre de 1/2" tipo L</v>
          </cell>
        </row>
        <row r="597">
          <cell r="A597" t="str">
            <v>Tubo de cobre de 1" tipo L</v>
          </cell>
        </row>
        <row r="598">
          <cell r="A598" t="str">
            <v>Tubo Galvanizado de 1/2"</v>
          </cell>
        </row>
        <row r="599">
          <cell r="A599" t="str">
            <v>Tubo Galvanizado de 3/4</v>
          </cell>
        </row>
        <row r="600">
          <cell r="A600" t="str">
            <v>Tubo Galvanizado de 1"</v>
          </cell>
        </row>
        <row r="601">
          <cell r="A601" t="str">
            <v>Tubo Galvanizado de 1 1/4"</v>
          </cell>
        </row>
        <row r="602">
          <cell r="A602" t="str">
            <v>Tubo Galvanizado de 1 1/2"</v>
          </cell>
        </row>
        <row r="603">
          <cell r="A603" t="str">
            <v>Tubo Galvanizado de 2"</v>
          </cell>
        </row>
        <row r="604">
          <cell r="A604" t="str">
            <v>Tubo Galvanizado de 2 1/2"</v>
          </cell>
        </row>
        <row r="605">
          <cell r="A605" t="str">
            <v>Tubo pres/11 PVC 3/4"</v>
          </cell>
        </row>
        <row r="606">
          <cell r="A606" t="str">
            <v>Tubo pres/13,5 PVC 1"</v>
          </cell>
        </row>
        <row r="607">
          <cell r="A607" t="str">
            <v>Tubo pres/21 PVC 1 1/2"</v>
          </cell>
        </row>
        <row r="608">
          <cell r="A608" t="str">
            <v>Tubo pres/21 PVC 1 1/4</v>
          </cell>
        </row>
        <row r="609">
          <cell r="A609" t="str">
            <v>Tubo pres/21 PVC 2"</v>
          </cell>
        </row>
        <row r="610">
          <cell r="A610" t="str">
            <v>Tubo pres/9 PVC 1/2"</v>
          </cell>
        </row>
        <row r="611">
          <cell r="A611" t="str">
            <v>Tubo PVC de 2"       Lluvias</v>
          </cell>
        </row>
        <row r="612">
          <cell r="A612" t="str">
            <v>Tubo PVC de 3"       Lluvias</v>
          </cell>
        </row>
        <row r="613">
          <cell r="A613" t="str">
            <v>Tubo PVC de 4"       lluvias</v>
          </cell>
        </row>
        <row r="614">
          <cell r="A614" t="str">
            <v>Tubo PVCP- RDE 21 2 1/2" UZ</v>
          </cell>
        </row>
        <row r="615">
          <cell r="A615" t="str">
            <v>Tubo PVCP- RDE 21 2" UZ</v>
          </cell>
        </row>
        <row r="616">
          <cell r="A616" t="str">
            <v>Tubo PVCP- RDE 21 3" UZ</v>
          </cell>
        </row>
        <row r="617">
          <cell r="A617" t="str">
            <v>Tubo PVC-S     2"    Sanitaria</v>
          </cell>
        </row>
        <row r="618">
          <cell r="A618" t="str">
            <v>Tubo PVC-S     3"    Sanitaria</v>
          </cell>
        </row>
        <row r="619">
          <cell r="A619" t="str">
            <v>Tubo PVC-S     4"    Sanitaria</v>
          </cell>
        </row>
        <row r="620">
          <cell r="A620" t="str">
            <v>Tubo PVC-S;     6"</v>
          </cell>
        </row>
        <row r="621">
          <cell r="A621" t="str">
            <v>Tubo PVC-V      1 1/2"</v>
          </cell>
        </row>
        <row r="622">
          <cell r="A622" t="str">
            <v>Tubo PVC-V      2"</v>
          </cell>
        </row>
        <row r="623">
          <cell r="A623" t="str">
            <v>Tubo PVC-V     3"</v>
          </cell>
        </row>
        <row r="624">
          <cell r="A624" t="str">
            <v>Tubo PVC-V     4"</v>
          </cell>
        </row>
        <row r="625">
          <cell r="A625" t="str">
            <v>Tuercas de fijación</v>
          </cell>
        </row>
        <row r="626">
          <cell r="A626" t="str">
            <v>Unión bajante rectangular PVC</v>
          </cell>
        </row>
        <row r="627">
          <cell r="A627" t="str">
            <v>Unión canal a bajante Amazonas</v>
          </cell>
        </row>
        <row r="628">
          <cell r="A628" t="str">
            <v>Unión Canal amazonas</v>
          </cell>
        </row>
        <row r="629">
          <cell r="A629" t="str">
            <v>Unión EMT 1"</v>
          </cell>
        </row>
        <row r="630">
          <cell r="A630" t="str">
            <v>Unión EMT 1-1/2"</v>
          </cell>
        </row>
        <row r="631">
          <cell r="A631" t="str">
            <v>Unión EMT 3/4"</v>
          </cell>
        </row>
        <row r="632">
          <cell r="A632" t="str">
            <v>Unión PVC - P 3/4"</v>
          </cell>
        </row>
        <row r="633">
          <cell r="A633" t="str">
            <v>Unión PVC-P 1 1/2"</v>
          </cell>
        </row>
        <row r="634">
          <cell r="A634" t="str">
            <v>Unión PVC-P 1 1/4"</v>
          </cell>
        </row>
        <row r="635">
          <cell r="A635" t="str">
            <v>Unión PVC-P 1 plg</v>
          </cell>
        </row>
        <row r="636">
          <cell r="A636" t="str">
            <v>Unión PVC-P 1/2 plg</v>
          </cell>
        </row>
        <row r="637">
          <cell r="A637" t="str">
            <v>Unión PVC-P 2 plg</v>
          </cell>
        </row>
        <row r="638">
          <cell r="A638" t="str">
            <v>Unión PVC-S 2 plg</v>
          </cell>
        </row>
        <row r="639">
          <cell r="A639" t="str">
            <v>Unión PVC-S 3 plg</v>
          </cell>
        </row>
        <row r="640">
          <cell r="A640" t="str">
            <v>Unión PVC-S 4 plg</v>
          </cell>
        </row>
        <row r="641">
          <cell r="A641" t="str">
            <v>Unión PVC-S;    6"</v>
          </cell>
        </row>
        <row r="642">
          <cell r="A642" t="str">
            <v>Unión PVC-V     1 1/2"</v>
          </cell>
        </row>
        <row r="643">
          <cell r="A643" t="str">
            <v>Unión PVC-V     2"</v>
          </cell>
        </row>
        <row r="644">
          <cell r="A644" t="str">
            <v>Unión PVC-V    3"</v>
          </cell>
        </row>
        <row r="645">
          <cell r="A645" t="str">
            <v>Universal en PVC 1 1/2"</v>
          </cell>
        </row>
        <row r="646">
          <cell r="A646" t="str">
            <v>Universal en PVC 1"</v>
          </cell>
        </row>
        <row r="647">
          <cell r="A647" t="str">
            <v>Universal en PVC 1/2"</v>
          </cell>
        </row>
        <row r="648">
          <cell r="A648" t="str">
            <v>Universal en PVC 3/4"</v>
          </cell>
        </row>
        <row r="649">
          <cell r="A649" t="str">
            <v>Valvula - Cheque cortina HICC Helbert   3" ; incluye accesorios</v>
          </cell>
        </row>
        <row r="650">
          <cell r="A650" t="str">
            <v>Valvula - Cheque cortina HICC Helbert  1 1/2" ; incluye accesorios</v>
          </cell>
        </row>
        <row r="651">
          <cell r="A651" t="str">
            <v>Valvula - Cheque cortina HICC Helbert  1 1/4" ; incluye accesorios</v>
          </cell>
        </row>
        <row r="652">
          <cell r="A652" t="str">
            <v>Valvula - Cheque cortina HICC Helbert  2" ; incluye accesorios</v>
          </cell>
        </row>
        <row r="653">
          <cell r="A653" t="str">
            <v>Valvula de bola de 1" con bola de bronce y asiento en teflon</v>
          </cell>
        </row>
        <row r="654">
          <cell r="A654" t="str">
            <v>Valvula de bola de 1/2" con bola de bronce y asiento en teflon</v>
          </cell>
        </row>
        <row r="655">
          <cell r="A655" t="str">
            <v>Valvula pozuelo 1-1/2"  cobre</v>
          </cell>
        </row>
        <row r="656">
          <cell r="A656" t="str">
            <v>Vara de clavo</v>
          </cell>
        </row>
        <row r="657">
          <cell r="A657" t="str">
            <v>Varilla coopertweld de 2.40 mts x 5/8"</v>
          </cell>
        </row>
        <row r="658">
          <cell r="A658" t="str">
            <v>Varilla Coper Well 5/8" x 8'</v>
          </cell>
        </row>
        <row r="659">
          <cell r="A659" t="str">
            <v>Varilla cuadrada de 1/2"</v>
          </cell>
        </row>
        <row r="660">
          <cell r="A660" t="str">
            <v>Varilla de 5/8"</v>
          </cell>
        </row>
        <row r="661">
          <cell r="A661" t="str">
            <v>Varilla de 9 mm. Cuadrada</v>
          </cell>
        </row>
        <row r="662">
          <cell r="A662">
            <v>0</v>
          </cell>
        </row>
        <row r="663">
          <cell r="A663" t="str">
            <v>Varilla lisa de 1/2"</v>
          </cell>
        </row>
        <row r="664">
          <cell r="A664" t="str">
            <v>Ventana corrediza proyec.alum.Cal.18. Negra</v>
          </cell>
        </row>
        <row r="665">
          <cell r="A665" t="str">
            <v>Vidrio incoloro de 5mm pulido</v>
          </cell>
        </row>
        <row r="666">
          <cell r="A666" t="str">
            <v>Vinilo Color Tipo I</v>
          </cell>
        </row>
        <row r="667">
          <cell r="A667" t="str">
            <v>Visagra para elemento en aluminio</v>
          </cell>
        </row>
        <row r="668">
          <cell r="A668" t="str">
            <v>Wing Aluminio</v>
          </cell>
        </row>
        <row r="669">
          <cell r="A669" t="str">
            <v>Xipex Admix C-2000</v>
          </cell>
        </row>
        <row r="670">
          <cell r="A670" t="str">
            <v>Xipex concentrado -Gris</v>
          </cell>
        </row>
        <row r="671">
          <cell r="A671" t="str">
            <v>Yee sencilla PVC-S 2"</v>
          </cell>
        </row>
        <row r="672">
          <cell r="A672" t="str">
            <v>Yee sencilla PVC-S 3"</v>
          </cell>
        </row>
        <row r="673">
          <cell r="A673" t="str">
            <v>Yee sencilla PVC-S 4"</v>
          </cell>
        </row>
        <row r="674">
          <cell r="A674" t="str">
            <v>Zuncho metálico 3/8"</v>
          </cell>
        </row>
        <row r="675">
          <cell r="A675" t="str">
            <v>Medidor de agua 1/2"</v>
          </cell>
        </row>
        <row r="676">
          <cell r="A676" t="str">
            <v>Medidor de agua 1"</v>
          </cell>
        </row>
        <row r="677">
          <cell r="A677" t="str">
            <v>Medidor de agua 2"</v>
          </cell>
        </row>
        <row r="678">
          <cell r="A678" t="str">
            <v>Medidor de agua 3"</v>
          </cell>
        </row>
        <row r="679">
          <cell r="A679" t="str">
            <v>Medidor de agua 3/4"</v>
          </cell>
        </row>
        <row r="680">
          <cell r="A680" t="str">
            <v>Medidor de agua 4"</v>
          </cell>
        </row>
        <row r="681">
          <cell r="A681" t="str">
            <v>Medidor de agua 6"</v>
          </cell>
        </row>
        <row r="682">
          <cell r="A682" t="str">
            <v xml:space="preserve">rellenos en recebo compactado al 90% </v>
          </cell>
        </row>
        <row r="683">
          <cell r="A683" t="str">
            <v>muros en ladrillo tolete común para sobrecimiento de e = 0,12 m</v>
          </cell>
        </row>
        <row r="684">
          <cell r="A684" t="str">
            <v>Bomba centrífuga 1HP succión y descarga 1.1/2".motor monofásico</v>
          </cell>
        </row>
        <row r="685">
          <cell r="A685" t="str">
            <v>Valvula de pie con canastilla plástica 2"</v>
          </cell>
        </row>
        <row r="686">
          <cell r="A686" t="str">
            <v>Valvula de cheque hidro 1 1/2"</v>
          </cell>
        </row>
        <row r="687">
          <cell r="A687" t="str">
            <v>Valvula de cheque hidro 2"</v>
          </cell>
        </row>
        <row r="688">
          <cell r="A688">
            <v>0</v>
          </cell>
        </row>
        <row r="689">
          <cell r="A689" t="str">
            <v>Para Yacuanquer</v>
          </cell>
        </row>
        <row r="690">
          <cell r="A690" t="str">
            <v>Excavación Manual en material Comun</v>
          </cell>
        </row>
        <row r="691">
          <cell r="A691" t="str">
            <v>Rellenos en recebo compactado al 90%</v>
          </cell>
        </row>
        <row r="692">
          <cell r="A692" t="str">
            <v>Placa maciza e=0,075</v>
          </cell>
        </row>
        <row r="693">
          <cell r="A693" t="str">
            <v>Muros en loque divisorio Liso</v>
          </cell>
        </row>
        <row r="694">
          <cell r="A694" t="str">
            <v>Media caña en mortero de pendiente</v>
          </cell>
        </row>
        <row r="695">
          <cell r="A695" t="str">
            <v>Pañete impermeabilizado integralmente.</v>
          </cell>
        </row>
        <row r="696">
          <cell r="A696" t="str">
            <v>Afinado en mortero de pendiente</v>
          </cell>
        </row>
        <row r="697">
          <cell r="A697" t="str">
            <v>acero de refuerzo 37000</v>
          </cell>
        </row>
        <row r="698">
          <cell r="A698" t="str">
            <v>acero de refuerzo 60000</v>
          </cell>
        </row>
        <row r="699">
          <cell r="A699" t="str">
            <v>Hoja Puerta entamborada con rejilla de ventilación y mirilla a todo costo según detalle arquitectonico</v>
          </cell>
        </row>
        <row r="700">
          <cell r="A700" t="str">
            <v>Teja de Barro Santafé Cartabon 16x37cm</v>
          </cell>
        </row>
        <row r="701">
          <cell r="A701" t="str">
            <v>Teja de Barro  Santafé Española 18/16x40cm</v>
          </cell>
        </row>
        <row r="702">
          <cell r="A702" t="str">
            <v>Teja "S" de Barro Moore 28,5/15x46cm</v>
          </cell>
        </row>
        <row r="703">
          <cell r="A703" t="str">
            <v>Teja Plana de Barro Santafé 10x18cm</v>
          </cell>
        </row>
        <row r="704">
          <cell r="A704" t="str">
            <v>Listón M.H. Pino Ciprés</v>
          </cell>
        </row>
        <row r="705">
          <cell r="A705" t="str">
            <v>Listón M.H. Pino Romerón</v>
          </cell>
        </row>
        <row r="706">
          <cell r="A706" t="str">
            <v>Puerta Ventana en Madera Segun detalle Arquitectónico</v>
          </cell>
        </row>
        <row r="707">
          <cell r="A707" t="str">
            <v>Ventana en Madera Según detalle Arquitectónico</v>
          </cell>
        </row>
        <row r="708">
          <cell r="A708" t="str">
            <v>Puerta en madera Según detalle Arquitectónico</v>
          </cell>
        </row>
        <row r="709">
          <cell r="A709" t="str">
            <v>Suministro e insatalación de Banca exterior tipo IDU</v>
          </cell>
        </row>
        <row r="710">
          <cell r="A710" t="str">
            <v>Adoquin concreto 10x8x20</v>
          </cell>
        </row>
        <row r="711">
          <cell r="A711" t="str">
            <v>Toma de caucho (aérea) con polo</v>
          </cell>
        </row>
        <row r="712">
          <cell r="A712" t="str">
            <v>Clavija de caucho (aérea) con polo</v>
          </cell>
        </row>
        <row r="713">
          <cell r="A713" t="str">
            <v>Marquilla en acrílico</v>
          </cell>
        </row>
        <row r="714">
          <cell r="A714" t="str">
            <v>Perno de tiro</v>
          </cell>
        </row>
        <row r="715">
          <cell r="A715" t="str">
            <v>Pólvora para perno</v>
          </cell>
        </row>
        <row r="716">
          <cell r="A716" t="str">
            <v>Cable vehicular No 16</v>
          </cell>
        </row>
        <row r="717">
          <cell r="A717" t="str">
            <v>Botón de timbre</v>
          </cell>
        </row>
        <row r="718">
          <cell r="A718" t="str">
            <v>Automático tipo riel 1x16 A</v>
          </cell>
        </row>
        <row r="719">
          <cell r="A719" t="str">
            <v>Automático tipo riel 2x16 A - 10Ka</v>
          </cell>
        </row>
        <row r="720">
          <cell r="A720" t="str">
            <v>Tablero minipragma de 24 circuitos</v>
          </cell>
        </row>
        <row r="721">
          <cell r="A721" t="str">
            <v>Telerruptor bipolar 120V - 16 amperios</v>
          </cell>
        </row>
        <row r="722">
          <cell r="A722" t="str">
            <v>Cable de cobre No 10</v>
          </cell>
        </row>
        <row r="723">
          <cell r="A723" t="str">
            <v>Terminal cobre No 6</v>
          </cell>
        </row>
        <row r="724">
          <cell r="A724" t="str">
            <v>Terminal cobre No 10</v>
          </cell>
        </row>
        <row r="725">
          <cell r="A725" t="str">
            <v>Tubo conduit  PVC 3"</v>
          </cell>
        </row>
        <row r="726">
          <cell r="A726" t="str">
            <v>Boquilla terminal PVC de 3"</v>
          </cell>
        </row>
        <row r="727">
          <cell r="A727" t="str">
            <v>Caja en mampostería</v>
          </cell>
        </row>
        <row r="728">
          <cell r="A728" t="str">
            <v>Tapa en concreto 60x60</v>
          </cell>
        </row>
        <row r="729">
          <cell r="A729" t="str">
            <v xml:space="preserve">Marco 60x60 </v>
          </cell>
        </row>
        <row r="730">
          <cell r="A730" t="str">
            <v>Contramarco 60x60</v>
          </cell>
        </row>
        <row r="731">
          <cell r="A731" t="str">
            <v>Lámpara metal halide 250 W - 208 V completa</v>
          </cell>
        </row>
        <row r="732">
          <cell r="A732" t="str">
            <v>Soporte</v>
          </cell>
        </row>
        <row r="733">
          <cell r="A733" t="str">
            <v>Cable de cobre desnudo No 6</v>
          </cell>
        </row>
        <row r="734">
          <cell r="A734" t="str">
            <v>Varilla captora 60 cms</v>
          </cell>
        </row>
        <row r="735">
          <cell r="A735" t="str">
            <v>Aislador</v>
          </cell>
        </row>
        <row r="736">
          <cell r="A736" t="str">
            <v>soporte fijación</v>
          </cell>
        </row>
        <row r="737">
          <cell r="A737" t="str">
            <v>Encauchetado 3x16</v>
          </cell>
        </row>
        <row r="738">
          <cell r="A738" t="str">
            <v>Terminal en resina</v>
          </cell>
        </row>
        <row r="739">
          <cell r="A739" t="str">
            <v>Suministro e instalación de Cubierta 525c Sandwich deck en aluzinc calibre 26, aislamiento en fibra de vidrio de 30mm de espesor, bandeja lisa y pintada a dos caras.</v>
          </cell>
        </row>
        <row r="740">
          <cell r="A740" t="str">
            <v>Suministro e  instalación de Teja Luz GIP - Traslucida.</v>
          </cell>
        </row>
        <row r="741">
          <cell r="A741" t="str">
            <v>Loseta prefabricada A-50</v>
          </cell>
        </row>
        <row r="742">
          <cell r="A742" t="str">
            <v>Sardinel prefabricado A-15</v>
          </cell>
        </row>
        <row r="743">
          <cell r="A743" t="str">
            <v>Banca prefabricada en concreto M-30</v>
          </cell>
        </row>
        <row r="744">
          <cell r="A744" t="str">
            <v>Banca prefabricada en Concreto M-31</v>
          </cell>
        </row>
        <row r="745">
          <cell r="A745">
            <v>0</v>
          </cell>
        </row>
        <row r="746">
          <cell r="A746" t="str">
            <v>Cerramiento lateral con estructura en perfil tubular estructural H.R. cuadrado de 60mm x 60mm calibre 12. para soportar lámina acrílica de 10mm del alta resistencia a impactos. Incluye pisavidrio, acrílico e instalación según diseño.</v>
          </cell>
        </row>
        <row r="747">
          <cell r="A747" t="str">
            <v>Perfil estructural ∅4" e=6,02 mm</v>
          </cell>
        </row>
        <row r="748">
          <cell r="A748" t="str">
            <v>Perfil estructural ∅6" e=7,11 mm</v>
          </cell>
        </row>
        <row r="749">
          <cell r="A749" t="str">
            <v>Perfil estructural CC 150 x 100 x 15 x 2</v>
          </cell>
        </row>
        <row r="750">
          <cell r="A750" t="str">
            <v>Gramoquin ecológico</v>
          </cell>
        </row>
        <row r="751">
          <cell r="A751" t="str">
            <v>Bordillo Prefabricado tipo A-80</v>
          </cell>
        </row>
        <row r="752">
          <cell r="A752" t="str">
            <v>Adoquin corbatín</v>
          </cell>
        </row>
        <row r="753">
          <cell r="A753" t="str">
            <v>Concreto de 1,500 p.s.i.</v>
          </cell>
        </row>
        <row r="754">
          <cell r="A754" t="str">
            <v>Angulo 1 1/2" x 1 1/2" x 3/16"</v>
          </cell>
        </row>
        <row r="755">
          <cell r="A755" t="str">
            <v>Rejilla par sumidero Fibrit R46C</v>
          </cell>
        </row>
        <row r="756">
          <cell r="A756" t="str">
            <v>Platina 1 1/2" x 1 1/2" x 1/4"</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row r="911">
          <cell r="A911">
            <v>0</v>
          </cell>
        </row>
        <row r="912">
          <cell r="A912">
            <v>0</v>
          </cell>
        </row>
        <row r="913">
          <cell r="A913">
            <v>0</v>
          </cell>
        </row>
        <row r="914">
          <cell r="A914">
            <v>0</v>
          </cell>
        </row>
        <row r="915">
          <cell r="A915">
            <v>0</v>
          </cell>
        </row>
        <row r="916">
          <cell r="A916">
            <v>0</v>
          </cell>
        </row>
        <row r="917">
          <cell r="A917">
            <v>0</v>
          </cell>
        </row>
        <row r="918">
          <cell r="A918">
            <v>0</v>
          </cell>
        </row>
        <row r="919">
          <cell r="A919">
            <v>0</v>
          </cell>
        </row>
        <row r="920">
          <cell r="A920">
            <v>0</v>
          </cell>
        </row>
        <row r="921">
          <cell r="A921">
            <v>0</v>
          </cell>
        </row>
        <row r="922">
          <cell r="A922">
            <v>0</v>
          </cell>
        </row>
        <row r="923">
          <cell r="A923">
            <v>0</v>
          </cell>
        </row>
        <row r="924">
          <cell r="A924">
            <v>0</v>
          </cell>
        </row>
        <row r="925">
          <cell r="A925">
            <v>0</v>
          </cell>
        </row>
        <row r="926">
          <cell r="A926">
            <v>0</v>
          </cell>
        </row>
        <row r="927">
          <cell r="A927">
            <v>0</v>
          </cell>
        </row>
        <row r="928">
          <cell r="A928">
            <v>0</v>
          </cell>
        </row>
        <row r="929">
          <cell r="A929">
            <v>0</v>
          </cell>
        </row>
        <row r="930">
          <cell r="A930">
            <v>0</v>
          </cell>
        </row>
        <row r="931">
          <cell r="A931">
            <v>0</v>
          </cell>
        </row>
        <row r="932">
          <cell r="A932">
            <v>0</v>
          </cell>
        </row>
        <row r="933">
          <cell r="A933">
            <v>0</v>
          </cell>
        </row>
        <row r="934">
          <cell r="A934">
            <v>0</v>
          </cell>
        </row>
        <row r="935">
          <cell r="A935">
            <v>0</v>
          </cell>
        </row>
        <row r="936">
          <cell r="A936">
            <v>0</v>
          </cell>
        </row>
        <row r="937">
          <cell r="A937">
            <v>0</v>
          </cell>
        </row>
        <row r="938">
          <cell r="A938">
            <v>0</v>
          </cell>
        </row>
        <row r="939">
          <cell r="A939">
            <v>0</v>
          </cell>
        </row>
        <row r="940">
          <cell r="A940">
            <v>0</v>
          </cell>
        </row>
        <row r="941">
          <cell r="A941">
            <v>0</v>
          </cell>
        </row>
        <row r="942">
          <cell r="A942">
            <v>0</v>
          </cell>
        </row>
        <row r="943">
          <cell r="A943">
            <v>0</v>
          </cell>
        </row>
        <row r="944">
          <cell r="A944">
            <v>0</v>
          </cell>
        </row>
        <row r="945">
          <cell r="A945">
            <v>0</v>
          </cell>
        </row>
        <row r="946">
          <cell r="A946">
            <v>0</v>
          </cell>
        </row>
        <row r="947">
          <cell r="A947">
            <v>0</v>
          </cell>
        </row>
        <row r="948">
          <cell r="A948">
            <v>0</v>
          </cell>
        </row>
        <row r="949">
          <cell r="A949">
            <v>0</v>
          </cell>
        </row>
        <row r="950">
          <cell r="A950">
            <v>0</v>
          </cell>
        </row>
        <row r="951">
          <cell r="A951">
            <v>0</v>
          </cell>
        </row>
        <row r="952">
          <cell r="A952">
            <v>0</v>
          </cell>
        </row>
        <row r="953">
          <cell r="A953">
            <v>0</v>
          </cell>
        </row>
        <row r="954">
          <cell r="A954">
            <v>0</v>
          </cell>
        </row>
        <row r="955">
          <cell r="A955">
            <v>0</v>
          </cell>
        </row>
        <row r="956">
          <cell r="A956">
            <v>0</v>
          </cell>
        </row>
        <row r="957">
          <cell r="A957">
            <v>0</v>
          </cell>
        </row>
        <row r="958">
          <cell r="A958">
            <v>0</v>
          </cell>
        </row>
        <row r="959">
          <cell r="A959">
            <v>0</v>
          </cell>
        </row>
        <row r="960">
          <cell r="A960">
            <v>0</v>
          </cell>
        </row>
        <row r="961">
          <cell r="A961">
            <v>0</v>
          </cell>
        </row>
        <row r="962">
          <cell r="A962">
            <v>0</v>
          </cell>
        </row>
        <row r="963">
          <cell r="A963">
            <v>0</v>
          </cell>
        </row>
        <row r="964">
          <cell r="A964">
            <v>0</v>
          </cell>
        </row>
        <row r="965">
          <cell r="A965">
            <v>0</v>
          </cell>
        </row>
        <row r="966">
          <cell r="A966">
            <v>0</v>
          </cell>
        </row>
        <row r="967">
          <cell r="A967">
            <v>0</v>
          </cell>
        </row>
        <row r="968">
          <cell r="A968">
            <v>0</v>
          </cell>
        </row>
        <row r="969">
          <cell r="A969">
            <v>0</v>
          </cell>
        </row>
        <row r="970">
          <cell r="A970">
            <v>0</v>
          </cell>
        </row>
        <row r="971">
          <cell r="A971">
            <v>0</v>
          </cell>
        </row>
        <row r="972">
          <cell r="A972">
            <v>0</v>
          </cell>
        </row>
        <row r="973">
          <cell r="A973">
            <v>0</v>
          </cell>
        </row>
        <row r="974">
          <cell r="A974">
            <v>0</v>
          </cell>
        </row>
        <row r="975">
          <cell r="A975">
            <v>0</v>
          </cell>
        </row>
        <row r="976">
          <cell r="A976">
            <v>0</v>
          </cell>
        </row>
        <row r="977">
          <cell r="A977">
            <v>0</v>
          </cell>
        </row>
        <row r="978">
          <cell r="A978">
            <v>0</v>
          </cell>
        </row>
        <row r="979">
          <cell r="A979">
            <v>0</v>
          </cell>
        </row>
        <row r="980">
          <cell r="A980">
            <v>0</v>
          </cell>
        </row>
        <row r="981">
          <cell r="A981">
            <v>0</v>
          </cell>
        </row>
        <row r="982">
          <cell r="A982">
            <v>0</v>
          </cell>
        </row>
        <row r="983">
          <cell r="A983">
            <v>0</v>
          </cell>
        </row>
        <row r="984">
          <cell r="A984">
            <v>0</v>
          </cell>
        </row>
        <row r="985">
          <cell r="A985">
            <v>0</v>
          </cell>
        </row>
        <row r="986">
          <cell r="A986">
            <v>0</v>
          </cell>
        </row>
        <row r="987">
          <cell r="A987">
            <v>0</v>
          </cell>
        </row>
        <row r="988">
          <cell r="A988">
            <v>0</v>
          </cell>
        </row>
        <row r="989">
          <cell r="A989">
            <v>0</v>
          </cell>
        </row>
        <row r="990">
          <cell r="A990">
            <v>0</v>
          </cell>
        </row>
        <row r="991">
          <cell r="A991">
            <v>0</v>
          </cell>
        </row>
        <row r="992">
          <cell r="A992">
            <v>0</v>
          </cell>
        </row>
        <row r="993">
          <cell r="A993">
            <v>0</v>
          </cell>
        </row>
        <row r="994">
          <cell r="A994">
            <v>0</v>
          </cell>
        </row>
        <row r="995">
          <cell r="A995">
            <v>0</v>
          </cell>
        </row>
        <row r="996">
          <cell r="A996">
            <v>0</v>
          </cell>
        </row>
        <row r="997">
          <cell r="A997">
            <v>0</v>
          </cell>
        </row>
        <row r="998">
          <cell r="A998">
            <v>0</v>
          </cell>
        </row>
        <row r="999">
          <cell r="A999">
            <v>0</v>
          </cell>
        </row>
        <row r="1000">
          <cell r="A1000">
            <v>0</v>
          </cell>
        </row>
        <row r="1001">
          <cell r="A1001">
            <v>0</v>
          </cell>
        </row>
        <row r="1002">
          <cell r="A1002">
            <v>0</v>
          </cell>
        </row>
        <row r="1003">
          <cell r="A1003">
            <v>0</v>
          </cell>
        </row>
        <row r="1004">
          <cell r="A1004">
            <v>0</v>
          </cell>
        </row>
        <row r="1005">
          <cell r="A1005">
            <v>0</v>
          </cell>
        </row>
        <row r="1006">
          <cell r="A1006">
            <v>0</v>
          </cell>
        </row>
        <row r="1007">
          <cell r="A1007">
            <v>0</v>
          </cell>
        </row>
        <row r="1008">
          <cell r="A1008">
            <v>0</v>
          </cell>
        </row>
        <row r="1009">
          <cell r="A1009">
            <v>0</v>
          </cell>
        </row>
        <row r="1010">
          <cell r="A1010">
            <v>0</v>
          </cell>
        </row>
        <row r="1011">
          <cell r="A1011">
            <v>0</v>
          </cell>
        </row>
        <row r="1012">
          <cell r="A1012">
            <v>0</v>
          </cell>
        </row>
        <row r="1013">
          <cell r="A1013">
            <v>0</v>
          </cell>
        </row>
        <row r="1014">
          <cell r="A1014">
            <v>0</v>
          </cell>
        </row>
        <row r="1015">
          <cell r="A1015">
            <v>0</v>
          </cell>
        </row>
        <row r="1016">
          <cell r="A1016">
            <v>0</v>
          </cell>
        </row>
        <row r="1017">
          <cell r="A1017">
            <v>0</v>
          </cell>
        </row>
        <row r="1018">
          <cell r="A1018">
            <v>0</v>
          </cell>
        </row>
        <row r="1019">
          <cell r="A1019">
            <v>0</v>
          </cell>
        </row>
        <row r="1020">
          <cell r="A1020">
            <v>0</v>
          </cell>
        </row>
        <row r="1021">
          <cell r="A1021">
            <v>0</v>
          </cell>
        </row>
        <row r="1022">
          <cell r="A1022">
            <v>0</v>
          </cell>
        </row>
        <row r="1023">
          <cell r="A1023">
            <v>0</v>
          </cell>
        </row>
        <row r="1024">
          <cell r="A1024">
            <v>0</v>
          </cell>
        </row>
        <row r="1025">
          <cell r="A1025">
            <v>0</v>
          </cell>
        </row>
        <row r="1026">
          <cell r="A1026">
            <v>0</v>
          </cell>
        </row>
        <row r="1027">
          <cell r="A1027">
            <v>0</v>
          </cell>
        </row>
        <row r="1028">
          <cell r="A1028">
            <v>0</v>
          </cell>
        </row>
        <row r="1029">
          <cell r="A1029">
            <v>0</v>
          </cell>
        </row>
        <row r="1030">
          <cell r="A1030">
            <v>0</v>
          </cell>
        </row>
        <row r="1031">
          <cell r="A1031">
            <v>0</v>
          </cell>
        </row>
        <row r="1032">
          <cell r="A1032">
            <v>0</v>
          </cell>
        </row>
        <row r="1033">
          <cell r="A1033">
            <v>0</v>
          </cell>
        </row>
        <row r="1034">
          <cell r="A1034">
            <v>0</v>
          </cell>
        </row>
        <row r="1035">
          <cell r="A1035">
            <v>0</v>
          </cell>
        </row>
        <row r="1036">
          <cell r="A1036">
            <v>0</v>
          </cell>
        </row>
        <row r="1037">
          <cell r="A1037">
            <v>0</v>
          </cell>
        </row>
        <row r="1038">
          <cell r="A1038">
            <v>0</v>
          </cell>
        </row>
        <row r="1039">
          <cell r="A1039">
            <v>0</v>
          </cell>
        </row>
        <row r="1040">
          <cell r="A1040">
            <v>0</v>
          </cell>
        </row>
        <row r="1041">
          <cell r="A104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19">
          <cell r="I19">
            <v>31084.2</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dad"/>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ITEMS"/>
      <sheetName val="APU"/>
      <sheetName val="MATERIALES"/>
      <sheetName val="AIU"/>
      <sheetName val="EQUIPOS"/>
      <sheetName val="TRANSPORTES"/>
      <sheetName val="personal"/>
      <sheetName val="SALARIOS"/>
      <sheetName val="DOTACIONES"/>
    </sheetNames>
    <sheetDataSet>
      <sheetData sheetId="0" refreshError="1"/>
      <sheetData sheetId="1" refreshError="1">
        <row r="2">
          <cell r="B2" t="str">
            <v>Localización y replanteo</v>
          </cell>
          <cell r="C2" t="str">
            <v>M2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INICIO"/>
      <sheetName val="RESUMEN"/>
      <sheetName val="memorias"/>
      <sheetName val="AIU"/>
      <sheetName val="APU"/>
      <sheetName val="EQUIPOS"/>
      <sheetName val="TRANSPORTES"/>
      <sheetName val="MATERIALES"/>
      <sheetName val="personal"/>
      <sheetName val="SALARIOS"/>
      <sheetName val="DOTACIONES"/>
      <sheetName val="CIERRE"/>
      <sheetName val="REF - Listas"/>
      <sheetName val="2008 Capital Budget"/>
    </sheetNames>
    <sheetDataSet>
      <sheetData sheetId="0" refreshError="1">
        <row r="522">
          <cell r="A522" t="str">
            <v>2.4.22</v>
          </cell>
          <cell r="B522" t="str">
            <v>Cárcamo tipo Box coulvert de 36"</v>
          </cell>
          <cell r="C522" t="str">
            <v>m</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
      <sheetName val="INICIO"/>
      <sheetName val="Hoja1"/>
      <sheetName val="RESUMEN"/>
      <sheetName val="ITEMS"/>
      <sheetName val="memorias"/>
      <sheetName val="AIU"/>
      <sheetName val="LISTADO"/>
      <sheetName val="EQUIPOS"/>
      <sheetName val="TRANSPORTES"/>
      <sheetName val="MATERIALES"/>
      <sheetName val="personal"/>
      <sheetName val="SALARIOS"/>
      <sheetName val="DOTACIONES"/>
      <sheetName val="CIERRE"/>
      <sheetName val="DATOS EPANET"/>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PRECIOS"/>
      <sheetName val="UNITARIOS"/>
      <sheetName val="Av. Cali K4+880 - K4+970"/>
      <sheetName val="AIU"/>
      <sheetName val="SOCIAL"/>
      <sheetName val="AJUSTE"/>
      <sheetName val="PMT"/>
      <sheetName val="AIU PMT"/>
    </sheetNames>
    <sheetDataSet>
      <sheetData sheetId="0"/>
      <sheetData sheetId="1"/>
      <sheetData sheetId="2"/>
      <sheetData sheetId="3" refreshError="1">
        <row r="1">
          <cell r="A1" t="str">
            <v>INSTITUTO DE DESARROLLO URBANO IDU</v>
          </cell>
        </row>
        <row r="2">
          <cell r="A2" t="str">
            <v>MATRIZ PARA CALCULO DE FACTOR DE A.I.U. - AÑO 2007</v>
          </cell>
        </row>
        <row r="4">
          <cell r="B4" t="str">
            <v>COSTO DIRECTO ESTIMADO DE OBRA (CD)</v>
          </cell>
          <cell r="C4">
            <v>1032077768</v>
          </cell>
          <cell r="E4" t="str">
            <v>COSTO TOTAL DEL PROYECTO</v>
          </cell>
          <cell r="G4">
            <v>1413373801</v>
          </cell>
          <cell r="H4" t="str">
            <v>COSTO DIRECTO ESTIMADO DE OBRA (CD)</v>
          </cell>
        </row>
      </sheetData>
      <sheetData sheetId="4"/>
      <sheetData sheetId="5"/>
      <sheetData sheetId="6"/>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UNITARIOS"/>
      <sheetName val="MATERIAL"/>
      <sheetName val="EQUIPO"/>
      <sheetName val="TRANSPORTE"/>
      <sheetName val="MANO OBRA"/>
      <sheetName val="MEMORIAS"/>
      <sheetName val="A. P. U."/>
    </sheetNames>
    <sheetDataSet>
      <sheetData sheetId="0">
        <row r="2">
          <cell r="B2">
            <v>0</v>
          </cell>
        </row>
      </sheetData>
      <sheetData sheetId="1"/>
      <sheetData sheetId="2">
        <row r="2">
          <cell r="B2">
            <v>0</v>
          </cell>
        </row>
        <row r="3">
          <cell r="B3" t="str">
            <v>ACCESORIOS ACERO INOXIDABLE</v>
          </cell>
        </row>
        <row r="4">
          <cell r="B4" t="str">
            <v>ABRAZADERAS 4"</v>
          </cell>
        </row>
        <row r="5">
          <cell r="B5" t="str">
            <v>ACCESORIO PVC P 1/2"</v>
          </cell>
        </row>
        <row r="6">
          <cell r="B6" t="str">
            <v>ACCESORIO PVC S 2"</v>
          </cell>
        </row>
        <row r="7">
          <cell r="B7" t="str">
            <v>ACCESORIO PVC S 3"</v>
          </cell>
        </row>
        <row r="8">
          <cell r="B8" t="str">
            <v>ACCESORIO PVC S 4"</v>
          </cell>
        </row>
        <row r="9">
          <cell r="B9" t="str">
            <v>ACCESORIOS</v>
          </cell>
        </row>
        <row r="10">
          <cell r="B10" t="str">
            <v>ACCESORIOS CONEXIÓN Y DERIVACION CABLE COAXIAL</v>
          </cell>
        </row>
        <row r="11">
          <cell r="B11" t="str">
            <v>Accesorios de conexion por atras SanitarioDO-TCDIC</v>
          </cell>
        </row>
        <row r="12">
          <cell r="B12" t="str">
            <v>ACCESORIOS DE CONEXIÓN Y SUJECION PARA CABLE AMTIFRAU</v>
          </cell>
        </row>
        <row r="13">
          <cell r="B13" t="str">
            <v>ACCESORIOS DE SUJECION</v>
          </cell>
        </row>
        <row r="14">
          <cell r="B14" t="str">
            <v>ACCESORIOS EMT</v>
          </cell>
        </row>
        <row r="15">
          <cell r="B15" t="str">
            <v xml:space="preserve">ACCESORIOS GALVANIZADOS PARA CONEXIÓN EQUIPO DE PRESION </v>
          </cell>
        </row>
        <row r="16">
          <cell r="B16" t="str">
            <v>ACCESORIOS CPVC-P 1/2" ( Codo , unión y tapón )</v>
          </cell>
        </row>
        <row r="17">
          <cell r="B17" t="str">
            <v>ACCESORIOS PVC P 21/2"</v>
          </cell>
        </row>
        <row r="18">
          <cell r="B18" t="str">
            <v>ACCESORIOS PVC-P 1 1/2" ( Codo , unión y tapón )</v>
          </cell>
        </row>
        <row r="19">
          <cell r="B19" t="str">
            <v>ACCESORIOS PVC-P 1 1/4" ( Codo , unión y tapón )</v>
          </cell>
        </row>
        <row r="20">
          <cell r="B20" t="str">
            <v>ACCESORIOS PVC-P 1/2" ( Codo , unión y tapón )</v>
          </cell>
        </row>
        <row r="21">
          <cell r="B21" t="str">
            <v>ACCESORIOS PVC-P 2" ( Codo , unión y tapón )</v>
          </cell>
        </row>
        <row r="22">
          <cell r="B22" t="str">
            <v>ACCESORIOS PVC-P 3/4" ( Codo, unión y tapón )</v>
          </cell>
        </row>
        <row r="23">
          <cell r="B23" t="str">
            <v>ACCESORIOS SUJECION TRANFORMADOR</v>
          </cell>
        </row>
        <row r="24">
          <cell r="B24" t="str">
            <v>ACERO 37.000 PSI</v>
          </cell>
        </row>
        <row r="25">
          <cell r="B25" t="str">
            <v xml:space="preserve">ACERO 60.000 PSI </v>
          </cell>
        </row>
        <row r="26">
          <cell r="B26" t="str">
            <v>ACERO ESTRUCTURAL ACESCO PHR Cal. 12</v>
          </cell>
        </row>
        <row r="27">
          <cell r="B27" t="str">
            <v>ACIDO FLORIDRICO</v>
          </cell>
        </row>
        <row r="28">
          <cell r="B28" t="str">
            <v>ACIDO NITRICO</v>
          </cell>
        </row>
        <row r="29">
          <cell r="B29" t="str">
            <v>ACONDICIONADOR NOVAFORT 250ML  Pavco</v>
          </cell>
        </row>
        <row r="30">
          <cell r="B30" t="str">
            <v>ACPM</v>
          </cell>
        </row>
        <row r="31">
          <cell r="B31" t="str">
            <v>ADAPTADOR CONDUIT PVC 1/2"</v>
          </cell>
        </row>
        <row r="32">
          <cell r="B32" t="str">
            <v>ADAPTADOR MACHO   3/4"</v>
          </cell>
        </row>
        <row r="33">
          <cell r="B33" t="str">
            <v>ADAPTADOR TERMINAL CONDUIT 3/4"</v>
          </cell>
        </row>
        <row r="34">
          <cell r="B34" t="str">
            <v>ADAPTADORES MACHO 1/2"</v>
          </cell>
        </row>
        <row r="35">
          <cell r="B35" t="str">
            <v>ADHESIVO EPOXICO G5 DE 651 ml</v>
          </cell>
        </row>
        <row r="36">
          <cell r="B36" t="str">
            <v>ADHESIVO NOVAFORT 310 ML  Pavco</v>
          </cell>
        </row>
        <row r="37">
          <cell r="B37" t="str">
            <v>AGUA</v>
          </cell>
        </row>
        <row r="38">
          <cell r="B38" t="str">
            <v>AISLADORES</v>
          </cell>
        </row>
        <row r="39">
          <cell r="B39" t="str">
            <v>AISLADORES DE PIN CON ESPIGO</v>
          </cell>
        </row>
        <row r="40">
          <cell r="B40" t="str">
            <v>AISLADORES DE RETENCION</v>
          </cell>
        </row>
        <row r="41">
          <cell r="B41" t="str">
            <v>AISLADORES EMISORES</v>
          </cell>
        </row>
        <row r="42">
          <cell r="B42" t="str">
            <v>ALAMBRE COBRE DESNUDO AWG  12</v>
          </cell>
        </row>
        <row r="43">
          <cell r="B43" t="str">
            <v>ALAMBRE COBRE THHN 12 AWG</v>
          </cell>
        </row>
        <row r="44">
          <cell r="B44" t="str">
            <v>ALAMBRE NEGRO       No.18</v>
          </cell>
        </row>
        <row r="45">
          <cell r="B45" t="str">
            <v>ALFACOLOR 3-15</v>
          </cell>
        </row>
        <row r="46">
          <cell r="B46" t="str">
            <v>ALFAJIAS CONCRETO     .25</v>
          </cell>
        </row>
        <row r="47">
          <cell r="B47" t="str">
            <v>ALUMINIO PARA CIELO RASO INC ESTRUCTURA</v>
          </cell>
        </row>
        <row r="48">
          <cell r="B48" t="str">
            <v>ALUMINIO PARA DIVISION BAÑO</v>
          </cell>
        </row>
        <row r="49">
          <cell r="B49" t="str">
            <v>AMPLIFICADOR TV CON 20 SALIDAS</v>
          </cell>
        </row>
        <row r="50">
          <cell r="B50" t="str">
            <v>ANCLAJE CAMISA DE 3/8"</v>
          </cell>
        </row>
        <row r="51">
          <cell r="B51" t="str">
            <v>ÁNGULO     1 x 1 x 1/8" de 6 mts</v>
          </cell>
        </row>
        <row r="52">
          <cell r="B52" t="str">
            <v>ÁNGULO     1 x 1 x 3/16" de 6 mts</v>
          </cell>
        </row>
        <row r="53">
          <cell r="B53" t="str">
            <v>ANGULO 1 1/2X3/16</v>
          </cell>
        </row>
        <row r="54">
          <cell r="B54" t="str">
            <v>ANGULO 1"X1/8"</v>
          </cell>
        </row>
        <row r="55">
          <cell r="B55" t="str">
            <v xml:space="preserve">ANGULO 2" * 2" * 1/8" </v>
          </cell>
        </row>
        <row r="56">
          <cell r="B56" t="str">
            <v xml:space="preserve">ANGULO 2" * 2" * 3/16" </v>
          </cell>
        </row>
        <row r="57">
          <cell r="B57" t="str">
            <v>ANGULO 3/4"</v>
          </cell>
        </row>
        <row r="58">
          <cell r="B58" t="str">
            <v>ANGULO DE 1"x1/8"</v>
          </cell>
        </row>
        <row r="59">
          <cell r="B59" t="str">
            <v>ANGULOS DE ENSAMBLE</v>
          </cell>
        </row>
        <row r="60">
          <cell r="B60" t="str">
            <v>ANGULOS EN ALUMINIO BLANCO DE 3m</v>
          </cell>
        </row>
        <row r="61">
          <cell r="B61" t="str">
            <v xml:space="preserve">ANTENA EXTERNA COMUNAL TV </v>
          </cell>
        </row>
        <row r="62">
          <cell r="B62" t="str">
            <v>ANTICORROSIVO</v>
          </cell>
        </row>
        <row r="63">
          <cell r="B63" t="str">
            <v xml:space="preserve">ANTICORROSIVO </v>
          </cell>
        </row>
        <row r="64">
          <cell r="B64" t="str">
            <v>ARENA DE RIO</v>
          </cell>
        </row>
        <row r="65">
          <cell r="B65" t="str">
            <v>ARENA LAVADA DE PEÑA</v>
          </cell>
        </row>
        <row r="66">
          <cell r="B66" t="str">
            <v>ARBOL</v>
          </cell>
        </row>
        <row r="67">
          <cell r="B67" t="str">
            <v>ASFALTO TIPO 190/220 200 kg</v>
          </cell>
        </row>
        <row r="68">
          <cell r="B68" t="str">
            <v>BALA DULUX 2X20W, REFLECTOR EN ALUMINIO BRILLADO. DIAMETRO 20,5 CMS, ACABADO BLANCO. INCLUYE 2 BOMBILLOS DULUX 20W ROSCA, LUZ 6500K</v>
          </cell>
        </row>
        <row r="69">
          <cell r="B69" t="str">
            <v>BALA FLUORESCENTE 2X26 CON BOMBILLOS AHORRADORES</v>
          </cell>
        </row>
        <row r="70">
          <cell r="B70" t="str">
            <v>BALDOSA EN GRANITO ALFA</v>
          </cell>
        </row>
        <row r="71">
          <cell r="B71" t="str">
            <v>BALDOSA PORCELANATICO</v>
          </cell>
        </row>
        <row r="72">
          <cell r="B72" t="str">
            <v>BARNIZ</v>
          </cell>
        </row>
        <row r="73">
          <cell r="B73" t="str">
            <v>BANDEJA PORTACABLES 60X8</v>
          </cell>
        </row>
        <row r="74">
          <cell r="B74" t="str">
            <v>BASE PARA FOTOCELDA CON SOPORTE</v>
          </cell>
        </row>
        <row r="75">
          <cell r="B75" t="str">
            <v>BISAGRAS</v>
          </cell>
        </row>
        <row r="76">
          <cell r="B76" t="str">
            <v>BISAGRAS PARA VENTANAS METALICAS</v>
          </cell>
        </row>
        <row r="77">
          <cell r="B77" t="str">
            <v>BISAGRAS PUERTAS COCINA</v>
          </cell>
        </row>
        <row r="78">
          <cell r="B78" t="str">
            <v>BISEL PARA VIDRIO ESPEJO</v>
          </cell>
        </row>
        <row r="79">
          <cell r="B79" t="str">
            <v>BLOQUE No. 3</v>
          </cell>
        </row>
        <row r="80">
          <cell r="B80" t="str">
            <v xml:space="preserve">BLOQUE No. 4 </v>
          </cell>
        </row>
        <row r="81">
          <cell r="B81" t="str">
            <v xml:space="preserve">BLOQUE No. 5 </v>
          </cell>
        </row>
        <row r="82">
          <cell r="B82" t="str">
            <v xml:space="preserve">Boca puerta en mármol,  incluye nariz redonda </v>
          </cell>
        </row>
        <row r="83">
          <cell r="B83" t="str">
            <v>BOQUILLA TERMINAL PVC 1"</v>
          </cell>
        </row>
        <row r="84">
          <cell r="B84" t="str">
            <v>BOSEL</v>
          </cell>
        </row>
        <row r="85">
          <cell r="B85" t="str">
            <v>BOMBAS PARA SISTEMA DE PLANTA TRATAMIENTO</v>
          </cell>
        </row>
        <row r="86">
          <cell r="B86" t="str">
            <v>BRAZO HIDRAULICO</v>
          </cell>
        </row>
        <row r="87">
          <cell r="B87" t="str">
            <v>BROCA DE 5/8"</v>
          </cell>
        </row>
        <row r="88">
          <cell r="B88" t="str">
            <v>BROCAS 1/2"</v>
          </cell>
        </row>
        <row r="89">
          <cell r="B89" t="str">
            <v>BROCAS 1/4"</v>
          </cell>
        </row>
        <row r="90">
          <cell r="B90" t="str">
            <v>BROCAS, GRAPAS, CHAZOS Y TORNILLOS</v>
          </cell>
        </row>
        <row r="91">
          <cell r="B91" t="str">
            <v>BUSHING 4"X2" A.C.</v>
          </cell>
        </row>
        <row r="92">
          <cell r="B92" t="str">
            <v>CABALLETE ETERNIT</v>
          </cell>
        </row>
        <row r="93">
          <cell r="B93" t="str">
            <v>CABALLETE THERMOACUSTICA DE 2.00X0.70</v>
          </cell>
        </row>
        <row r="94">
          <cell r="B94" t="str">
            <v>CABLE #4 COBRE DESNUDO</v>
          </cell>
        </row>
        <row r="95">
          <cell r="B95" t="str">
            <v>Cable 10 THWN/THHN Cu-AWG 600V</v>
          </cell>
        </row>
        <row r="96">
          <cell r="B96" t="str">
            <v>cable 2/0</v>
          </cell>
        </row>
        <row r="97">
          <cell r="B97" t="str">
            <v>Cable 8 THWN/THHN Cu-AWG 600V</v>
          </cell>
        </row>
        <row r="98">
          <cell r="B98" t="str">
            <v>CABLE ANTIFRAUDE #8</v>
          </cell>
        </row>
        <row r="99">
          <cell r="B99" t="str">
            <v xml:space="preserve">CABLE BLINDADO COAXIAL RG59 U TV </v>
          </cell>
        </row>
        <row r="100">
          <cell r="B100" t="str">
            <v>CABLE DUPLEX DE 2X16</v>
          </cell>
        </row>
        <row r="101">
          <cell r="B101" t="str">
            <v>Cable 12 THWN/THHN Cu-AWG 600V</v>
          </cell>
        </row>
        <row r="102">
          <cell r="B102" t="str">
            <v>Cable 14 THWN/THHN Cu-AWG 600V</v>
          </cell>
        </row>
        <row r="103">
          <cell r="B103" t="str">
            <v>Cable 8 THWN/THHN Cu-AWG 600V</v>
          </cell>
        </row>
        <row r="104">
          <cell r="B104" t="str">
            <v>CABLE ENCAUCHETADO 3#4+1#6 T</v>
          </cell>
        </row>
        <row r="105">
          <cell r="B105" t="str">
            <v>CABLE DE COBRE DESNUDO No.12 AWG</v>
          </cell>
        </row>
        <row r="106">
          <cell r="B106" t="str">
            <v>CABLE No. 12 T</v>
          </cell>
        </row>
        <row r="107">
          <cell r="B107" t="str">
            <v>CABLE PARA SEÑALES SISTEMA CONTRA INCENDIO  2 PARES (2X22AWG) NPLF AISLAMIENTO EN PVC DE ACUERDO A LAS NORMAS IEC189, IEC708</v>
          </cell>
        </row>
        <row r="108">
          <cell r="B108" t="str">
            <v>CABLE TELEFONICO 2 PARES</v>
          </cell>
        </row>
        <row r="109">
          <cell r="B109" t="str">
            <v>CAJA 2400</v>
          </cell>
        </row>
        <row r="110">
          <cell r="B110" t="str">
            <v>CAJA 5800</v>
          </cell>
        </row>
        <row r="111">
          <cell r="B111" t="str">
            <v>CAJA MEDIDOR ACUEDUCTO CON TAPA Y CERRADURA</v>
          </cell>
        </row>
        <row r="112">
          <cell r="B112" t="str">
            <v>CAJA MEDIDOR DE AGUA 60*28*14</v>
          </cell>
        </row>
        <row r="113">
          <cell r="B113" t="str">
            <v>CAJA MONOFASICA DE 4 CIRCUITOS CON TACOS</v>
          </cell>
        </row>
        <row r="114">
          <cell r="B114" t="str">
            <v>CAJA OCTOGONAL GALVANIZADA (CAJA EMP GALV.OCTAGONAL 4")</v>
          </cell>
        </row>
        <row r="115">
          <cell r="B115" t="str">
            <v>CAJA METALICA AMPLIFICADOR TV</v>
          </cell>
        </row>
        <row r="116">
          <cell r="B116" t="str">
            <v>CAJA SENCILLA CONDUIT (CAJA EMP GALV.RECTANG. 2X4")</v>
          </cell>
        </row>
        <row r="117">
          <cell r="B117" t="str">
            <v xml:space="preserve">CAJAS DE 20X25X10 CM PARA CONEXIÓN </v>
          </cell>
        </row>
        <row r="118">
          <cell r="B118" t="str">
            <v>CALENTADOR ELECTRICO 20 GL 120 V HACEB</v>
          </cell>
        </row>
        <row r="119">
          <cell r="B119" t="str">
            <v>CARBURO BLANCO</v>
          </cell>
        </row>
        <row r="120">
          <cell r="B120" t="str">
            <v>CAOLÍN</v>
          </cell>
        </row>
        <row r="121">
          <cell r="B121" t="str">
            <v>CAPACETE 1"</v>
          </cell>
        </row>
        <row r="122">
          <cell r="B122" t="str">
            <v>CASETÓN DE GUADUA h=0.42</v>
          </cell>
        </row>
        <row r="124">
          <cell r="B124" t="str">
            <v>CEDRO CAQUETA</v>
          </cell>
        </row>
        <row r="125">
          <cell r="B125" t="str">
            <v xml:space="preserve">CELDA METÁLICA -LÁMINA COLD-ROLLED PARA  TRANSFORMADOR </v>
          </cell>
        </row>
        <row r="126">
          <cell r="B126" t="str">
            <v>CEMENTO MARINO</v>
          </cell>
        </row>
        <row r="127">
          <cell r="B127" t="str">
            <v>CEMENTO BLANCO</v>
          </cell>
        </row>
        <row r="128">
          <cell r="B128" t="str">
            <v>CEMENTO GRIS</v>
          </cell>
        </row>
        <row r="129">
          <cell r="B129" t="str">
            <v xml:space="preserve">CERAMICA </v>
          </cell>
        </row>
        <row r="130">
          <cell r="B130" t="str">
            <v>CERRADURA INAFER</v>
          </cell>
        </row>
        <row r="131">
          <cell r="B131" t="str">
            <v>CERRADURA POMA MADERA ALCOBA</v>
          </cell>
        </row>
        <row r="132">
          <cell r="B132" t="str">
            <v>CERRADURA POMA PUERTAS</v>
          </cell>
        </row>
        <row r="133">
          <cell r="B133" t="str">
            <v>CENEFA EN MADERA DE 0.12 TINTADA</v>
          </cell>
        </row>
        <row r="134">
          <cell r="B134" t="str">
            <v>CERROJO EN ACERO INOXIDABLE</v>
          </cell>
        </row>
        <row r="135">
          <cell r="B135" t="str">
            <v>CERRADURA SCHLAGE BAÑO  A40S Cromado Mate</v>
          </cell>
        </row>
        <row r="136">
          <cell r="B136" t="str">
            <v>CHEQUE HORIZONTAL 1/2"</v>
          </cell>
        </row>
        <row r="137">
          <cell r="B137" t="str">
            <v>CHEQUE R&amp;W Roscado 3/4" Ref. 236</v>
          </cell>
        </row>
        <row r="138">
          <cell r="B138" t="str">
            <v>CIELO RASO Star Orion ( perfileria aluminio 1" )</v>
          </cell>
        </row>
        <row r="139">
          <cell r="B139" t="str">
            <v>CILINDRO DE GAS PROPANO</v>
          </cell>
        </row>
        <row r="140">
          <cell r="B140" t="str">
            <v>CINTA BANDIT 1/2" CON GRAPAS</v>
          </cell>
        </row>
        <row r="141">
          <cell r="B141" t="str">
            <v>CINTA PAPEL</v>
          </cell>
        </row>
        <row r="142">
          <cell r="B142" t="str">
            <v>CINTA TEFLÓN 10 m 1/2"</v>
          </cell>
        </row>
        <row r="143">
          <cell r="B143" t="str">
            <v>CLOSET</v>
          </cell>
        </row>
        <row r="144">
          <cell r="B144" t="str">
            <v>COCINA INTEGRAL</v>
          </cell>
        </row>
        <row r="145">
          <cell r="B145" t="str">
            <v>CODO 90° 1/4 CxC SANITARIO 3" Pavco</v>
          </cell>
        </row>
        <row r="146">
          <cell r="B146" t="str">
            <v>CODO 90° 1/4 CxC SANITARIO 4" Pavco</v>
          </cell>
        </row>
        <row r="147">
          <cell r="B147" t="str">
            <v>CODO 90° 1/4 CxE SANITARIO 2"</v>
          </cell>
        </row>
        <row r="148">
          <cell r="B148" t="str">
            <v>CODO 90° 4" EXTREMO BRIDADO</v>
          </cell>
        </row>
        <row r="149">
          <cell r="B149" t="str">
            <v>CODO 90° PRESIÓN PVC   3/4" Pavco</v>
          </cell>
        </row>
        <row r="150">
          <cell r="B150" t="str">
            <v>CODO 90° PRESIÓN PVC 1 1/2" Pavco</v>
          </cell>
        </row>
        <row r="151">
          <cell r="B151" t="str">
            <v>CODO PRESIÓN           1"</v>
          </cell>
        </row>
        <row r="152">
          <cell r="B152" t="str">
            <v>COMBO SANITARIO BLANCO AHORRADOR</v>
          </cell>
        </row>
        <row r="153">
          <cell r="B153" t="str">
            <v>CONCERTINA EN ACERO INOXIDABLE DE 18"</v>
          </cell>
        </row>
        <row r="154">
          <cell r="B154" t="str">
            <v>CONCRETO DE 1500 PSI</v>
          </cell>
        </row>
        <row r="155">
          <cell r="B155" t="str">
            <v>CONCRETO DE 2000 PSI</v>
          </cell>
        </row>
        <row r="156">
          <cell r="B156" t="str">
            <v>CONCRETO DE 2500 PSI</v>
          </cell>
        </row>
        <row r="157">
          <cell r="B157" t="str">
            <v>CONCRETO DE 3000 PSI</v>
          </cell>
        </row>
        <row r="158">
          <cell r="B158" t="str">
            <v>CONCRETO DE 3500 PSI</v>
          </cell>
        </row>
        <row r="159">
          <cell r="B159" t="str">
            <v>CONCRETO DE 4000 PSI</v>
          </cell>
        </row>
        <row r="160">
          <cell r="B160" t="str">
            <v>CONCRETO TREMIE TORNILLO DE 3000 PSI</v>
          </cell>
        </row>
        <row r="161">
          <cell r="B161" t="str">
            <v>CONCRETO TREMIE TORNILLO DE 4000 PSI</v>
          </cell>
        </row>
        <row r="162">
          <cell r="B162" t="str">
            <v>CONCRETO DE 3500 PSI BAJA PERMEABILIDAD</v>
          </cell>
        </row>
        <row r="163">
          <cell r="B163" t="str">
            <v>COPA ESMERIL</v>
          </cell>
        </row>
        <row r="164">
          <cell r="B164" t="str">
            <v>COPA SIERRA</v>
          </cell>
        </row>
        <row r="165">
          <cell r="B165" t="str">
            <v>CORREA EN MADERA</v>
          </cell>
        </row>
        <row r="166">
          <cell r="B166" t="str">
            <v>CORREA METALICA</v>
          </cell>
        </row>
        <row r="167">
          <cell r="B167" t="str">
            <v>CORTACIRCUITOS 15 KV-100 AMPERIOS-</v>
          </cell>
        </row>
        <row r="168">
          <cell r="B168" t="str">
            <v xml:space="preserve">Cortina corrida Automática tipo Blackout, h= 1.10 m </v>
          </cell>
        </row>
        <row r="169">
          <cell r="B169" t="str">
            <v>CURVA 90º PVC 1/2"</v>
          </cell>
        </row>
        <row r="170">
          <cell r="B170" t="str">
            <v>DESAGUE LAVAMANOS SENCILLO Gerfor GF-581084</v>
          </cell>
        </row>
        <row r="171">
          <cell r="B171" t="str">
            <v>DESAGUE ORINAL 1 1/2"</v>
          </cell>
        </row>
        <row r="172">
          <cell r="B172" t="str">
            <v>DESCARGADOR DE SOBRETENSION TIPO  LINEA 12 KV- 10 KA-</v>
          </cell>
        </row>
        <row r="173">
          <cell r="B173" t="str">
            <v xml:space="preserve">DESCARGADOR FRANKLIN DE 5 PUNTAS </v>
          </cell>
        </row>
        <row r="174">
          <cell r="B174" t="str">
            <v>DIAGONALES</v>
          </cell>
        </row>
        <row r="175">
          <cell r="B175" t="str">
            <v>DILATACION BRONCE</v>
          </cell>
        </row>
        <row r="176">
          <cell r="B176" t="str">
            <v>DILATACIÓN EN BRONCE PC13</v>
          </cell>
        </row>
        <row r="177">
          <cell r="B177" t="str">
            <v>DINTELES EN CONCRETO h=0.15m x 0.2m (2500 PSI Mezcla 1:3:3)</v>
          </cell>
        </row>
        <row r="178">
          <cell r="B178" t="str">
            <v>DISCO CORTE LADRILLO Y7O CONCRETO</v>
          </cell>
        </row>
        <row r="179">
          <cell r="B179" t="str">
            <v>DISCO PARA CORTE METAL</v>
          </cell>
        </row>
        <row r="180">
          <cell r="B180" t="str">
            <v>DISPENSADOR JABON</v>
          </cell>
        </row>
        <row r="181">
          <cell r="B181" t="str">
            <v>DUCHA Antivandalica Docol DO-17125106</v>
          </cell>
        </row>
        <row r="182">
          <cell r="B182" t="str">
            <v>DUCHA CON MEZCLADOR</v>
          </cell>
        </row>
        <row r="183">
          <cell r="B183" t="str">
            <v>DUCHA CON REGISTRO</v>
          </cell>
        </row>
        <row r="184">
          <cell r="B184" t="str">
            <v>DUCHA ELECTRICA</v>
          </cell>
        </row>
        <row r="185">
          <cell r="B185" t="str">
            <v>DURMIENTE ABARCO 4 m</v>
          </cell>
        </row>
        <row r="186">
          <cell r="B186" t="str">
            <v>DURMIENTE ORDINARIO DE 3 MTS</v>
          </cell>
        </row>
        <row r="187">
          <cell r="B187" t="str">
            <v>ELEMENTOS FIJACION MANTO</v>
          </cell>
        </row>
        <row r="188">
          <cell r="B188" t="str">
            <v>EMPAQUES</v>
          </cell>
        </row>
        <row r="189">
          <cell r="B189" t="str">
            <v>EMULSION ASFALTICA</v>
          </cell>
        </row>
        <row r="190">
          <cell r="B190" t="str">
            <v>ENCHAPE  DE 20X30</v>
          </cell>
        </row>
        <row r="191">
          <cell r="B191" t="str">
            <v>ENCHAPE CERAMICA BLANCO</v>
          </cell>
        </row>
        <row r="192">
          <cell r="B192" t="str">
            <v>Enchape paredes interiores Triplex Cedro Tintillad</v>
          </cell>
        </row>
        <row r="193">
          <cell r="B193" t="str">
            <v xml:space="preserve">EQUIPO AUTOMÁTICO PARA ALUMBRADO DE EMERGENCIA REFERENCIA ILURAM IL3-2H  </v>
          </cell>
        </row>
        <row r="194">
          <cell r="B194" t="str">
            <v xml:space="preserve">EQUIPO DE MEDICION  EN MEDIA TENSION </v>
          </cell>
        </row>
        <row r="195">
          <cell r="B195" t="str">
            <v>ESGRAFIADO PINTUCO 4 GALONES 30 KG</v>
          </cell>
        </row>
        <row r="196">
          <cell r="B196" t="str">
            <v>ESMALTE  Sobre lamina lineal Tipo pintulx anoloc verde bronce.</v>
          </cell>
        </row>
        <row r="197">
          <cell r="B197" t="str">
            <v>ESMALTE  Sobre lamina llena Tipo pintulx</v>
          </cell>
        </row>
        <row r="198">
          <cell r="B198" t="str">
            <v>ESMALTE ANTIHUMEDAD LAVABLE</v>
          </cell>
        </row>
        <row r="199">
          <cell r="B199" t="str">
            <v>ESMALTE SINTÉTICO PINTULUX</v>
          </cell>
        </row>
        <row r="200">
          <cell r="B200" t="str">
            <v>ESPEJO BORDE BISELADO DE 0.70X1.00</v>
          </cell>
        </row>
        <row r="201">
          <cell r="B201" t="str">
            <v>ESPEJO DE SEGURIDAD DE 40 CM</v>
          </cell>
        </row>
        <row r="202">
          <cell r="B202" t="str">
            <v>ESTACAS</v>
          </cell>
        </row>
        <row r="203">
          <cell r="B203" t="str">
            <v>ESTACIUON MANUAL DE APERTURA REF. BDS121/e SIEMENS o similar en marca reconocida</v>
          </cell>
        </row>
        <row r="204">
          <cell r="B204" t="str">
            <v>ESTRUCTURA CIELORASO DRYWALL(OMEGA-ANGULO-PARAL-TORNILLOS)</v>
          </cell>
        </row>
        <row r="205">
          <cell r="B205" t="str">
            <v>ESTRUCTURA CONEXIÓN RED TRENZADA CONJUNTO LA 320</v>
          </cell>
        </row>
        <row r="206">
          <cell r="B206" t="str">
            <v>ESTRUCTURA CONEXIÓN RED TRENZADA CONJUNTO LA 321</v>
          </cell>
        </row>
        <row r="207">
          <cell r="B207" t="str">
            <v>ESTRUCTURA CONEXIÓN RED TRENZADA CONJUNTO LA 324</v>
          </cell>
        </row>
        <row r="208">
          <cell r="B208" t="str">
            <v>ESQUINERO PLASTICO 2m</v>
          </cell>
        </row>
        <row r="209">
          <cell r="B209" t="str">
            <v>ESTUCO PLASTICO</v>
          </cell>
        </row>
        <row r="210">
          <cell r="B210" t="str">
            <v>ESTUFA CHALLENGER DE EMPOTRAR 4 PUESTOS ELECTRICA</v>
          </cell>
        </row>
        <row r="211">
          <cell r="B211" t="str">
            <v>ESTUFA DE EMPOTRAR MIXTA 4 PUESTOS</v>
          </cell>
        </row>
        <row r="212">
          <cell r="B212" t="str">
            <v>ESTUFA ELECTRICA 2 PUESTOS</v>
          </cell>
        </row>
        <row r="213">
          <cell r="B213" t="str">
            <v>EXTRAXTOR DE OLOR DE 20X20</v>
          </cell>
        </row>
        <row r="214">
          <cell r="B214" t="str">
            <v>Fachada Closet 4 Ptas Cedro ( Tintillado )</v>
          </cell>
        </row>
        <row r="215">
          <cell r="B215" t="str">
            <v>FIJADORES DE ALA</v>
          </cell>
        </row>
        <row r="216">
          <cell r="B216" t="str">
            <v>FILTRO AEROBICO CON ACC.</v>
          </cell>
        </row>
        <row r="217">
          <cell r="B217" t="str">
            <v>FILTRO DE DRENAJE 0.5 x 0.5 CON RELLENO EN GRAVILLA DE RIO 3/4" - 1" (SIN EXCAVACIÓN)</v>
          </cell>
        </row>
        <row r="218">
          <cell r="B218" t="str">
            <v>FORMALETA ENTREPISOS, con camilla</v>
          </cell>
        </row>
        <row r="219">
          <cell r="B219" t="str">
            <v>GANCHOS ANCLAJES TEJA THERMOACUSTICA</v>
          </cell>
        </row>
        <row r="220">
          <cell r="B220" t="str">
            <v>GANCHO TEJA ETERNIT 55 mm</v>
          </cell>
        </row>
        <row r="221">
          <cell r="B221" t="str">
            <v>GEOTEXTIL NO TEJIDO</v>
          </cell>
        </row>
        <row r="222">
          <cell r="B222" t="str">
            <v>GEOTEXTIL TR 4000</v>
          </cell>
        </row>
        <row r="223">
          <cell r="B223" t="str">
            <v>GRANITO TRAVERTINO</v>
          </cell>
        </row>
        <row r="224">
          <cell r="B224" t="str">
            <v xml:space="preserve">GRAVILLA </v>
          </cell>
        </row>
        <row r="225">
          <cell r="B225" t="str">
            <v>GRIFERIA AHORRADORA TIPO PUSH</v>
          </cell>
        </row>
        <row r="226">
          <cell r="B226" t="str">
            <v>GRIFERIA LAVAMANOS LINEA FENIX 4"</v>
          </cell>
        </row>
        <row r="227">
          <cell r="B227" t="str">
            <v>GUARDAESCOBA EN CERAMICA</v>
          </cell>
        </row>
        <row r="228">
          <cell r="B228" t="str">
            <v>GUARDAESCOBA EN GRANADILLO</v>
          </cell>
        </row>
        <row r="229">
          <cell r="B229" t="str">
            <v>GRIFERIA LAVAPLATOS GRIVAL LINEA AMARETO</v>
          </cell>
        </row>
        <row r="230">
          <cell r="B230" t="str">
            <v>GUARDAESCOBA PORCELANATO</v>
          </cell>
        </row>
        <row r="231">
          <cell r="B231" t="str">
            <v>IGAS GRIS - Masilla plastica 25210351</v>
          </cell>
        </row>
        <row r="232">
          <cell r="B232" t="str">
            <v>IMPRIMANTE DE VINILO</v>
          </cell>
        </row>
        <row r="233">
          <cell r="B233" t="str">
            <v>HERRAJES MUEBLES MADERA</v>
          </cell>
        </row>
        <row r="234">
          <cell r="B234" t="str">
            <v>Interior Closet en triplex cedro (Tintillado )</v>
          </cell>
        </row>
        <row r="235">
          <cell r="B235" t="str">
            <v>INTERRUPTOR CAJA MOLDEADA 3X40A / 25KA. CALIDAD MERLIN GERIN, SIEMENS O SUPERIOR</v>
          </cell>
        </row>
        <row r="236">
          <cell r="B236" t="str">
            <v>INTERRUPTOR CAJA MOLDEADA 3X80A / 50KA - 240V.</v>
          </cell>
        </row>
        <row r="237">
          <cell r="B237" t="str">
            <v>INTERRUPTOR DE TRANSFERENCIA TIPO SECCIONADOR TRIPOLAR</v>
          </cell>
        </row>
        <row r="238">
          <cell r="B238" t="str">
            <v xml:space="preserve">INTERRUPTOR DOBLE </v>
          </cell>
        </row>
        <row r="239">
          <cell r="B239" t="str">
            <v>INTERRUPTOR DOBLE CONMUTABLE</v>
          </cell>
        </row>
        <row r="240">
          <cell r="B240" t="str">
            <v>INTERRUPTOR ENCHUFABLE DE 2X20  A - 240 v - 10 ka</v>
          </cell>
        </row>
        <row r="241">
          <cell r="B241" t="str">
            <v>INTERRUPTOR ENCHUFABLE DE 2X30  A - 240 v - 10 ka</v>
          </cell>
        </row>
        <row r="242">
          <cell r="B242" t="str">
            <v xml:space="preserve">INTERRUPTOR SENCILLO </v>
          </cell>
        </row>
        <row r="243">
          <cell r="B243" t="str">
            <v>INTERRUPTOR SENCILLO CONMUTABLE CON LUZ PILOTO</v>
          </cell>
        </row>
        <row r="244">
          <cell r="B244" t="str">
            <v>INTERRUPTOR SENCILLOCON LUZ PILOTO</v>
          </cell>
        </row>
        <row r="245">
          <cell r="B245" t="str">
            <v>INTERRUPTORES ENCHUFABLES DE 1X15  A - 240 v - 10 ka</v>
          </cell>
        </row>
        <row r="246">
          <cell r="B246" t="str">
            <v>INTERRUPTORES ENCHUFABLES DE 1X20  A - 240 v - 10 kA</v>
          </cell>
        </row>
        <row r="247">
          <cell r="B247" t="str">
            <v>INTERRUPTORES ENCHUFABLES DE 3X30  A - 240 v - 10 ka</v>
          </cell>
        </row>
        <row r="248">
          <cell r="B248" t="str">
            <v>Jabonera - GRIVAL</v>
          </cell>
        </row>
        <row r="249">
          <cell r="B249" t="str">
            <v>Jabonera Ducha - GRIVAL</v>
          </cell>
        </row>
        <row r="250">
          <cell r="B250" t="str">
            <v>KORAZA Pintuco</v>
          </cell>
        </row>
        <row r="251">
          <cell r="B251" t="str">
            <v>LACA</v>
          </cell>
        </row>
        <row r="252">
          <cell r="B252" t="str">
            <v>LACA PARA MADERA</v>
          </cell>
        </row>
        <row r="253">
          <cell r="B253" t="str">
            <v>LADRILLO PORTANTE 12X29X9</v>
          </cell>
        </row>
        <row r="254">
          <cell r="B254" t="str">
            <v>Ladrillo Prensado</v>
          </cell>
        </row>
        <row r="255">
          <cell r="B255" t="str">
            <v>LADRILLO RECOCIDO</v>
          </cell>
        </row>
        <row r="256">
          <cell r="B256" t="str">
            <v>LADRILLO TOLETE COMUN RECOCIDO</v>
          </cell>
        </row>
        <row r="257">
          <cell r="B257" t="str">
            <v>LÁMINA COLD ROLLED Cal.16 (1.22x 2.44 )</v>
          </cell>
        </row>
        <row r="258">
          <cell r="B258" t="str">
            <v xml:space="preserve">LÁMINA COLD ROLLED Cal.18 </v>
          </cell>
        </row>
        <row r="259">
          <cell r="B259" t="str">
            <v>LÁMINA COLD ROLLED Cal.18 (1.22x 2.44 )</v>
          </cell>
        </row>
        <row r="260">
          <cell r="B260" t="str">
            <v>LÁMINA COLD ROLLED Cal.20 (1.00x 2.00 )</v>
          </cell>
        </row>
        <row r="261">
          <cell r="B261" t="str">
            <v>LÁMINA COLD ROLLED Cal.20 (1.22x 2.44 )</v>
          </cell>
        </row>
        <row r="262">
          <cell r="B262" t="str">
            <v>LAMINA DE ACRILICO DE 0.60X2.44 DE 1.80 mm</v>
          </cell>
        </row>
        <row r="263">
          <cell r="B263" t="str">
            <v>LAMINA COLABORANTE METALDECK 2" GRADO 40 CAL 22</v>
          </cell>
        </row>
        <row r="264">
          <cell r="B264" t="str">
            <v>LAMINA DE ACRILICO DE 1.20X1.80 DE 3.0 mm con color</v>
          </cell>
        </row>
        <row r="265">
          <cell r="B265" t="str">
            <v>LAMINA DE ACRILICO DE 1.20X1.80 DE 3.0 mm sin color</v>
          </cell>
        </row>
        <row r="266">
          <cell r="B266" t="str">
            <v>LAMINA DE ACRILICO DE 1.20X1.80 DE 3.00 mm</v>
          </cell>
        </row>
        <row r="267">
          <cell r="B267" t="str">
            <v>LAMINA DRY WALL 1.22X2.44</v>
          </cell>
        </row>
        <row r="268">
          <cell r="B268" t="str">
            <v>LAMINA EN ACRILICO DE 0.61X2,44 DE 1,8 mm</v>
          </cell>
        </row>
        <row r="269">
          <cell r="B269" t="str">
            <v>LAMINA GALVANIZADA DE 1.00X2.00 CAL  22</v>
          </cell>
        </row>
        <row r="270">
          <cell r="B270" t="str">
            <v>LAMINA GALVANIZADA DE 1.00X2.00 CAL  24</v>
          </cell>
        </row>
        <row r="271">
          <cell r="B271" t="str">
            <v>LAMINA GALVANIZADA DE 1.00X2.00 CAL  26</v>
          </cell>
        </row>
        <row r="272">
          <cell r="B272" t="str">
            <v>LAMINA GALVANIZADA DE 1.22X2.44 CAL  22</v>
          </cell>
        </row>
        <row r="273">
          <cell r="B273" t="str">
            <v>LAMINA SUPERBOARD 1.22X2.44</v>
          </cell>
        </row>
        <row r="274">
          <cell r="B274" t="str">
            <v>LIMATESA ETERNIT P7 L=1.14</v>
          </cell>
        </row>
        <row r="275">
          <cell r="B275" t="str">
            <v>LAMINAS DURACUSTIC</v>
          </cell>
        </row>
        <row r="276">
          <cell r="B276" t="str">
            <v>LAMINAS EN ACRILICO DE 60X60</v>
          </cell>
        </row>
        <row r="277">
          <cell r="B277" t="str">
            <v>LAMPARA DE 2x32</v>
          </cell>
        </row>
        <row r="278">
          <cell r="B278" t="str">
            <v xml:space="preserve">Lampara para luminaria - sodio 150 WATTS. </v>
          </cell>
        </row>
        <row r="279">
          <cell r="B279" t="str">
            <v>LAMPARA TIPO INCANDESCENTE DE 32 W</v>
          </cell>
        </row>
        <row r="280">
          <cell r="B280" t="str">
            <v>LAMPARA OJO DE BUEY</v>
          </cell>
        </row>
        <row r="281">
          <cell r="B281" t="str">
            <v>LAVAMANOS DE INCRUSTAR LINEA SAN LORENZO</v>
          </cell>
        </row>
        <row r="282">
          <cell r="B282" t="str">
            <v>LAVAPLATOS EN ACERO</v>
          </cell>
        </row>
        <row r="283">
          <cell r="B283" t="str">
            <v>LIJA</v>
          </cell>
        </row>
        <row r="284">
          <cell r="B284" t="str">
            <v xml:space="preserve">LIJA </v>
          </cell>
        </row>
        <row r="285">
          <cell r="B285" t="str">
            <v>LIMPIADOR PVC DE 1/4</v>
          </cell>
        </row>
        <row r="286">
          <cell r="B286" t="str">
            <v>LISTON ORDINARIO</v>
          </cell>
        </row>
        <row r="287">
          <cell r="B287" t="str">
            <v>LISTÓN CEDRO MACHO 5x2 cm.</v>
          </cell>
        </row>
        <row r="288">
          <cell r="B288" t="str">
            <v>LISTON EN OTOBO PARA CIELORRASO</v>
          </cell>
        </row>
        <row r="289">
          <cell r="B289" t="str">
            <v>LLAVE MANGUERA DE 1/2"</v>
          </cell>
        </row>
        <row r="290">
          <cell r="B290" t="str">
            <v>LLAVE PARA URINARIO</v>
          </cell>
        </row>
        <row r="291">
          <cell r="B291" t="str">
            <v>LOCKER METALICO DE 0.45X2.00</v>
          </cell>
        </row>
        <row r="292">
          <cell r="B292" t="str">
            <v>LOGO ACUEDUCTO EN ACERO DE 2.00X0.80</v>
          </cell>
        </row>
        <row r="293">
          <cell r="B293" t="str">
            <v>Luminaria abierta tipo INDULUX AA Sodio 400 WATTS.Pantalla de aluminio o policarbonato prismático, 633mmX482mm</v>
          </cell>
        </row>
        <row r="294">
          <cell r="B294" t="str">
            <v xml:space="preserve">Luminaria completa fluorescente  TMS028 2xTL-D36W HFS 20 CMx 120 cm 120 voltios. </v>
          </cell>
        </row>
        <row r="295">
          <cell r="B295" t="str">
            <v>Luminaria horizontal cerrada carcaza enteriza Sodio de alta presion  Potencia: 150W 208/220 Voltios . Incluye lampara y fotocelda</v>
          </cell>
        </row>
        <row r="296">
          <cell r="B296" t="str">
            <v>LUMINARIA HORIZONTAL CERRADA DE 150 VATIOS-BOMBILLO SODIO ALTA PRESION</v>
          </cell>
        </row>
        <row r="297">
          <cell r="B297" t="str">
            <v>LUMINARIA HORIZONTAL CERRADA DE 70 VATIOS-BOMBILLO SODIO ALTA PRESION</v>
          </cell>
        </row>
        <row r="298">
          <cell r="B298" t="str">
            <v xml:space="preserve">Luminaria tipo reflector ROY ALHPA Ref: QUIMBAYA 70 WATTS 208 V. </v>
          </cell>
        </row>
        <row r="299">
          <cell r="B299" t="str">
            <v>MADERA GRANADILLO</v>
          </cell>
        </row>
        <row r="300">
          <cell r="B300" t="str">
            <v xml:space="preserve">MALLA ELECTROSOLDADA </v>
          </cell>
        </row>
        <row r="301">
          <cell r="B301" t="str">
            <v>MALLA ELECTROSOLDADA M-084</v>
          </cell>
        </row>
        <row r="302">
          <cell r="B302" t="str">
            <v xml:space="preserve">MALLA ELECTROSOLDADA  6mm 15X15  6.00X2.35  42.20 KG </v>
          </cell>
        </row>
        <row r="303">
          <cell r="B303" t="str">
            <v>MALLA PROTECCION Ancho = 4 m</v>
          </cell>
        </row>
        <row r="304">
          <cell r="B304" t="str">
            <v>MALLA GALLINERO</v>
          </cell>
        </row>
        <row r="305">
          <cell r="B305" t="str">
            <v>MALLA ONDULADA CAL 10 DE 1 1/2" x 1 1/2"</v>
          </cell>
        </row>
        <row r="306">
          <cell r="B306" t="str">
            <v>MALLA ONDULADA Cal. 12 1 1/2" (Alambre galv.)</v>
          </cell>
        </row>
        <row r="307">
          <cell r="B307" t="str">
            <v>MALLA ONDULADA Cal. 8 1 3/4" (Alambre galv.)</v>
          </cell>
        </row>
        <row r="308">
          <cell r="B308" t="str">
            <v>MANGUERA FLEXIBLE DE CONEXIÓN</v>
          </cell>
        </row>
        <row r="309">
          <cell r="B309" t="str">
            <v>MANGUERAS DE LUCES TIPO AMERICANA</v>
          </cell>
        </row>
        <row r="310">
          <cell r="B310" t="str">
            <v>MANIJA VENTANA METALICA</v>
          </cell>
        </row>
        <row r="311">
          <cell r="B311" t="str">
            <v>MANIOBRA DE TRANSFORMADOR</v>
          </cell>
        </row>
        <row r="313">
          <cell r="B313" t="str">
            <v>MANTO ASFALTICO 10 M2</v>
          </cell>
        </row>
        <row r="314">
          <cell r="B314" t="str">
            <v>MARCO CAJA INSP. 40 x 40</v>
          </cell>
        </row>
        <row r="315">
          <cell r="B315" t="str">
            <v>MARCO CAJA INSP. 60 x 60</v>
          </cell>
        </row>
        <row r="316">
          <cell r="B316" t="str">
            <v>MARCO EN ACERO PARA TAPA CAJA CS 276</v>
          </cell>
        </row>
        <row r="317">
          <cell r="B317" t="str">
            <v>MARCO PUERTA MADERA</v>
          </cell>
        </row>
        <row r="318">
          <cell r="B318" t="str">
            <v>MARCO PUERTA METALICA</v>
          </cell>
        </row>
        <row r="319">
          <cell r="B319" t="str">
            <v>MARCO SENCILLO EN ANGULO EN ACERO A-37</v>
          </cell>
        </row>
        <row r="320">
          <cell r="B320" t="str">
            <v>MARCO VENTANA METALICA</v>
          </cell>
        </row>
        <row r="321">
          <cell r="B321" t="str">
            <v>MARCO Y CONTRAMARCO</v>
          </cell>
        </row>
        <row r="322">
          <cell r="B322" t="str">
            <v>MARCO Y TAPA EN ALFAJOR DE 0,30X0,30</v>
          </cell>
        </row>
        <row r="323">
          <cell r="B323" t="str">
            <v>MARMOLINA</v>
          </cell>
        </row>
        <row r="324">
          <cell r="B324" t="str">
            <v xml:space="preserve">MASILLA </v>
          </cell>
        </row>
        <row r="325">
          <cell r="B325" t="str">
            <v>MASTIL EN TUBO CONDUIT GALVANIZADO DE Ø1</v>
          </cell>
        </row>
        <row r="326">
          <cell r="B326" t="str">
            <v>MASTIQUE PARA JUNTAS</v>
          </cell>
        </row>
        <row r="327">
          <cell r="B327" t="str">
            <v>MATERIAL GRANULAR</v>
          </cell>
        </row>
        <row r="328">
          <cell r="B328" t="str">
            <v>MEDIDOR DE 1/2"</v>
          </cell>
        </row>
        <row r="329">
          <cell r="B329" t="str">
            <v>MEDIDOR DE AGUA      1/2"</v>
          </cell>
        </row>
        <row r="330">
          <cell r="B330" t="str">
            <v>MEDIDOR TRIFASICO TETRAFILAR 50(150)A 208-120V;</v>
          </cell>
        </row>
        <row r="331">
          <cell r="B331" t="str">
            <v>MEDIDORES DE 4"</v>
          </cell>
        </row>
        <row r="332">
          <cell r="B332" t="str">
            <v>MESON EN ACERO INOXIDABLE DE 60 cm CAL 20</v>
          </cell>
        </row>
        <row r="333">
          <cell r="B333" t="str">
            <v xml:space="preserve">MEZCLADOR LAVAPLATOS </v>
          </cell>
        </row>
        <row r="334">
          <cell r="B334" t="str">
            <v>MINISPLIT LG 18000 BTU</v>
          </cell>
        </row>
        <row r="335">
          <cell r="B335" t="str">
            <v>MORTERO 1:3 ( arena semilavada de peña )</v>
          </cell>
        </row>
        <row r="336">
          <cell r="B336" t="str">
            <v>MORTERO 1:4 ( arena semilavada )</v>
          </cell>
        </row>
        <row r="337">
          <cell r="B337" t="str">
            <v>MORTERO 1:3 IMPERMEABILIZADO</v>
          </cell>
        </row>
        <row r="338">
          <cell r="B338" t="str">
            <v>MORTERO 1:5</v>
          </cell>
        </row>
        <row r="339">
          <cell r="B339" t="str">
            <v>MURO EN LADRILLO TOLETE COMUN EN 0.125 CON PEGA DE MORTERO 1:5</v>
          </cell>
        </row>
        <row r="340">
          <cell r="B340" t="str">
            <v>NIPLE GALAVANIZADO DE 4" SH 40</v>
          </cell>
        </row>
        <row r="341">
          <cell r="B341" t="str">
            <v>ORINAL MEDIANO BLANCO PORCELANA</v>
          </cell>
        </row>
        <row r="342">
          <cell r="B342" t="str">
            <v>PABMERIL PLIEGO 9" x 11"</v>
          </cell>
        </row>
        <row r="343">
          <cell r="B343" t="str">
            <v>PARLANTE</v>
          </cell>
        </row>
        <row r="344">
          <cell r="B344" t="str">
            <v xml:space="preserve">PALETAS REFLECTIVAS DE SEÑALIZACION -CONOS-CINTA SEÑALI </v>
          </cell>
        </row>
        <row r="345">
          <cell r="B345" t="str">
            <v>PASTO</v>
          </cell>
        </row>
        <row r="346">
          <cell r="B346" t="str">
            <v>PEGACOR BLANCO</v>
          </cell>
        </row>
        <row r="347">
          <cell r="B347" t="str">
            <v>PEGACOR E-50</v>
          </cell>
        </row>
        <row r="348">
          <cell r="B348" t="str">
            <v>PEGANTE PARA GAS FUERZA MEDIA</v>
          </cell>
        </row>
        <row r="349">
          <cell r="B349" t="str">
            <v>PELICULA SAN BLASTING</v>
          </cell>
        </row>
        <row r="350">
          <cell r="B350" t="str">
            <v>Percha simple - GRIVAL</v>
          </cell>
        </row>
        <row r="351">
          <cell r="B351" t="str">
            <v>PERFIL ALN 173 DE 6 mts</v>
          </cell>
        </row>
        <row r="352">
          <cell r="B352" t="str">
            <v>PERFIL ALN 177 DE 6 mts</v>
          </cell>
        </row>
        <row r="353">
          <cell r="B353" t="str">
            <v>PERFIL ALN 292 DE 6 mts</v>
          </cell>
        </row>
        <row r="354">
          <cell r="B354" t="str">
            <v>PERFIL ESTRUCTURAL EN C 160*60 1.5mm</v>
          </cell>
        </row>
        <row r="355">
          <cell r="B355" t="str">
            <v>PIBOTES, RODACHINES, PARALES, OMEGAS</v>
          </cell>
        </row>
        <row r="356">
          <cell r="B356" t="str">
            <v>PIEDRA ESMERIL</v>
          </cell>
        </row>
        <row r="357">
          <cell r="B357" t="str">
            <v>PIEDRA MEDIA ZONGA</v>
          </cell>
        </row>
        <row r="358">
          <cell r="B358" t="str">
            <v>PIEDRA RAJON</v>
          </cell>
        </row>
        <row r="359">
          <cell r="B359" t="str">
            <v>PINTURA ACRILTEX</v>
          </cell>
        </row>
        <row r="360">
          <cell r="B360" t="str">
            <v>PINTURA Electrostatica (poliester gris )</v>
          </cell>
        </row>
        <row r="361">
          <cell r="B361" t="str">
            <v>PINTURA EPOXICA</v>
          </cell>
        </row>
        <row r="362">
          <cell r="B362" t="str">
            <v>PINTURA KORAZA</v>
          </cell>
        </row>
        <row r="363">
          <cell r="B363" t="str">
            <v>PINTURA BITUMINOSA</v>
          </cell>
        </row>
        <row r="364">
          <cell r="B364" t="str">
            <v>PINTURA VINILO TIPO 1</v>
          </cell>
        </row>
        <row r="365">
          <cell r="B365" t="str">
            <v>PISO EN CERAMICA DE 30X30</v>
          </cell>
        </row>
        <row r="366">
          <cell r="B366" t="str">
            <v>PISO EN MADERA GRANADILLO</v>
          </cell>
        </row>
        <row r="367">
          <cell r="B367" t="str">
            <v>PINTURA VINILO TIPO 2</v>
          </cell>
        </row>
        <row r="368">
          <cell r="B368" t="str">
            <v>PISO PORCELANATO</v>
          </cell>
        </row>
        <row r="369">
          <cell r="B369" t="str">
            <v>Porta rollos - GRIVAL Línea STYLO,</v>
          </cell>
        </row>
        <row r="370">
          <cell r="B370" t="str">
            <v>PLATINA DE  1/2" * 1/8</v>
          </cell>
        </row>
        <row r="371">
          <cell r="B371" t="str">
            <v xml:space="preserve">PLATINA DE  3/4" </v>
          </cell>
        </row>
        <row r="372">
          <cell r="B372" t="str">
            <v>PLATINA DE  3/4" X 1/8"</v>
          </cell>
        </row>
        <row r="373">
          <cell r="B373" t="str">
            <v>POLIETILENO No. 4</v>
          </cell>
        </row>
        <row r="374">
          <cell r="B374" t="str">
            <v>POLIETILENO No. 6</v>
          </cell>
        </row>
        <row r="375">
          <cell r="B375" t="str">
            <v>PRIMER ANTICORROSIVO</v>
          </cell>
        </row>
        <row r="376">
          <cell r="B376" t="str">
            <v>PUNTILLA 3/4"</v>
          </cell>
        </row>
        <row r="377">
          <cell r="B377" t="str">
            <v>PUNTILLA 1"</v>
          </cell>
        </row>
        <row r="378">
          <cell r="B378" t="str">
            <v>PUNTILLA 11/4"</v>
          </cell>
        </row>
        <row r="379">
          <cell r="B379" t="str">
            <v>PUNTILLA 11/2"</v>
          </cell>
        </row>
        <row r="380">
          <cell r="B380" t="str">
            <v>PUNTILLA 2"</v>
          </cell>
        </row>
        <row r="381">
          <cell r="B381" t="str">
            <v>PUNTILLA 21/2"</v>
          </cell>
        </row>
        <row r="386">
          <cell r="B386" t="str">
            <v>RECEBO B-200</v>
          </cell>
        </row>
        <row r="387">
          <cell r="B387" t="str">
            <v>RECEBO B-600</v>
          </cell>
        </row>
        <row r="388">
          <cell r="B388" t="str">
            <v>RECEBO COMÚN</v>
          </cell>
        </row>
        <row r="389">
          <cell r="B389" t="str">
            <v>RECEBO B-400</v>
          </cell>
        </row>
        <row r="390">
          <cell r="B390" t="str">
            <v>RED PARA ATERRIZAR SUBESTACION</v>
          </cell>
        </row>
        <row r="391">
          <cell r="B391" t="str">
            <v>RED TRENZADA CABLE 2X2+2</v>
          </cell>
        </row>
        <row r="392">
          <cell r="B392" t="str">
            <v>RED TRENZADA CABLE 3x1/0+1/0</v>
          </cell>
        </row>
        <row r="393">
          <cell r="B393" t="str">
            <v xml:space="preserve">REFLECTOR DE 250 VATIOS-SODIO ALTA PRESION -220 VOLTIOS-SODIO ALTA </v>
          </cell>
        </row>
        <row r="394">
          <cell r="B394" t="str">
            <v>REFLECTOR DE 400 W</v>
          </cell>
        </row>
        <row r="395">
          <cell r="B395" t="str">
            <v>REGISTRO DE 3/4"</v>
          </cell>
        </row>
        <row r="396">
          <cell r="B396" t="str">
            <v>REGISTRO DE BOLA 1/2"</v>
          </cell>
        </row>
        <row r="397">
          <cell r="B397" t="str">
            <v>REGISTRO P.D.  R&amp;W - 2 1/2 " ( de cortina )</v>
          </cell>
        </row>
        <row r="398">
          <cell r="B398" t="str">
            <v>REGISTRO R&amp;W - 1" ( de cortina ) Ref. 206</v>
          </cell>
        </row>
        <row r="399">
          <cell r="B399" t="str">
            <v>REGISTRO R&amp;W - 1/2" ( de cortina ) Ref. 206</v>
          </cell>
        </row>
        <row r="400">
          <cell r="B400" t="str">
            <v>REGISTRO R&amp;W - 3/4" ( de cortina ) Ref. 206</v>
          </cell>
        </row>
        <row r="401">
          <cell r="B401" t="str">
            <v xml:space="preserve">REJILLA Aluminio 3"x2" </v>
          </cell>
        </row>
        <row r="402">
          <cell r="B402" t="str">
            <v>REJILLA VENTILACION PLASTICA DE 25X25</v>
          </cell>
        </row>
        <row r="403">
          <cell r="B403" t="str">
            <v>Rejillas de piso en aluminio de 3x2 con sosco</v>
          </cell>
        </row>
        <row r="404">
          <cell r="B404" t="str">
            <v>RELLENO ARENA DE PEÑA</v>
          </cell>
        </row>
        <row r="405">
          <cell r="B405" t="str">
            <v>Repisa vidrio Baño Línea STYLO</v>
          </cell>
        </row>
        <row r="406">
          <cell r="B406" t="str">
            <v>REMOVEDOR PVC</v>
          </cell>
        </row>
        <row r="408">
          <cell r="B408" t="str">
            <v>REPISA ORDINARIO 3 m</v>
          </cell>
        </row>
        <row r="409">
          <cell r="B409" t="str">
            <v xml:space="preserve">ROCKTOP </v>
          </cell>
        </row>
        <row r="410">
          <cell r="B410" t="str">
            <v>SANITARIO LINEA MONTECARLO CON GRIFERIA</v>
          </cell>
        </row>
        <row r="411">
          <cell r="B411" t="str">
            <v xml:space="preserve">SECCIONADOR TRIPOLAR EN AIRE 400A-17,5 kV DE OPERACIÓN BAJO </v>
          </cell>
        </row>
        <row r="412">
          <cell r="B412" t="str">
            <v>SELLADOR</v>
          </cell>
        </row>
        <row r="413">
          <cell r="B413" t="str">
            <v>SELLADOR O CERA DE PISO</v>
          </cell>
        </row>
        <row r="414">
          <cell r="B414" t="str">
            <v>SELLADOR Y TINTILLA</v>
          </cell>
        </row>
        <row r="415">
          <cell r="B415" t="str">
            <v>SENSOR FOTOELECTRICO DETECTOR DE HUMO</v>
          </cell>
        </row>
        <row r="416">
          <cell r="B416" t="str">
            <v>SIFON LAVAMANOS plastico gerfor GF-580322</v>
          </cell>
        </row>
        <row r="417">
          <cell r="B417" t="str">
            <v>SIKA 1</v>
          </cell>
        </row>
        <row r="418">
          <cell r="B418" t="str">
            <v>SIKADUR 32</v>
          </cell>
        </row>
        <row r="419">
          <cell r="B419" t="str">
            <v xml:space="preserve">SIKAFLEX-1a cartu </v>
          </cell>
        </row>
        <row r="420">
          <cell r="B420" t="str">
            <v>SILICONA</v>
          </cell>
        </row>
        <row r="421">
          <cell r="B421" t="str">
            <v>SISTEMA DESINFECCION AGUA TRATADA</v>
          </cell>
        </row>
        <row r="422">
          <cell r="B422" t="str">
            <v>SISTEMA CONTROL ELECTRICO TODO INCLUIDO PARA LA PLANTA TRATAMIENTO</v>
          </cell>
        </row>
        <row r="423">
          <cell r="B423" t="str">
            <v>SOLDADOR PVC 1/4</v>
          </cell>
        </row>
        <row r="424">
          <cell r="B424" t="str">
            <v xml:space="preserve">SOLDADURA E - 70  </v>
          </cell>
        </row>
        <row r="425">
          <cell r="B425" t="str">
            <v>SOLDADURA ESTAÑO</v>
          </cell>
        </row>
        <row r="426">
          <cell r="B426" t="str">
            <v>SOLDADURA EXOTERMICA TIPO CADWELD o SIMILAR  de 90 GRAMOS</v>
          </cell>
        </row>
        <row r="427">
          <cell r="B427" t="str">
            <v>SOPORTE PARA TUBERIA DE 4"</v>
          </cell>
        </row>
        <row r="428">
          <cell r="B428" t="str">
            <v>SOPORTES LAVAMANOS</v>
          </cell>
        </row>
        <row r="429">
          <cell r="B429" t="str">
            <v>SOPORTES ORINAL</v>
          </cell>
        </row>
        <row r="430">
          <cell r="B430" t="str">
            <v>TABLA BURRA ORDINARIA 0.20 DE 3.0 MTS</v>
          </cell>
        </row>
        <row r="431">
          <cell r="B431" t="str">
            <v>TABLA BURRA ORDINARIA 0.30 DE 3.0 MTS</v>
          </cell>
        </row>
        <row r="432">
          <cell r="B432" t="str">
            <v>TABLA CHAPA ORDINARIA 0.25 DE 3.0 MTS</v>
          </cell>
        </row>
        <row r="433">
          <cell r="B433" t="str">
            <v>TABLA CHAPA ORDINARIA 0.20 DE 3.0 MTS</v>
          </cell>
        </row>
        <row r="434">
          <cell r="B434" t="str">
            <v>TABLA CHAPA ORDINARIA 0.15 DE 3.0 MTS</v>
          </cell>
        </row>
        <row r="437">
          <cell r="B437" t="str">
            <v xml:space="preserve">TABLERO DE 12 CIRCUITOS CON ESPACIO PARA TOTALIZADOR, PUERTA Y CHAPA  -208 V - 3F5H-60HZ </v>
          </cell>
        </row>
        <row r="438">
          <cell r="B438" t="str">
            <v>TABLERO DE 12 CTOS</v>
          </cell>
        </row>
        <row r="439">
          <cell r="B439" t="str">
            <v>TABLERO 24 CIRCUITOS, PUERTA Y CHAPA, ESP TOTALIZADOR</v>
          </cell>
        </row>
        <row r="440">
          <cell r="B440" t="str">
            <v xml:space="preserve">TABLERO 36 CIRCUITOS, PUERTA Y CHAPA, ESP TOTALIZADOR  </v>
          </cell>
        </row>
        <row r="441">
          <cell r="B441" t="str">
            <v>TABLERO TRIFASICO DE 6 CIRCUITOS</v>
          </cell>
        </row>
        <row r="442">
          <cell r="B442" t="str">
            <v>TABLETA GRES DE 25X25</v>
          </cell>
        </row>
        <row r="443">
          <cell r="B443" t="str">
            <v>TABLEX, LISTONES, PALOS</v>
          </cell>
        </row>
        <row r="444">
          <cell r="B444" t="str">
            <v>TABLÓN DE GRES  25X25</v>
          </cell>
        </row>
        <row r="445">
          <cell r="B445" t="str">
            <v>TABLON DE GRESS DE 33X33</v>
          </cell>
        </row>
        <row r="446">
          <cell r="B446" t="str">
            <v>TANQUE COLEMPAQUES 500 LT (incluye tapa y accesorios)</v>
          </cell>
        </row>
        <row r="447">
          <cell r="B447" t="str">
            <v>TABLERO MELAMINICO DE 1.83X2.44</v>
          </cell>
        </row>
        <row r="448">
          <cell r="B448" t="str">
            <v>TABLERO EN AMARILLO</v>
          </cell>
        </row>
        <row r="449">
          <cell r="B449" t="str">
            <v>TAPA CAJA INSP. 60 x 60</v>
          </cell>
        </row>
        <row r="450">
          <cell r="B450" t="str">
            <v>TABLETA MARMOL</v>
          </cell>
        </row>
        <row r="451">
          <cell r="B451" t="str">
            <v>TAPA CIEGA CON IMPACTO GALVANIZADA CUADRADA 4X4"</v>
          </cell>
        </row>
        <row r="452">
          <cell r="B452" t="str">
            <v>TAPA EN CONCRETO (4000 PSI)</v>
          </cell>
        </row>
        <row r="453">
          <cell r="B453" t="str">
            <v>TAPA EN CONCRETO CAJA CS 276</v>
          </cell>
        </row>
        <row r="454">
          <cell r="B454" t="str">
            <v>TAPA REGISTRO PLASTICO DE 20X20</v>
          </cell>
        </row>
        <row r="455">
          <cell r="B455" t="str">
            <v>TAPON GALVANIZADO MACHO DE 2"</v>
          </cell>
        </row>
        <row r="456">
          <cell r="B456" t="str">
            <v>TAPÓN SOLDADO PRESIÓN 1 1/2"</v>
          </cell>
        </row>
        <row r="457">
          <cell r="B457" t="str">
            <v>TAZA Institucional blanca Mancesa IC-IP41</v>
          </cell>
        </row>
        <row r="458">
          <cell r="B458" t="str">
            <v>TEE EN ALUMINIO BLANCO</v>
          </cell>
        </row>
        <row r="459">
          <cell r="B459" t="str">
            <v>TEE GALVANIZADA DE 4"</v>
          </cell>
        </row>
        <row r="460">
          <cell r="B460" t="str">
            <v>TEE PRESIÓN  1 1/2" Pavco</v>
          </cell>
        </row>
        <row r="461">
          <cell r="B461" t="str">
            <v>TEE PRESIÓN SOLDADA  1"</v>
          </cell>
        </row>
        <row r="462">
          <cell r="B462" t="str">
            <v>TEJA DE ZINC 0.80X2.43</v>
          </cell>
        </row>
        <row r="463">
          <cell r="B463" t="str">
            <v>TEJA CANALETA 90</v>
          </cell>
        </row>
        <row r="464">
          <cell r="B464" t="str">
            <v xml:space="preserve">TEJA DE BARRO </v>
          </cell>
        </row>
        <row r="465">
          <cell r="B465" t="str">
            <v>TEJA ONDULADA ETERNIT No. 6 DE 0.92X1.83</v>
          </cell>
        </row>
        <row r="466">
          <cell r="B466" t="str">
            <v>TEJA THERMOACUSTICA TRAPEZOIDAL  2.44X0.82</v>
          </cell>
        </row>
        <row r="467">
          <cell r="B467" t="str">
            <v>TELA ASFALTICA DE 15 M2</v>
          </cell>
        </row>
        <row r="468">
          <cell r="B468" t="str">
            <v>TELA VERDE CERRAMIENTO</v>
          </cell>
        </row>
        <row r="469">
          <cell r="B469" t="str">
            <v>TERMINAL PONCHAR 2 AWG</v>
          </cell>
        </row>
        <row r="470">
          <cell r="B470" t="str">
            <v xml:space="preserve">Terminal preformado uso interior 15 kV para cable 2 – 3/0 AWG; </v>
          </cell>
        </row>
        <row r="471">
          <cell r="B471" t="str">
            <v>Terminal Soldar/Ponchar barril largo para cable 8. Calidad 3M, Panduit o superior.</v>
          </cell>
        </row>
        <row r="472">
          <cell r="B472" t="str">
            <v>Thiner</v>
          </cell>
        </row>
        <row r="473">
          <cell r="B473" t="str">
            <v>TIERRA NEGRA</v>
          </cell>
        </row>
        <row r="474">
          <cell r="B474" t="str">
            <v>TINTILLA</v>
          </cell>
        </row>
        <row r="475">
          <cell r="B475" t="str">
            <v>TIRAS ALISTADO 3 x 3 x 3</v>
          </cell>
        </row>
        <row r="476">
          <cell r="B476" t="str">
            <v>TOMA BIFASICA 2P+T</v>
          </cell>
        </row>
        <row r="477">
          <cell r="B477" t="str">
            <v>TOMA CORRIENTE DOBLE</v>
          </cell>
        </row>
        <row r="478">
          <cell r="B478" t="str">
            <v>TOMA COAXIAL PARA TV TIPO AMERICANA</v>
          </cell>
        </row>
        <row r="479">
          <cell r="B479" t="str">
            <v>TOMA TV+TELEFONO</v>
          </cell>
        </row>
        <row r="480">
          <cell r="B480" t="str">
            <v>Toallero Barra - GRIVAL Línea STYLO,</v>
          </cell>
        </row>
        <row r="481">
          <cell r="B481" t="str">
            <v>Toallero Argolla - GRIVAL Línea STYLO</v>
          </cell>
        </row>
        <row r="482">
          <cell r="B482" t="str">
            <v xml:space="preserve">TORNILLOS </v>
          </cell>
        </row>
        <row r="483">
          <cell r="B483" t="str">
            <v>TRIPLEX FORMALETA DE 1.22X2.44 DE 18 mm</v>
          </cell>
        </row>
        <row r="490">
          <cell r="B490" t="str">
            <v>TUBERIA GALVANIZADA 2"</v>
          </cell>
        </row>
        <row r="491">
          <cell r="B491" t="str">
            <v>TUBERIA GALVANIZADA 2" DE 0.098</v>
          </cell>
        </row>
        <row r="492">
          <cell r="B492" t="str">
            <v>TUBERIA HIERRO DUCTIL DE 4" ESP 3.2 mm</v>
          </cell>
        </row>
        <row r="493">
          <cell r="B493" t="str">
            <v>TUBERIAS, VALVULAS, ACCESORIOS</v>
          </cell>
        </row>
        <row r="494">
          <cell r="B494" t="str">
            <v>TUBERIA NOVAFORT DE 6"</v>
          </cell>
        </row>
        <row r="495">
          <cell r="B495" t="str">
            <v>TUBERIA PEX AL PEX 1/2"</v>
          </cell>
        </row>
        <row r="496">
          <cell r="B496" t="str">
            <v>TUBERIA CONDUCCION AGUAS RESIDUALES INC ACCESORIOS</v>
          </cell>
        </row>
        <row r="497">
          <cell r="B497" t="str">
            <v>TUBERIA RECTANGULAR DE 3 1/2" X 1 1/2"</v>
          </cell>
        </row>
        <row r="498">
          <cell r="B498" t="str">
            <v>TUBO 4X8 EN COLD ROLLED CAL 18</v>
          </cell>
        </row>
        <row r="499">
          <cell r="B499" t="str">
            <v>TUBO alcantarillado  PVC   160 MM ( 6" ) Pavco</v>
          </cell>
        </row>
        <row r="500">
          <cell r="B500" t="str">
            <v>TUBO alcantarillado  PVC   160 MM ( 8" ) Pavco</v>
          </cell>
        </row>
        <row r="501">
          <cell r="B501" t="str">
            <v>TUBO alcantarillado PVC   110MM  ( 4") Pavco</v>
          </cell>
        </row>
        <row r="502">
          <cell r="B502" t="str">
            <v>TUBO alcantarillado PVC   250MM  ( 10") Pavco</v>
          </cell>
        </row>
        <row r="503">
          <cell r="B503" t="str">
            <v>TUBO CONDUIT EMT 1"</v>
          </cell>
        </row>
        <row r="504">
          <cell r="B504" t="str">
            <v>TUBO CONDUIT EMT1/2"</v>
          </cell>
        </row>
        <row r="505">
          <cell r="B505" t="str">
            <v>TUBO CONDUIT GALVANIZADO PESADO 1" CON UNIÓN</v>
          </cell>
        </row>
        <row r="506">
          <cell r="B506" t="str">
            <v>TUBO CONDUIT PVC 1"  3m</v>
          </cell>
        </row>
        <row r="507">
          <cell r="B507" t="str">
            <v>TUBO CONDUIT PVC 1/2" 3m</v>
          </cell>
        </row>
        <row r="508">
          <cell r="B508" t="str">
            <v>TUBO CONDUIT PVC 3/4" 3m</v>
          </cell>
        </row>
        <row r="509">
          <cell r="B509" t="str">
            <v>TUBO CUADRADO DE 1 1/2" x 1 1/2"</v>
          </cell>
        </row>
        <row r="510">
          <cell r="B510" t="str">
            <v>TUBO CPVC 1/2" DE 3 M</v>
          </cell>
        </row>
        <row r="511">
          <cell r="B511" t="str">
            <v>TUBO GALVANIZADO 2"  2.0mm</v>
          </cell>
        </row>
        <row r="512">
          <cell r="B512" t="str">
            <v>TUBO GALVANIZADO 3"  2.0mm</v>
          </cell>
        </row>
        <row r="513">
          <cell r="B513" t="str">
            <v xml:space="preserve">TUBO GALVANIZADO 3/4"  </v>
          </cell>
        </row>
        <row r="514">
          <cell r="B514" t="str">
            <v>TUBO NOVAFOR DE 4" PERFORADO</v>
          </cell>
        </row>
        <row r="515">
          <cell r="B515" t="str">
            <v>TUBO NOVAFORT 6"</v>
          </cell>
        </row>
        <row r="516">
          <cell r="B516" t="str">
            <v>TUBO PRESIÓN /13.5 PVC  1/2" Pavco</v>
          </cell>
        </row>
        <row r="517">
          <cell r="B517" t="str">
            <v>TUBO PRESIÓN /13.5 PVC  3/4" Pavco</v>
          </cell>
        </row>
        <row r="518">
          <cell r="B518" t="str">
            <v>TUBO PRESIÓN /21 PVC    1"</v>
          </cell>
        </row>
        <row r="519">
          <cell r="B519" t="str">
            <v>TUBO PRESIÓN /21 PVC    2" Pavco</v>
          </cell>
        </row>
        <row r="520">
          <cell r="B520" t="str">
            <v>TUBO PRESIÓN /21 PVC  1 1/2" Pavco</v>
          </cell>
        </row>
        <row r="521">
          <cell r="B521" t="str">
            <v>TUBO PRESIÓN /21 PVC  1 1/4" Pavco</v>
          </cell>
        </row>
        <row r="522">
          <cell r="B522" t="str">
            <v>TUBO PVC A.LL. 2" DE  6 MTS</v>
          </cell>
        </row>
        <row r="523">
          <cell r="B523" t="str">
            <v>TUBO PVC A.LL. 3" DE  6 MTS</v>
          </cell>
        </row>
        <row r="524">
          <cell r="B524" t="str">
            <v>TUBO PVC A.LL. 4" DE 6 MTS</v>
          </cell>
        </row>
        <row r="525">
          <cell r="B525" t="str">
            <v>TUBO PVC SANITARIO 2" DE 6 MTS</v>
          </cell>
        </row>
        <row r="526">
          <cell r="B526" t="str">
            <v>TUBO PVC SANITARIO 3" DE 6 MTS</v>
          </cell>
        </row>
        <row r="527">
          <cell r="B527" t="str">
            <v>TUBO PVC SANITARIO 4" DE 6 MTS</v>
          </cell>
        </row>
        <row r="528">
          <cell r="B528" t="str">
            <v>TUBOS PVC DB 1"</v>
          </cell>
        </row>
        <row r="529">
          <cell r="B529" t="str">
            <v xml:space="preserve">UNION  GALVANIZADA 2 1/2" </v>
          </cell>
        </row>
        <row r="530">
          <cell r="B530" t="str">
            <v>UNIÓN alcantarillado PVC  110MM ( 4" ) Pavco</v>
          </cell>
        </row>
        <row r="531">
          <cell r="B531" t="str">
            <v>UNIÓN alcantarillado PVC 160MM  ( 6") Pavco</v>
          </cell>
        </row>
        <row r="532">
          <cell r="B532" t="str">
            <v>UNIÓN alcantarillado PVC 160MM  ( 8") Pavco</v>
          </cell>
        </row>
        <row r="533">
          <cell r="B533" t="str">
            <v>UNIÓN alcantarillado PVC 250MM  ( 10") Pavco</v>
          </cell>
        </row>
        <row r="534">
          <cell r="B534" t="str">
            <v>UNIÓN GALVANIZADA      3"</v>
          </cell>
        </row>
        <row r="535">
          <cell r="B535" t="str">
            <v>UNION GALVANIZADA DE 1/2"</v>
          </cell>
        </row>
        <row r="536">
          <cell r="B536" t="str">
            <v>UNION GALVANIZADA DE 4" SH 40</v>
          </cell>
        </row>
        <row r="537">
          <cell r="B537" t="str">
            <v>UNIÓN SANITARIA  2" Pavco</v>
          </cell>
        </row>
        <row r="538">
          <cell r="B538" t="str">
            <v>UNIÓN SANITARIA 4" Pavco</v>
          </cell>
        </row>
        <row r="539">
          <cell r="B539" t="str">
            <v>UNIÓN SANITARIA 6" Pavco</v>
          </cell>
        </row>
        <row r="540">
          <cell r="B540" t="str">
            <v>UNIVERSAL GALVANIZADA 3/4"</v>
          </cell>
        </row>
        <row r="541">
          <cell r="B541" t="str">
            <v xml:space="preserve">VALVULA BETA COMPUERTA ELASTICA 4" </v>
          </cell>
        </row>
        <row r="542">
          <cell r="B542" t="str">
            <v>VALVULA DE CHEQUE OPERACIÓN HORIZONTAL 4" EXT BRIDADO</v>
          </cell>
        </row>
        <row r="543">
          <cell r="B543" t="str">
            <v>VALVULA DE CIERRE RAPIDO DE 4"</v>
          </cell>
        </row>
        <row r="544">
          <cell r="B544" t="str">
            <v>VALVULA DE COMPUERTA  VASTAGO NO ASCENTE EXTREMO BRIDA</v>
          </cell>
        </row>
        <row r="545">
          <cell r="B545" t="str">
            <v>VALVULA Descarga sanitario DO-01051300</v>
          </cell>
        </row>
        <row r="546">
          <cell r="B546" t="str">
            <v>VARA DE CLAVO</v>
          </cell>
        </row>
        <row r="547">
          <cell r="B547" t="str">
            <v>VARILLA CORRUGADA DE 1/2" DE 12 MTS</v>
          </cell>
        </row>
        <row r="548">
          <cell r="B548" t="str">
            <v>VARILLA CORRUGADA DE 1/2" DE 6 MTS</v>
          </cell>
        </row>
        <row r="549">
          <cell r="B549" t="str">
            <v>VARILLA CORRUGADA DE 3/8" DE 12 MTS</v>
          </cell>
        </row>
        <row r="550">
          <cell r="B550" t="str">
            <v>VARILLA CORRUGADA DE 5/8" DE 12 MTS</v>
          </cell>
        </row>
        <row r="551">
          <cell r="B551" t="str">
            <v>VARILLA CUADRADA DE 1/2"</v>
          </cell>
        </row>
        <row r="552">
          <cell r="B552" t="str">
            <v>VARILLA CUADRADA DE 3/8"</v>
          </cell>
        </row>
        <row r="553">
          <cell r="B553" t="str">
            <v>VARILLA DE COBRE-COBRE Ø5/8" X 2.40 m</v>
          </cell>
        </row>
        <row r="554">
          <cell r="B554" t="str">
            <v>VARILLA DE COBRE-COBRE Ø5/8" X 2.40 m COOPER WELL</v>
          </cell>
        </row>
        <row r="555">
          <cell r="B555" t="str">
            <v>VARILLA EN ACERO DE 3/8"</v>
          </cell>
        </row>
        <row r="556">
          <cell r="B556" t="str">
            <v>VARILLA EN ACERO DE 5/8"</v>
          </cell>
        </row>
        <row r="557">
          <cell r="B557" t="str">
            <v>VARILLA LISA DE 1/2" DE 6 MTS</v>
          </cell>
        </row>
        <row r="558">
          <cell r="B558" t="str">
            <v>VARILLA LISA DE 3/8" DE 6 MTS</v>
          </cell>
        </row>
        <row r="559">
          <cell r="B559" t="str">
            <v>VIDRIO TEMPLADO DE 10 mm</v>
          </cell>
        </row>
        <row r="560">
          <cell r="B560" t="str">
            <v>VIDRIO DE 4 mm</v>
          </cell>
        </row>
        <row r="561">
          <cell r="B561" t="str">
            <v>VIDRIO TEMPLADO DE 8 mm</v>
          </cell>
        </row>
        <row r="562">
          <cell r="B562" t="str">
            <v>VINILTEX Pintuco</v>
          </cell>
        </row>
        <row r="563">
          <cell r="B563" t="str">
            <v>Wash Primer A Pintura</v>
          </cell>
        </row>
        <row r="564">
          <cell r="B564" t="str">
            <v>WASH PRIMER ANTICORROSIVO</v>
          </cell>
        </row>
        <row r="565">
          <cell r="B565" t="str">
            <v>Wash Primer B Catalizador</v>
          </cell>
        </row>
        <row r="566">
          <cell r="B566" t="str">
            <v>WASH PRIMER PINTURA</v>
          </cell>
        </row>
        <row r="567">
          <cell r="B567" t="str">
            <v>WIN Aluminio x 6 mts</v>
          </cell>
        </row>
        <row r="568">
          <cell r="B568" t="str">
            <v>Xypes concentrado</v>
          </cell>
        </row>
        <row r="569">
          <cell r="B569" t="str">
            <v>Xypes Patch and Plug por 1.25 kg</v>
          </cell>
        </row>
        <row r="570">
          <cell r="B570" t="str">
            <v>YEE SANITARIA 2"  Pavco</v>
          </cell>
        </row>
        <row r="571">
          <cell r="B571" t="str">
            <v>YEE SANITARIA 4"  Pavco</v>
          </cell>
        </row>
        <row r="572">
          <cell r="B572" t="str">
            <v>YESO CORRIENTE VENCEDOR</v>
          </cell>
        </row>
        <row r="573">
          <cell r="B573" t="str">
            <v>ZÓCALO Baldosa grano de marmol 30x7 Fondo blanco</v>
          </cell>
        </row>
        <row r="574">
          <cell r="B574" t="str">
            <v>ZÓCALO en ceramica pompei color coral  30*7</v>
          </cell>
        </row>
      </sheetData>
      <sheetData sheetId="3">
        <row r="2">
          <cell r="B2">
            <v>0</v>
          </cell>
          <cell r="C2" t="str">
            <v xml:space="preserve"> </v>
          </cell>
        </row>
        <row r="3">
          <cell r="B3" t="str">
            <v>ANDAMIO TUBULAR</v>
          </cell>
          <cell r="C3" t="str">
            <v>dd</v>
          </cell>
          <cell r="D3">
            <v>500</v>
          </cell>
        </row>
        <row r="4">
          <cell r="B4" t="str">
            <v>ALLANADORA GASOLINA HELICOPTERO</v>
          </cell>
          <cell r="C4" t="str">
            <v>dd</v>
          </cell>
          <cell r="D4">
            <v>55000</v>
          </cell>
        </row>
        <row r="5">
          <cell r="B5" t="str">
            <v>BAÑOS PORTATILES</v>
          </cell>
          <cell r="C5" t="str">
            <v>Mes</v>
          </cell>
          <cell r="D5">
            <v>525000</v>
          </cell>
        </row>
        <row r="6">
          <cell r="B6" t="str">
            <v xml:space="preserve">BOMBAS </v>
          </cell>
          <cell r="C6" t="str">
            <v>dd</v>
          </cell>
          <cell r="D6">
            <v>40000</v>
          </cell>
        </row>
        <row r="7">
          <cell r="B7" t="str">
            <v>COMPRESOR DE DOS MARTILLOS</v>
          </cell>
          <cell r="C7" t="str">
            <v>dd</v>
          </cell>
          <cell r="D7">
            <v>145000</v>
          </cell>
        </row>
        <row r="8">
          <cell r="B8" t="str">
            <v>CRUCETAS, PARALES Y CERCHAS</v>
          </cell>
          <cell r="C8" t="str">
            <v>Mes</v>
          </cell>
          <cell r="D8">
            <v>4500</v>
          </cell>
        </row>
        <row r="9">
          <cell r="B9" t="str">
            <v>EQUIPO BÁSICO ( Construcción )</v>
          </cell>
          <cell r="C9" t="str">
            <v>dd</v>
          </cell>
          <cell r="D9">
            <v>1000</v>
          </cell>
        </row>
        <row r="10">
          <cell r="B10" t="str">
            <v>EQUIPO BÁSICO ( Herramienta menor )</v>
          </cell>
          <cell r="C10" t="str">
            <v>dd</v>
          </cell>
          <cell r="D10">
            <v>1000</v>
          </cell>
        </row>
        <row r="11">
          <cell r="B11" t="str">
            <v>EQUIPO DE CARPINTERIA</v>
          </cell>
          <cell r="C11" t="str">
            <v>dd</v>
          </cell>
          <cell r="D11">
            <v>25000</v>
          </cell>
        </row>
        <row r="12">
          <cell r="B12" t="str">
            <v>EQUIPO DE ORNAMENTACION</v>
          </cell>
          <cell r="C12" t="str">
            <v>dd</v>
          </cell>
          <cell r="D12">
            <v>65000</v>
          </cell>
        </row>
        <row r="13">
          <cell r="B13" t="str">
            <v>EQUIPO SOLDADURA</v>
          </cell>
          <cell r="C13" t="str">
            <v>dd</v>
          </cell>
          <cell r="D13">
            <v>30000</v>
          </cell>
        </row>
        <row r="14">
          <cell r="B14" t="str">
            <v>EQUIPO TOPOGRAFICO</v>
          </cell>
          <cell r="C14" t="str">
            <v>dd</v>
          </cell>
          <cell r="D14">
            <v>250000</v>
          </cell>
        </row>
        <row r="15">
          <cell r="B15" t="str">
            <v>FORMALETA CANAL EN LAMINA</v>
          </cell>
          <cell r="C15" t="str">
            <v>dd</v>
          </cell>
          <cell r="D15">
            <v>5000</v>
          </cell>
        </row>
        <row r="16">
          <cell r="B16" t="str">
            <v>FORMALETA DE ENTREPISO POR M2</v>
          </cell>
          <cell r="C16" t="str">
            <v>Mes</v>
          </cell>
          <cell r="D16">
            <v>6500</v>
          </cell>
        </row>
        <row r="17">
          <cell r="B17" t="str">
            <v>FORK CLAMP</v>
          </cell>
          <cell r="C17" t="str">
            <v>dd</v>
          </cell>
          <cell r="D17">
            <v>90</v>
          </cell>
        </row>
        <row r="18">
          <cell r="B18" t="str">
            <v>LABORATORISTAS</v>
          </cell>
          <cell r="C18" t="str">
            <v>dd</v>
          </cell>
          <cell r="D18">
            <v>250000</v>
          </cell>
        </row>
        <row r="19">
          <cell r="B19" t="str">
            <v>GUADAÑA</v>
          </cell>
          <cell r="C19" t="str">
            <v>dd</v>
          </cell>
          <cell r="D19">
            <v>15000</v>
          </cell>
        </row>
        <row r="20">
          <cell r="B20" t="str">
            <v>ENSAYO PROCTOR MODIFICADO</v>
          </cell>
          <cell r="C20" t="str">
            <v>un</v>
          </cell>
          <cell r="D20">
            <v>95000</v>
          </cell>
        </row>
        <row r="21">
          <cell r="B21" t="str">
            <v>MEZCLADORA CONCRETO</v>
          </cell>
          <cell r="C21" t="str">
            <v>dd</v>
          </cell>
          <cell r="D21">
            <v>35000</v>
          </cell>
        </row>
        <row r="22">
          <cell r="B22" t="str">
            <v>MINICARGADOR BOBCAT 753</v>
          </cell>
          <cell r="C22" t="str">
            <v>hr</v>
          </cell>
          <cell r="D22">
            <v>60000</v>
          </cell>
        </row>
        <row r="23">
          <cell r="B23" t="str">
            <v>MORDAZA METÁLICA</v>
          </cell>
          <cell r="C23" t="str">
            <v>dd</v>
          </cell>
          <cell r="D23">
            <v>150</v>
          </cell>
        </row>
        <row r="24">
          <cell r="B24" t="str">
            <v>EQUIPOS LABORATORIOS</v>
          </cell>
          <cell r="C24" t="str">
            <v>dd</v>
          </cell>
          <cell r="D24">
            <v>80000</v>
          </cell>
        </row>
        <row r="25">
          <cell r="B25" t="str">
            <v>PARAL CORIENTE 2 a 3.50 m</v>
          </cell>
          <cell r="C25" t="str">
            <v>dd</v>
          </cell>
          <cell r="D25">
            <v>100</v>
          </cell>
        </row>
        <row r="26">
          <cell r="B26" t="str">
            <v>PISTOLA PARA EPOXICO</v>
          </cell>
          <cell r="C26" t="str">
            <v>dd</v>
          </cell>
          <cell r="D26">
            <v>7500</v>
          </cell>
        </row>
        <row r="27">
          <cell r="B27" t="str">
            <v>ENSAYO DENSIDAD DEL TERRENO</v>
          </cell>
          <cell r="C27" t="str">
            <v>un</v>
          </cell>
          <cell r="D27">
            <v>50000</v>
          </cell>
        </row>
        <row r="28">
          <cell r="B28" t="str">
            <v>PULIDORA</v>
          </cell>
          <cell r="C28" t="str">
            <v>dd</v>
          </cell>
          <cell r="D28">
            <v>25000</v>
          </cell>
        </row>
        <row r="29">
          <cell r="B29" t="str">
            <v>RANA</v>
          </cell>
          <cell r="C29" t="str">
            <v>dd</v>
          </cell>
          <cell r="D29">
            <v>30000</v>
          </cell>
        </row>
        <row r="30">
          <cell r="B30" t="str">
            <v>RETROEXCAVADORA + combustible+operario</v>
          </cell>
          <cell r="C30" t="str">
            <v>hr</v>
          </cell>
          <cell r="D30">
            <v>125000</v>
          </cell>
        </row>
        <row r="31">
          <cell r="B31" t="str">
            <v>SOPLETE</v>
          </cell>
          <cell r="C31" t="str">
            <v>dd</v>
          </cell>
          <cell r="D31">
            <v>15000</v>
          </cell>
        </row>
        <row r="32">
          <cell r="B32" t="str">
            <v>TALADRO</v>
          </cell>
          <cell r="C32" t="str">
            <v>dd</v>
          </cell>
          <cell r="D32">
            <v>15000</v>
          </cell>
        </row>
        <row r="33">
          <cell r="B33" t="str">
            <v>VIBRADOR A GASOLINA</v>
          </cell>
          <cell r="C33" t="str">
            <v>dd</v>
          </cell>
          <cell r="D33">
            <v>30000</v>
          </cell>
        </row>
        <row r="34">
          <cell r="B34" t="str">
            <v>EQUIPO DE EXCAVACION Y HORMIGADO PILOTES(Combustible+operario+Transporte)</v>
          </cell>
          <cell r="C34" t="str">
            <v>hr</v>
          </cell>
          <cell r="D34">
            <v>650000</v>
          </cell>
        </row>
        <row r="35">
          <cell r="B35" t="str">
            <v>VIBROCOMPACTADOR</v>
          </cell>
          <cell r="C35" t="str">
            <v>dd</v>
          </cell>
          <cell r="D35">
            <v>40000</v>
          </cell>
        </row>
        <row r="36">
          <cell r="B36" t="str">
            <v>HIDROLAVADORA</v>
          </cell>
          <cell r="C36" t="str">
            <v>dd</v>
          </cell>
          <cell r="D36">
            <v>25000</v>
          </cell>
        </row>
      </sheetData>
      <sheetData sheetId="4"/>
      <sheetData sheetId="5"/>
      <sheetData sheetId="6"/>
      <sheetData sheetId="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materiales"/>
      <sheetName val="Equipo"/>
      <sheetName val="otros"/>
      <sheetName val="201.2 reforzado"/>
      <sheetName val="210.2 OTRA"/>
      <sheetName val="650.5P"/>
      <sheetName val="1p"/>
      <sheetName val="4651p"/>
      <sheetName val="LOCALIZACION ESTRUCTURAS"/>
      <sheetName val="LOCALIZACION CARRETERAS"/>
      <sheetName val="200.1"/>
      <sheetName val="200.2"/>
      <sheetName val="200P ROCERIA"/>
      <sheetName val="201.1"/>
      <sheetName val="201.2"/>
      <sheetName val="201.2 ciclopeo"/>
      <sheetName val="201.3"/>
      <sheetName val="201.3P"/>
      <sheetName val="201.4"/>
      <sheetName val="201.8P"/>
      <sheetName val="201.9"/>
      <sheetName val="201.10"/>
      <sheetName val="201.11"/>
      <sheetName val="201.12"/>
      <sheetName val="201.13"/>
      <sheetName val="201.14"/>
      <sheetName val="210.1"/>
      <sheetName val="210.2"/>
      <sheetName val="210.3"/>
      <sheetName val="211"/>
      <sheetName val="220"/>
      <sheetName val="221.1"/>
      <sheetName val="221.2"/>
      <sheetName val="225P"/>
      <sheetName val="230.1"/>
      <sheetName val="230.2"/>
      <sheetName val="310"/>
      <sheetName val="311"/>
      <sheetName val="311P1"/>
      <sheetName val="311P2"/>
      <sheetName val="311P3"/>
      <sheetName val="320.1"/>
      <sheetName val="320.2"/>
      <sheetName val="330.1"/>
      <sheetName val="330.2"/>
      <sheetName val="340.1"/>
      <sheetName val="340.2"/>
      <sheetName val="340.3"/>
      <sheetName val="341.1"/>
      <sheetName val="341.2"/>
      <sheetName val="341.1P"/>
      <sheetName val="410.1"/>
      <sheetName val="410.2"/>
      <sheetName val="411.1"/>
      <sheetName val="411.2"/>
      <sheetName val="411.3"/>
      <sheetName val="465.1"/>
      <sheetName val="414.1"/>
      <sheetName val="414.2"/>
      <sheetName val="414.3"/>
      <sheetName val="414.4"/>
      <sheetName val="415"/>
      <sheetName val="420"/>
      <sheetName val="421.1"/>
      <sheetName val="421.2"/>
      <sheetName val="421.3"/>
      <sheetName val="421.4"/>
      <sheetName val="430.1"/>
      <sheetName val="430.2"/>
      <sheetName val="431.1"/>
      <sheetName val="431.2"/>
      <sheetName val="432"/>
      <sheetName val="433.1"/>
      <sheetName val="433.2"/>
      <sheetName val="433.3"/>
      <sheetName val="433.4"/>
      <sheetName val="433.5"/>
      <sheetName val="433.6"/>
      <sheetName val="433.7"/>
      <sheetName val="433.8"/>
      <sheetName val="440.2PREP VIA "/>
      <sheetName val="440.1PREP VIA"/>
      <sheetName val="440.3PREP VIA  "/>
      <sheetName val="440.4"/>
      <sheetName val="441.1"/>
      <sheetName val="441.1P COMPRADA"/>
      <sheetName val="441.2"/>
      <sheetName val="441.2P COMPRADA"/>
      <sheetName val="441.3"/>
      <sheetName val="441.3P COMPRADA"/>
      <sheetName val="441.4"/>
      <sheetName val="450.1"/>
      <sheetName val="450.1P "/>
      <sheetName val="450.2"/>
      <sheetName val="450.2P"/>
      <sheetName val="450.3"/>
      <sheetName val="450.3P "/>
      <sheetName val="450.5"/>
      <sheetName val="451.1"/>
      <sheetName val="451.1P"/>
      <sheetName val="451.2"/>
      <sheetName val="451.2P"/>
      <sheetName val="451.3"/>
      <sheetName val="451.3P"/>
      <sheetName val="452.1"/>
      <sheetName val="452.1P "/>
      <sheetName val="452.2"/>
      <sheetName val="452.2P "/>
      <sheetName val="452.3"/>
      <sheetName val="452.3P"/>
      <sheetName val="452.4"/>
      <sheetName val="452.4P"/>
      <sheetName val="453"/>
      <sheetName val="460"/>
      <sheetName val="460P"/>
      <sheetName val="461.1"/>
      <sheetName val="461.2"/>
      <sheetName val="462.1P"/>
      <sheetName val="462.2P"/>
      <sheetName val="462.3P"/>
      <sheetName val="462.4P"/>
      <sheetName val="462.5"/>
      <sheetName val="500"/>
      <sheetName val="500P"/>
      <sheetName val="510"/>
      <sheetName val="510P1"/>
      <sheetName val="510P2"/>
      <sheetName val="510P3"/>
      <sheetName val="510P5"/>
      <sheetName val="600.1"/>
      <sheetName val="600.2"/>
      <sheetName val="600.3"/>
      <sheetName val="600.4"/>
      <sheetName val="600.4 P"/>
      <sheetName val="600.5"/>
      <sheetName val="600.5 P"/>
      <sheetName val="610.1"/>
      <sheetName val="610.2"/>
      <sheetName val="620.1"/>
      <sheetName val="620.2"/>
      <sheetName val="620.3"/>
      <sheetName val="620P"/>
      <sheetName val="621.1"/>
      <sheetName val="621.2"/>
      <sheetName val="621.3"/>
      <sheetName val="621.4"/>
      <sheetName val="621.5"/>
      <sheetName val="621.5P"/>
      <sheetName val="621.6"/>
      <sheetName val="621,7"/>
      <sheetName val="622.1"/>
      <sheetName val="622.2"/>
      <sheetName val="622.3"/>
      <sheetName val="622.4"/>
      <sheetName val="622.5"/>
      <sheetName val="630.1"/>
      <sheetName val="630.2"/>
      <sheetName val="630.3"/>
      <sheetName val="630.4"/>
      <sheetName val="630.5"/>
      <sheetName val="630.6"/>
      <sheetName val="630.7"/>
      <sheetName val="630.P"/>
      <sheetName val="631P BOLSACRETO"/>
      <sheetName val="632"/>
      <sheetName val="632P"/>
      <sheetName val="640.1"/>
      <sheetName val="640.2"/>
      <sheetName val="640.3"/>
      <sheetName val="641"/>
      <sheetName val="641P ANCLAJES"/>
      <sheetName val="642.1"/>
      <sheetName val="642.2"/>
      <sheetName val="642P2 JUNTAS"/>
      <sheetName val="642P1 JUNTAS"/>
      <sheetName val="642P3 JUNTAS"/>
      <sheetName val="650.1"/>
      <sheetName val="650.2"/>
      <sheetName val="650.3"/>
      <sheetName val="650.3 OTRO"/>
      <sheetName val="650.4"/>
      <sheetName val="660.1P"/>
      <sheetName val="660.1"/>
      <sheetName val="660.2"/>
      <sheetName val="660.3"/>
      <sheetName val="661 TIPO 1"/>
      <sheetName val="661 TIPO 2"/>
      <sheetName val="661 OTRO"/>
      <sheetName val="662.1"/>
      <sheetName val="662.2"/>
      <sheetName val="670.1P"/>
      <sheetName val="670.2"/>
      <sheetName val="671"/>
      <sheetName val="672"/>
      <sheetName val="673.1"/>
      <sheetName val="673.2"/>
      <sheetName val="673.3"/>
      <sheetName val="673.4"/>
      <sheetName val="674"/>
      <sheetName val="675.1"/>
      <sheetName val="675.2"/>
      <sheetName val="675.3"/>
      <sheetName val="676"/>
      <sheetName val="680.1"/>
      <sheetName val="680.2"/>
      <sheetName val="680.3"/>
      <sheetName val="680P"/>
      <sheetName val="681"/>
      <sheetName val="680.1P"/>
      <sheetName val="682"/>
      <sheetName val="683P"/>
      <sheetName val="700.1"/>
      <sheetName val="700.2"/>
      <sheetName val="700P BANDAS SONORAS "/>
      <sheetName val="701"/>
      <sheetName val="710.1"/>
      <sheetName val="710.2"/>
      <sheetName val="710.3"/>
      <sheetName val="710.4"/>
      <sheetName val="710.5"/>
      <sheetName val="720"/>
      <sheetName val="730.1"/>
      <sheetName val="730.2"/>
      <sheetName val="730.3"/>
      <sheetName val="740"/>
      <sheetName val="800.1"/>
      <sheetName val="800.2"/>
      <sheetName val="800.3"/>
      <sheetName val="800.4"/>
      <sheetName val="800P"/>
      <sheetName val="810.1"/>
      <sheetName val="810.1P"/>
      <sheetName val="810.2"/>
      <sheetName val="815P"/>
      <sheetName val="900.1"/>
      <sheetName val="900.2"/>
      <sheetName val="900.3"/>
      <sheetName val="610P"/>
      <sheetName val="hexapodos"/>
      <sheetName val="Hoja1 (2)"/>
      <sheetName val="Hoja2 (2)"/>
      <sheetName val="Hoja3 (2)"/>
      <sheetName val="Hoja1"/>
      <sheetName val="Hoja2"/>
      <sheetName val="Hoja3"/>
    </sheetNames>
    <sheetDataSet>
      <sheetData sheetId="0" refreshError="1"/>
      <sheetData sheetId="1" refreshError="1">
        <row r="7">
          <cell r="A7" t="str">
            <v>Acero A-36 para estructura metalica</v>
          </cell>
        </row>
        <row r="8">
          <cell r="A8" t="str">
            <v>Acero A-37</v>
          </cell>
        </row>
        <row r="9">
          <cell r="A9" t="str">
            <v>Acero A-40</v>
          </cell>
        </row>
        <row r="10">
          <cell r="A10" t="str">
            <v>Acero PDR-60</v>
          </cell>
        </row>
        <row r="11">
          <cell r="A11" t="str">
            <v>Adoquin e=5cm (en obra)</v>
          </cell>
        </row>
        <row r="12">
          <cell r="A12" t="str">
            <v>Adoquin grama 10X20X6 (en obra)</v>
          </cell>
        </row>
        <row r="13">
          <cell r="A13" t="str">
            <v>Adoquin color 10X20X6  (en obra)</v>
          </cell>
        </row>
        <row r="14">
          <cell r="A14" t="str">
            <v>Agregado para concreto hidraulico</v>
          </cell>
        </row>
        <row r="15">
          <cell r="A15" t="str">
            <v>Agregado para tratamiento superf. Doble</v>
          </cell>
        </row>
        <row r="16">
          <cell r="A16" t="str">
            <v>Agregado para tratamiento superf. Simple</v>
          </cell>
        </row>
        <row r="17">
          <cell r="A17" t="str">
            <v>Agregado petreo para mezclas asfálticas</v>
          </cell>
        </row>
        <row r="18">
          <cell r="A18" t="str">
            <v>Agregado petreo para triturar (crudo)</v>
          </cell>
        </row>
        <row r="19">
          <cell r="A19" t="str">
            <v>Agregados seleccionados (tamaño máximo 1") (bandas sonoras reduce velocidad)</v>
          </cell>
        </row>
        <row r="20">
          <cell r="A20" t="str">
            <v>Agregado tipo LA1 (lechadas)</v>
          </cell>
        </row>
        <row r="21">
          <cell r="A21" t="str">
            <v>Agregado tipo LA2 (lechadas)</v>
          </cell>
        </row>
        <row r="22">
          <cell r="A22" t="str">
            <v>Agregado tipo LA3 (lechadas)</v>
          </cell>
        </row>
        <row r="23">
          <cell r="A23" t="str">
            <v>Agregado tipo LA4 (lechadas)</v>
          </cell>
        </row>
        <row r="24">
          <cell r="A24" t="str">
            <v>Agua</v>
          </cell>
        </row>
        <row r="25">
          <cell r="A25" t="str">
            <v>Alambre de pua calibre 12 (340 m)</v>
          </cell>
        </row>
        <row r="26">
          <cell r="A26" t="str">
            <v>Alambre galvanizado No. 12</v>
          </cell>
        </row>
        <row r="27">
          <cell r="A27" t="str">
            <v>Alambre negro para amarre</v>
          </cell>
        </row>
        <row r="28">
          <cell r="A28" t="str">
            <v>Almohadillas de neopreno dureza 60 (35cm*45cm*5cm con 2 laminas de 3mm)</v>
          </cell>
        </row>
        <row r="29">
          <cell r="A29" t="str">
            <v>Amortiguadores</v>
          </cell>
        </row>
        <row r="30">
          <cell r="A30" t="str">
            <v>Aditivo (Retardante plastificante redutor de fraguado) (sikament 320)</v>
          </cell>
        </row>
        <row r="31">
          <cell r="A31" t="str">
            <v>Aditivo (Acelerante plastificante para concretos (plastocrete 169 HE)</v>
          </cell>
        </row>
        <row r="32">
          <cell r="A32" t="str">
            <v>Anfo</v>
          </cell>
        </row>
        <row r="33">
          <cell r="A33" t="str">
            <v>Angulo de 1-1/2" x 1/4" (cerramiento en malla)</v>
          </cell>
        </row>
        <row r="34">
          <cell r="A34" t="str">
            <v>Antisol blanco (presentacion 20 kg)</v>
          </cell>
        </row>
        <row r="35">
          <cell r="A35" t="str">
            <v>Arbol de 1.2 m</v>
          </cell>
        </row>
        <row r="36">
          <cell r="A36" t="str">
            <v>Arbol de 0.6 m</v>
          </cell>
        </row>
        <row r="37">
          <cell r="A37" t="str">
            <v>Arena de sello (fina)</v>
          </cell>
        </row>
        <row r="38">
          <cell r="A38" t="str">
            <v>Arena de soporte (media)</v>
          </cell>
        </row>
        <row r="39">
          <cell r="A39" t="str">
            <v>Arena de trituracion (sellos de arena-afalto)</v>
          </cell>
        </row>
        <row r="40">
          <cell r="A40" t="str">
            <v>Arena lavada</v>
          </cell>
        </row>
        <row r="41">
          <cell r="A41" t="str">
            <v>Asfalto AP 190 (BREA)</v>
          </cell>
        </row>
        <row r="42">
          <cell r="A42" t="str">
            <v>Asfalto liquido RC 250</v>
          </cell>
        </row>
        <row r="43">
          <cell r="A43" t="str">
            <v>Barras de transferencia de carga</v>
          </cell>
        </row>
        <row r="44">
          <cell r="A44" t="str">
            <v>Barras de unión de 1/2"</v>
          </cell>
        </row>
        <row r="45">
          <cell r="A45" t="str">
            <v>Bentonita</v>
          </cell>
        </row>
        <row r="46">
          <cell r="A46" t="str">
            <v>Biomanto</v>
          </cell>
        </row>
        <row r="47">
          <cell r="A47" t="str">
            <v>Bolsacreto de 1m3</v>
          </cell>
        </row>
        <row r="48">
          <cell r="A48" t="str">
            <v>Cal</v>
          </cell>
        </row>
        <row r="49">
          <cell r="A49" t="str">
            <v>Cable de 1/2" (para anclajes)</v>
          </cell>
        </row>
        <row r="50">
          <cell r="A50" t="str">
            <v>Camisa metálica en acero A-37</v>
          </cell>
        </row>
        <row r="51">
          <cell r="A51" t="str">
            <v>Camisas y Formaleta en Concreto</v>
          </cell>
        </row>
        <row r="52">
          <cell r="A52" t="str">
            <v>Captafaro</v>
          </cell>
        </row>
        <row r="53">
          <cell r="A53" t="str">
            <v>Cemento Asfaltico 60-70</v>
          </cell>
        </row>
        <row r="54">
          <cell r="A54" t="str">
            <v>Cemento Asfaltico 80-100</v>
          </cell>
        </row>
        <row r="55">
          <cell r="A55" t="str">
            <v>Cemento asfaltico modificado con polimeros tipo I</v>
          </cell>
        </row>
        <row r="56">
          <cell r="A56" t="str">
            <v>Cemento asfaltico modificado con polimeros tipo II</v>
          </cell>
        </row>
        <row r="57">
          <cell r="A57" t="str">
            <v>Cemento asfaltico modificado con polimeros tipo III</v>
          </cell>
        </row>
        <row r="58">
          <cell r="A58" t="str">
            <v>Cemento asfaltico modificado con polimeros tipo IV</v>
          </cell>
        </row>
        <row r="59">
          <cell r="A59" t="str">
            <v>Cemento gris</v>
          </cell>
        </row>
        <row r="60">
          <cell r="A60" t="str">
            <v>Cespedones</v>
          </cell>
        </row>
        <row r="61">
          <cell r="A61" t="str">
            <v>Cicatrizante (para remoción de especies vegetales)</v>
          </cell>
        </row>
        <row r="62">
          <cell r="A62" t="str">
            <v>Cintilla de poliuretano (sikarod)</v>
          </cell>
        </row>
        <row r="63">
          <cell r="A63" t="str">
            <v>Cinta Sika PVC 0,22</v>
          </cell>
        </row>
        <row r="64">
          <cell r="A64" t="str">
            <v>Concreto clase A</v>
          </cell>
        </row>
        <row r="65">
          <cell r="A65" t="str">
            <v>Concreto clase B</v>
          </cell>
        </row>
        <row r="66">
          <cell r="A66" t="str">
            <v>Concreto clase  C</v>
          </cell>
        </row>
        <row r="67">
          <cell r="A67" t="str">
            <v>Concreto clase D (tremie)</v>
          </cell>
        </row>
        <row r="68">
          <cell r="A68" t="str">
            <v>Concreto hidraulico para pavimento MR-43</v>
          </cell>
        </row>
        <row r="69">
          <cell r="A69" t="str">
            <v>Concreto hidraulico para pavimento MR-43 (FastracK)(acelerado a 24 horas)</v>
          </cell>
        </row>
        <row r="70">
          <cell r="A70" t="str">
            <v>Cordón detonante</v>
          </cell>
        </row>
        <row r="71">
          <cell r="A71" t="str">
            <v>Costal de fibra o fique</v>
          </cell>
        </row>
        <row r="72">
          <cell r="A72" t="str">
            <v>Cuñas para el tensionamiento</v>
          </cell>
        </row>
        <row r="73">
          <cell r="A73" t="str">
            <v>Derechos de explotación y o disposición de materiales</v>
          </cell>
        </row>
        <row r="74">
          <cell r="A74" t="str">
            <v xml:space="preserve">Disposición de material de derrumbe </v>
          </cell>
        </row>
        <row r="75">
          <cell r="A75" t="str">
            <v>Disolvente para pintura (especificar el tipo de disolvente que está utilizando) thiner</v>
          </cell>
        </row>
        <row r="76">
          <cell r="A76" t="str">
            <v>Disolvente para pintura (especificar el tipo de disolvente que está utilizando) varsol</v>
          </cell>
        </row>
        <row r="77">
          <cell r="A77" t="str">
            <v>Ductos para tensionimiento</v>
          </cell>
        </row>
        <row r="78">
          <cell r="A78" t="str">
            <v>Emulsión CRM</v>
          </cell>
        </row>
        <row r="79">
          <cell r="A79" t="str">
            <v>Emulsión modificada con polimeros CRMm</v>
          </cell>
        </row>
        <row r="80">
          <cell r="A80" t="str">
            <v>Emulsión CRL-0</v>
          </cell>
        </row>
        <row r="81">
          <cell r="A81" t="str">
            <v>Emulsión CRL-1</v>
          </cell>
        </row>
        <row r="82">
          <cell r="A82" t="str">
            <v>Emulsión CRL-1h</v>
          </cell>
        </row>
        <row r="83">
          <cell r="A83" t="str">
            <v>Emulsión CRL-1hm</v>
          </cell>
        </row>
        <row r="84">
          <cell r="A84" t="str">
            <v>Emulsión CRR-1</v>
          </cell>
        </row>
        <row r="85">
          <cell r="A85" t="str">
            <v>Emulsión CRR-2</v>
          </cell>
        </row>
        <row r="86">
          <cell r="A86" t="str">
            <v>Emulsión CRR-1m</v>
          </cell>
        </row>
        <row r="87">
          <cell r="A87" t="str">
            <v>Emulsión CRR-2m</v>
          </cell>
        </row>
        <row r="88">
          <cell r="A88" t="str">
            <v>Esferas reflectivas</v>
          </cell>
        </row>
        <row r="89">
          <cell r="A89" t="str">
            <v>Estacas, Pintura, Tachuelas, Hilo (localización de estructuras y carreteras)</v>
          </cell>
        </row>
        <row r="90">
          <cell r="A90" t="str">
            <v>Explosivos  75% (INDUGEL)</v>
          </cell>
        </row>
        <row r="91">
          <cell r="A91" t="str">
            <v>Formaleta (gaviones, juntas de bordillos, juntas de cunetas, muros, concretos clase D,E, F y G)</v>
          </cell>
        </row>
        <row r="92">
          <cell r="A92" t="str">
            <v>Formaleta concreto clase A,B y C</v>
          </cell>
        </row>
        <row r="93">
          <cell r="A93" t="str">
            <v>Formaleta para baranda de concreto</v>
          </cell>
        </row>
        <row r="94">
          <cell r="A94" t="str">
            <v>Formaleta para muros</v>
          </cell>
        </row>
        <row r="95">
          <cell r="A95" t="str">
            <v>Formaleta, platina y accesorios (escamas en concreto)</v>
          </cell>
        </row>
        <row r="96">
          <cell r="A96" t="str">
            <v>Fulminantes</v>
          </cell>
        </row>
        <row r="97">
          <cell r="A97" t="str">
            <v>Fundente</v>
          </cell>
        </row>
        <row r="98">
          <cell r="A98" t="str">
            <v>Gas propano</v>
          </cell>
        </row>
        <row r="99">
          <cell r="A99" t="str">
            <v>Geoterxtil T-2400 o similar (provedores Lafayet, Tensar, Omnes u otros)</v>
          </cell>
        </row>
        <row r="100">
          <cell r="A100" t="str">
            <v>Geotextil NT-2500 o similar (provedores, Tensar, Omnes u otros)</v>
          </cell>
        </row>
        <row r="101">
          <cell r="A101" t="str">
            <v>Geotextil NT REPAV 450 o similar (provedores Lafayet, Tensar, Omnes u otros)</v>
          </cell>
        </row>
        <row r="102">
          <cell r="A102" t="str">
            <v>Geotextil T-2100 o similar (provedores Lafayet, Tensar, Omnes u otros)</v>
          </cell>
        </row>
        <row r="103">
          <cell r="A103" t="str">
            <v>Grapas</v>
          </cell>
        </row>
        <row r="104">
          <cell r="A104" t="str">
            <v>Lechada para ductos (tensionamiento)</v>
          </cell>
        </row>
        <row r="105">
          <cell r="A105" t="str">
            <v>Limpiador 1/4 de galón (anclajes)</v>
          </cell>
        </row>
        <row r="106">
          <cell r="A106" t="str">
            <v>Listón en guadua para empradizar</v>
          </cell>
        </row>
        <row r="107">
          <cell r="A107" t="str">
            <v>Manguera de polietileno de 3"</v>
          </cell>
        </row>
        <row r="108">
          <cell r="A108" t="str">
            <v>Malla para gaviones (2M3)</v>
          </cell>
        </row>
        <row r="109">
          <cell r="A109" t="str">
            <v>Malla eslabonada, calibre 10, 6 ojos</v>
          </cell>
        </row>
        <row r="110">
          <cell r="A110" t="str">
            <v>Material de afirmado</v>
          </cell>
        </row>
        <row r="111">
          <cell r="A111" t="str">
            <v>Material de afirmado de la zona</v>
          </cell>
        </row>
        <row r="112">
          <cell r="A112" t="str">
            <v>Material de base</v>
          </cell>
        </row>
        <row r="113">
          <cell r="A113" t="str">
            <v>Material de la zona (para estabilizar bases)</v>
          </cell>
        </row>
        <row r="114">
          <cell r="A114" t="str">
            <v>Material de base (gradación 1)</v>
          </cell>
        </row>
        <row r="115">
          <cell r="A115" t="str">
            <v>Material de base (gradación 2)</v>
          </cell>
        </row>
        <row r="116">
          <cell r="A116" t="str">
            <v>Material de base (gradación 3)</v>
          </cell>
        </row>
        <row r="117">
          <cell r="A117" t="str">
            <v>Material para pedraplén</v>
          </cell>
        </row>
        <row r="118">
          <cell r="A118" t="str">
            <v>Material de Sub- Base para bacheo</v>
          </cell>
        </row>
        <row r="119">
          <cell r="A119" t="str">
            <v>Material de Sub- Base CBR=20%</v>
          </cell>
        </row>
        <row r="120">
          <cell r="A120" t="str">
            <v>Material de Sub- Base CBR=30%</v>
          </cell>
        </row>
        <row r="121">
          <cell r="A121" t="str">
            <v>Material de Sub- Base CBR=40%</v>
          </cell>
        </row>
        <row r="122">
          <cell r="A122" t="str">
            <v>Material seleccionado del Relleno</v>
          </cell>
        </row>
        <row r="123">
          <cell r="A123" t="str">
            <v>Material drenante (3")</v>
          </cell>
        </row>
        <row r="124">
          <cell r="A124" t="str">
            <v>Material filtrante (6")</v>
          </cell>
        </row>
        <row r="125">
          <cell r="A125" t="str">
            <v>Mecha Lenta</v>
          </cell>
        </row>
        <row r="126">
          <cell r="A126" t="str">
            <v>Mezcla abierta en caliente MAC-1</v>
          </cell>
        </row>
        <row r="127">
          <cell r="A127" t="str">
            <v>Mezcla abierta en caliente MAC-2</v>
          </cell>
        </row>
        <row r="128">
          <cell r="A128" t="str">
            <v>Mezcla abierta en caliente MAC-3</v>
          </cell>
        </row>
        <row r="129">
          <cell r="A129" t="str">
            <v>mezcla abierta en frio MAF-1</v>
          </cell>
        </row>
        <row r="130">
          <cell r="A130" t="str">
            <v>mezcla abierta en frio MAF-2</v>
          </cell>
        </row>
        <row r="131">
          <cell r="A131" t="str">
            <v>mezcla abierta en frio MAF-3</v>
          </cell>
        </row>
        <row r="132">
          <cell r="A132" t="str">
            <v>Mezcla densa en caliente MDC-0</v>
          </cell>
        </row>
        <row r="133">
          <cell r="A133" t="str">
            <v>Mezcla densa en caliente MDC-1</v>
          </cell>
        </row>
        <row r="134">
          <cell r="A134" t="str">
            <v>Mezcla densa en caliente MDC-2</v>
          </cell>
        </row>
        <row r="135">
          <cell r="A135" t="str">
            <v>Mezcla densa en caliente MDC-3</v>
          </cell>
        </row>
        <row r="136">
          <cell r="A136" t="str">
            <v>Mezcla densa en frio MDF-1</v>
          </cell>
        </row>
        <row r="137">
          <cell r="A137" t="str">
            <v>Mezcla densa en frio MDF-2</v>
          </cell>
        </row>
        <row r="138">
          <cell r="A138" t="str">
            <v>Mezcla densa en frio MDF-3</v>
          </cell>
        </row>
        <row r="139">
          <cell r="A139" t="str">
            <v>Mezcla discontinua en caliente M-1</v>
          </cell>
        </row>
        <row r="140">
          <cell r="A140" t="str">
            <v>Mezcla discontinua en caliente M-2</v>
          </cell>
        </row>
        <row r="141">
          <cell r="A141" t="str">
            <v>Mezcla discontinua en caliente F-1</v>
          </cell>
        </row>
        <row r="142">
          <cell r="A142" t="str">
            <v>Mezcla discontinua en caliente F-2</v>
          </cell>
        </row>
        <row r="143">
          <cell r="A143" t="str">
            <v>Nutrientes (para remoción de especies vegetales) (dap, triple 15 o similar) (item 201.9)</v>
          </cell>
        </row>
        <row r="144">
          <cell r="A144" t="str">
            <v>Obra falsa concreto clase A, B Y C (puntal de 3m metálico)</v>
          </cell>
        </row>
        <row r="145">
          <cell r="A145" t="str">
            <v>Oxigeno industrial</v>
          </cell>
        </row>
        <row r="146">
          <cell r="A146" t="str">
            <v>Paral en madera rolliza de 3" (tablestacados)</v>
          </cell>
        </row>
        <row r="147">
          <cell r="A147" t="str">
            <v>Paral en madera rolliza de 6" y 5m de longitud (tablestacados)</v>
          </cell>
        </row>
        <row r="148">
          <cell r="A148" t="str">
            <v>Paral en madera rolliza de 5" y 4,5m de longitud (tablestacados)</v>
          </cell>
        </row>
        <row r="149">
          <cell r="A149" t="str">
            <v>Paral en madera rolliza de 6" y 8m de longitud (tablestacados)</v>
          </cell>
        </row>
        <row r="150">
          <cell r="A150" t="str">
            <v>Pegante epóxico</v>
          </cell>
        </row>
        <row r="151">
          <cell r="A151" t="str">
            <v>Piedra para concreto ciclópeo (rajón o canto rodado)</v>
          </cell>
        </row>
        <row r="152">
          <cell r="A152" t="str">
            <v>Piedra para gavión</v>
          </cell>
        </row>
        <row r="153">
          <cell r="A153" t="str">
            <v>Pintura acrilica pura para tráfico</v>
          </cell>
        </row>
        <row r="154">
          <cell r="A154" t="str">
            <v>Pintura anticorrosiva</v>
          </cell>
        </row>
        <row r="155">
          <cell r="A155" t="str">
            <v xml:space="preserve">Pintura acrilica, esmalte o similar </v>
          </cell>
        </row>
        <row r="156">
          <cell r="A156" t="str">
            <v>Pilote en madera barbosco de 15*15</v>
          </cell>
        </row>
        <row r="157">
          <cell r="A157" t="str">
            <v>Platina de 1" x 1/4" (cerramiento en malla)</v>
          </cell>
        </row>
        <row r="158">
          <cell r="A158" t="str">
            <v xml:space="preserve">Poste de madera para cercas </v>
          </cell>
        </row>
        <row r="159">
          <cell r="A159" t="str">
            <v>Poste kilometraje</v>
          </cell>
        </row>
        <row r="160">
          <cell r="A160" t="str">
            <v>Poste en angulo de 2*2*1/4 de 3,5m para señal</v>
          </cell>
        </row>
        <row r="161">
          <cell r="A161" t="str">
            <v>Postes de concreto para cercas</v>
          </cell>
        </row>
        <row r="162">
          <cell r="A162" t="str">
            <v>Postes para defensa metálica (1,80m)</v>
          </cell>
        </row>
        <row r="163">
          <cell r="A163" t="str">
            <v>Quimico estabilizante (PROBASE)</v>
          </cell>
        </row>
        <row r="164">
          <cell r="A164" t="str">
            <v xml:space="preserve">Resina termoplastica </v>
          </cell>
        </row>
        <row r="165">
          <cell r="A165" t="str">
            <v>Salida en PVC D=2"</v>
          </cell>
        </row>
        <row r="166">
          <cell r="A166" t="str">
            <v>Sección final de defensa metálica</v>
          </cell>
        </row>
        <row r="167">
          <cell r="A167" t="str">
            <v>Sello de silicona o sellador autonivelante</v>
          </cell>
        </row>
        <row r="168">
          <cell r="A168" t="str">
            <v>Semillas para empradizar</v>
          </cell>
        </row>
        <row r="169">
          <cell r="A169" t="str">
            <v xml:space="preserve">Señal (grupo 2). Tablero en lámina galvanizado de 1,2m*0,4m, calibre 16, reflectivo tipo 1. </v>
          </cell>
        </row>
        <row r="170">
          <cell r="A170" t="str">
            <v>Señal (grupo 1). Tablero en lámina galvanizada de 75cm*75cm, calibre 16, reflectivo tipo 1</v>
          </cell>
        </row>
        <row r="171">
          <cell r="A171" t="str">
            <v xml:space="preserve">Señal (grupo 5). Tablero en lámina galvanizado de 0,90m*1,13m, calibre 16, reflectivo tipo 1. </v>
          </cell>
        </row>
        <row r="172">
          <cell r="A172" t="str">
            <v>Señal (grupo 4). Tablero en lámina galvanizado de 60cm*75cm, calibre 16, reflectivo tipo 1. (delineador de curva horizontal)</v>
          </cell>
        </row>
        <row r="173">
          <cell r="A173" t="str">
            <v xml:space="preserve">Señal (grupo 3 ferrocarril) (SP-54). Tablero en lámina galvanizado de 2,4m*0,3m, calibre 16, reflectivo tipo 1. </v>
          </cell>
        </row>
        <row r="174">
          <cell r="A174" t="str">
            <v>Soldadura 6013 de 1/8</v>
          </cell>
        </row>
        <row r="175">
          <cell r="A175" t="str">
            <v>Soldadura en PVC 1/8 de galón (anclajes)</v>
          </cell>
        </row>
        <row r="176">
          <cell r="A176" t="str">
            <v>Soldadura 7018</v>
          </cell>
        </row>
        <row r="177">
          <cell r="A177" t="str">
            <v>Soldadura L-70</v>
          </cell>
        </row>
        <row r="178">
          <cell r="A178" t="str">
            <v>Superplastificante Sikament</v>
          </cell>
        </row>
        <row r="179">
          <cell r="A179" t="str">
            <v>Tablestaca en madera aserrada (0,25*0,05*3)</v>
          </cell>
        </row>
        <row r="180">
          <cell r="A180" t="str">
            <v>Tablestaca en madera aserrada (0,3*0,03*3)</v>
          </cell>
        </row>
        <row r="181">
          <cell r="A181" t="str">
            <v>Tablestaca metálica (riel de 70 lb/yarda)</v>
          </cell>
        </row>
        <row r="182">
          <cell r="A182" t="str">
            <v>Tacha reflectiva</v>
          </cell>
        </row>
        <row r="183">
          <cell r="A183" t="str">
            <v>Tapón en PVC RD21 de 1" (para anclaje)</v>
          </cell>
        </row>
        <row r="184">
          <cell r="A184" t="str">
            <v xml:space="preserve">Tierra abonada </v>
          </cell>
        </row>
        <row r="185">
          <cell r="A185" t="str">
            <v>Tornillos para defensa metálica</v>
          </cell>
        </row>
        <row r="186">
          <cell r="A186" t="str">
            <v>Torón de tensionmiento 1/2" o 5/8"</v>
          </cell>
        </row>
        <row r="187">
          <cell r="A187" t="str">
            <v>Tramo recto para defensas métalicas (3,81m)</v>
          </cell>
        </row>
        <row r="188">
          <cell r="A188" t="str">
            <v>Trompetas de 12 torones (tensionamiento)</v>
          </cell>
        </row>
        <row r="189">
          <cell r="A189" t="str">
            <v>Tubería D=4" tipo pesado, E=2mm (baranda metálica)</v>
          </cell>
        </row>
        <row r="190">
          <cell r="A190" t="str">
            <v>Tubería en H de D=1/4", H=1.40m, A=0.20m (baranda metálica)</v>
          </cell>
        </row>
        <row r="191">
          <cell r="A191" t="str">
            <v>Tuberia Perforada en PVC de 2"</v>
          </cell>
        </row>
        <row r="192">
          <cell r="A192" t="str">
            <v>Tuberia PVC RD21 de 1" (para anclajes)</v>
          </cell>
        </row>
        <row r="193">
          <cell r="A193" t="str">
            <v>Tuberia PVC de 1" (para escamas en concreto)</v>
          </cell>
        </row>
        <row r="194">
          <cell r="A194" t="str">
            <v>Tuberia de 10" PAA vaciado tremi de 4 mts</v>
          </cell>
        </row>
        <row r="195">
          <cell r="A195" t="str">
            <v>Tubo concreto reforzado 900mm (tipo 1)</v>
          </cell>
        </row>
        <row r="196">
          <cell r="A196" t="str">
            <v>Tubo concreto reforzado 900mm (tipo 2)</v>
          </cell>
        </row>
        <row r="197">
          <cell r="A197" t="str">
            <v>Tubo concreto simple 450 mm</v>
          </cell>
        </row>
        <row r="198">
          <cell r="A198" t="str">
            <v>Tubo concreto simple 600 mm</v>
          </cell>
        </row>
        <row r="199">
          <cell r="A199" t="str">
            <v>Tubo concreto simple 750 mm</v>
          </cell>
        </row>
        <row r="200">
          <cell r="A200" t="str">
            <v>Tubo corrugado de acero galvanizado MP-68</v>
          </cell>
        </row>
        <row r="201">
          <cell r="A201" t="str">
            <v>Tubo para cerramiento, calibre 16 de 2,7m (cerramientos en malla)</v>
          </cell>
        </row>
        <row r="202">
          <cell r="A202" t="str">
            <v>Unión en PVC RD21 de 1" (para anclajes)</v>
          </cell>
        </row>
        <row r="203">
          <cell r="A203" t="str">
            <v>Unión en PVC D=2"</v>
          </cell>
        </row>
        <row r="204">
          <cell r="A204" t="str">
            <v>ADOQUIN DE ARCILLA</v>
          </cell>
        </row>
        <row r="205">
          <cell r="A205" t="str">
            <v>tubo concreto simple de 200mm</v>
          </cell>
        </row>
        <row r="206">
          <cell r="A206" t="str">
            <v>Seccion de Tope</v>
          </cell>
        </row>
        <row r="207">
          <cell r="A207" t="str">
            <v>Sikadur 32 primer</v>
          </cell>
        </row>
        <row r="208">
          <cell r="A208" t="str">
            <v>junta elastomerica m100</v>
          </cell>
        </row>
        <row r="209">
          <cell r="A209" t="str">
            <v>oxigeno y acetileno</v>
          </cell>
        </row>
        <row r="210">
          <cell r="A210" t="str">
            <v>disco de diamante</v>
          </cell>
        </row>
        <row r="211">
          <cell r="A211" t="str">
            <v>brocas tugsteno</v>
          </cell>
        </row>
        <row r="212">
          <cell r="A212" t="str">
            <v>perno d=18mm, l=200mm, tuerca y arandela en acero de alta resistencia</v>
          </cell>
        </row>
        <row r="213">
          <cell r="A213" t="str">
            <v>mortero alta resistencia (incluye fibra de nylon)</v>
          </cell>
        </row>
        <row r="214">
          <cell r="A214" t="str">
            <v>epoxico re-500 hil ti</v>
          </cell>
        </row>
      </sheetData>
      <sheetData sheetId="2" refreshError="1">
        <row r="7">
          <cell r="A7" t="str">
            <v>Aspersor manual</v>
          </cell>
        </row>
        <row r="8">
          <cell r="A8" t="str">
            <v>Barredora mecánica de cepillo</v>
          </cell>
        </row>
        <row r="9">
          <cell r="A9" t="str">
            <v>Bomba de inyección de lechada</v>
          </cell>
        </row>
        <row r="10">
          <cell r="A10" t="str">
            <v>Bomba para gato de tensionamiento</v>
          </cell>
        </row>
        <row r="11">
          <cell r="A11" t="str">
            <v>Bomba de concreto</v>
          </cell>
        </row>
        <row r="12">
          <cell r="A12" t="str">
            <v>Buldozer D4</v>
          </cell>
        </row>
        <row r="13">
          <cell r="A13" t="str">
            <v>Buldozer D6</v>
          </cell>
        </row>
        <row r="14">
          <cell r="A14" t="str">
            <v>Buldozer D8 (incluido Ripper)</v>
          </cell>
        </row>
        <row r="15">
          <cell r="A15" t="str">
            <v>Calentador a gas</v>
          </cell>
        </row>
        <row r="16">
          <cell r="A16" t="str">
            <v>Camion 350</v>
          </cell>
        </row>
        <row r="17">
          <cell r="A17" t="str">
            <v>Camioneta D-300</v>
          </cell>
        </row>
        <row r="18">
          <cell r="A18" t="str">
            <v>Camión de Slurry</v>
          </cell>
        </row>
        <row r="19">
          <cell r="A19" t="str">
            <v>Cargador 920 o equivalente</v>
          </cell>
        </row>
        <row r="20">
          <cell r="A20" t="str">
            <v>Cargador 930 o equivalente</v>
          </cell>
        </row>
        <row r="21">
          <cell r="A21" t="str">
            <v>Carrotanque de agua (10000 galones)</v>
          </cell>
        </row>
        <row r="22">
          <cell r="A22" t="str">
            <v>Carrotanque Irrigador de asfalto</v>
          </cell>
        </row>
        <row r="23">
          <cell r="A23" t="str">
            <v>Cizalla</v>
          </cell>
        </row>
        <row r="24">
          <cell r="A24" t="str">
            <v>Compactador Benitin</v>
          </cell>
        </row>
        <row r="25">
          <cell r="A25" t="str">
            <v>Compactador manual (RANA)</v>
          </cell>
        </row>
        <row r="26">
          <cell r="A26" t="str">
            <v>Compactador manual (SALTARIN)</v>
          </cell>
        </row>
        <row r="27">
          <cell r="A27" t="str">
            <v>Compactador manual de rodillo</v>
          </cell>
        </row>
        <row r="28">
          <cell r="A28" t="str">
            <v>Compactador vibratorio tipo DD-20</v>
          </cell>
        </row>
        <row r="29">
          <cell r="A29" t="str">
            <v>Compactador manual vibratorio (CANGURO) (Apisonadores)</v>
          </cell>
        </row>
        <row r="30">
          <cell r="A30" t="str">
            <v>Compactador neumatico</v>
          </cell>
        </row>
        <row r="31">
          <cell r="A31" t="str">
            <v>Compresor 125 pies 3 con martillo</v>
          </cell>
        </row>
        <row r="32">
          <cell r="A32" t="str">
            <v>Compresor 250 pies 3 con martillo</v>
          </cell>
        </row>
        <row r="33">
          <cell r="A33" t="str">
            <v>Compresor (barrido y soplado)</v>
          </cell>
        </row>
        <row r="34">
          <cell r="A34" t="str">
            <v>Compresor para penetrar roca</v>
          </cell>
        </row>
        <row r="35">
          <cell r="A35" t="str">
            <v>Cortadora de pavimento</v>
          </cell>
        </row>
        <row r="36">
          <cell r="A36" t="str">
            <v>Diferencial de 2 ton.</v>
          </cell>
        </row>
        <row r="37">
          <cell r="A37" t="str">
            <v>Diferencial de 3 ton</v>
          </cell>
        </row>
        <row r="38">
          <cell r="A38" t="str">
            <v>Equipo de control (bandas sonoras reduce velocidad) (Termohigometros, Termómetros, Galgas, etc)</v>
          </cell>
        </row>
        <row r="39">
          <cell r="A39" t="str">
            <v>Equipo de oxicorte</v>
          </cell>
        </row>
        <row r="40">
          <cell r="A40" t="str">
            <v>Equipo de perforación (TRACKDRILL)</v>
          </cell>
        </row>
        <row r="41">
          <cell r="A41" t="str">
            <v>Equipo de pintura (Compresor)</v>
          </cell>
        </row>
        <row r="42">
          <cell r="A42" t="str">
            <v>Equipo de soldadura 250 AMP</v>
          </cell>
        </row>
        <row r="43">
          <cell r="A43" t="str">
            <v>euipo de soldadura 400</v>
          </cell>
        </row>
        <row r="44">
          <cell r="A44" t="str">
            <v>euipo de soldadura 600</v>
          </cell>
        </row>
        <row r="45">
          <cell r="A45" t="str">
            <v>Equipo de topografía</v>
          </cell>
        </row>
        <row r="46">
          <cell r="A46" t="str">
            <v>Equipo manual aplicador (bandas sonoras reduce velocidad)</v>
          </cell>
        </row>
        <row r="47">
          <cell r="A47" t="str">
            <v>Esparcidor de gravilla (INCLUYE VOLQUETA)</v>
          </cell>
        </row>
        <row r="48">
          <cell r="A48" t="str">
            <v>Estación</v>
          </cell>
        </row>
        <row r="49">
          <cell r="A49" t="str">
            <v>Formaleta metálica (concreto hidraulico)</v>
          </cell>
        </row>
        <row r="50">
          <cell r="A50" t="str">
            <v>Formaleta metálica (tuberia de concreto reforzado)</v>
          </cell>
        </row>
        <row r="51">
          <cell r="A51" t="str">
            <v>Formaleta para camisa de pilote</v>
          </cell>
        </row>
        <row r="52">
          <cell r="A52" t="str">
            <v>Fresadora de pavimento</v>
          </cell>
        </row>
        <row r="53">
          <cell r="A53" t="str">
            <v>Fresadora y recicladora de pavimento</v>
          </cell>
        </row>
        <row r="54">
          <cell r="A54" t="str">
            <v>Gato para tensionamiento</v>
          </cell>
        </row>
        <row r="55">
          <cell r="A55" t="str">
            <v>Grua 10 ton</v>
          </cell>
        </row>
        <row r="56">
          <cell r="A56" t="str">
            <v>Grua (capacidad 15 ton)</v>
          </cell>
        </row>
        <row r="57">
          <cell r="A57" t="str">
            <v>Grua con torre</v>
          </cell>
        </row>
        <row r="58">
          <cell r="A58" t="str">
            <v>Grua telescópica</v>
          </cell>
        </row>
        <row r="59">
          <cell r="A59" t="str">
            <v>Guadañadora</v>
          </cell>
        </row>
        <row r="60">
          <cell r="A60" t="str">
            <v>Maquina térmica pegatachas</v>
          </cell>
        </row>
        <row r="61">
          <cell r="A61" t="str">
            <v>Mezcladora de concreto (1bulto)</v>
          </cell>
        </row>
        <row r="62">
          <cell r="A62" t="str">
            <v>Montacargas</v>
          </cell>
        </row>
        <row r="63">
          <cell r="A63" t="str">
            <v>Motobomba 3 PULGADAS</v>
          </cell>
        </row>
        <row r="64">
          <cell r="A64" t="str">
            <v>Motobomba 4 PULGADAS</v>
          </cell>
        </row>
        <row r="65">
          <cell r="A65" t="str">
            <v>Motobomba 6" DIAMETRO DE BOMBEO DE 2M³/SEG.</v>
          </cell>
        </row>
        <row r="66">
          <cell r="A66" t="str">
            <v>Motobomba de concreto</v>
          </cell>
        </row>
        <row r="67">
          <cell r="A67" t="str">
            <v>Motoniveladora</v>
          </cell>
        </row>
        <row r="68">
          <cell r="A68" t="str">
            <v>Motosierra</v>
          </cell>
        </row>
        <row r="69">
          <cell r="A69" t="str">
            <v>Pala auxiliar de piloteadora</v>
          </cell>
        </row>
        <row r="70">
          <cell r="A70" t="str">
            <v>Pala grua con martillos</v>
          </cell>
        </row>
        <row r="71">
          <cell r="A71" t="str">
            <v>Piloteadora</v>
          </cell>
        </row>
        <row r="72">
          <cell r="A72" t="str">
            <v>Planta de asfalto en caliente</v>
          </cell>
        </row>
        <row r="73">
          <cell r="A73" t="str">
            <v>Planta de asfalto en frio</v>
          </cell>
        </row>
        <row r="74">
          <cell r="A74" t="str">
            <v xml:space="preserve">Planta eléctrica </v>
          </cell>
        </row>
        <row r="75">
          <cell r="A75" t="str">
            <v>Planta trituradora</v>
          </cell>
        </row>
        <row r="76">
          <cell r="A76" t="str">
            <v>Pluma capacidad 100 kg</v>
          </cell>
        </row>
        <row r="77">
          <cell r="A77" t="str">
            <v>Pulidora (8500 REV)</v>
          </cell>
        </row>
        <row r="78">
          <cell r="A78" t="str">
            <v>Pulvimixer</v>
          </cell>
        </row>
        <row r="79">
          <cell r="A79" t="str">
            <v>Regla vibratoria L=3m</v>
          </cell>
        </row>
        <row r="80">
          <cell r="A80" t="str">
            <v>Recicladora</v>
          </cell>
        </row>
        <row r="81">
          <cell r="A81" t="str">
            <v>Retrocargador</v>
          </cell>
        </row>
        <row r="82">
          <cell r="A82" t="str">
            <v>Retroexcavadora CAT 320</v>
          </cell>
        </row>
        <row r="83">
          <cell r="A83" t="str">
            <v xml:space="preserve">Retrocargador CAT 510 </v>
          </cell>
        </row>
        <row r="84">
          <cell r="A84" t="str">
            <v>Retroexcavadora A25C</v>
          </cell>
        </row>
        <row r="85">
          <cell r="A85" t="str">
            <v>Retroexcavadora E-200 sobre orugas</v>
          </cell>
        </row>
        <row r="86">
          <cell r="A86" t="str">
            <v>Retroexcavadora E-200 sobre orugas trabajo en rio</v>
          </cell>
        </row>
        <row r="87">
          <cell r="A87" t="str">
            <v>Retroexcavadora E-200 con martillo neumatico</v>
          </cell>
        </row>
        <row r="88">
          <cell r="A88" t="str">
            <v>Retroexcavadora 428 doble trasmición</v>
          </cell>
        </row>
        <row r="89">
          <cell r="A89" t="str">
            <v>Retroexcavadora sobre llantas JD 410</v>
          </cell>
        </row>
        <row r="90">
          <cell r="A90" t="str">
            <v>Taco metálico o puntal (escamas en concreto)</v>
          </cell>
        </row>
        <row r="91">
          <cell r="A91" t="str">
            <v>Tarifa de transporte</v>
          </cell>
        </row>
        <row r="92">
          <cell r="A92" t="str">
            <v>Tarifa de transporte para  mezclas</v>
          </cell>
        </row>
        <row r="93">
          <cell r="A93" t="str">
            <v xml:space="preserve">Tarifa de transporte de mezclas para bacheo </v>
          </cell>
        </row>
        <row r="94">
          <cell r="A94" t="str">
            <v>Tarifa de transporte de estructuras metálicas en obra</v>
          </cell>
        </row>
        <row r="95">
          <cell r="A95" t="str">
            <v xml:space="preserve">Tarifa de transporte de estructuras metálicas </v>
          </cell>
        </row>
        <row r="96">
          <cell r="A96" t="str">
            <v>Terminadora de asfalto (Finisher)</v>
          </cell>
        </row>
        <row r="97">
          <cell r="A97" t="str">
            <v>Vehiculo delineador</v>
          </cell>
        </row>
        <row r="98">
          <cell r="A98" t="str">
            <v>Vibrador de concreto</v>
          </cell>
        </row>
        <row r="99">
          <cell r="A99" t="str">
            <v>Vibrocompatador Dynapac (10 ton)</v>
          </cell>
        </row>
        <row r="100">
          <cell r="A100" t="str">
            <v>Vibrocompatador Dynapac C15</v>
          </cell>
        </row>
        <row r="101">
          <cell r="A101" t="str">
            <v>Volqueta 6 m3</v>
          </cell>
        </row>
        <row r="102">
          <cell r="A102" t="str">
            <v>Equipo de sandblasting</v>
          </cell>
        </row>
        <row r="103">
          <cell r="A103" t="str">
            <v>Taladro</v>
          </cell>
        </row>
        <row r="104">
          <cell r="A104" t="str">
            <v>dispensador neumatico hit-p500</v>
          </cell>
        </row>
        <row r="106">
          <cell r="A106" t="str">
            <v>Camisa</v>
          </cell>
        </row>
      </sheetData>
      <sheetData sheetId="3" refreshError="1">
        <row r="6">
          <cell r="A6" t="str">
            <v>ADMINISTRACION</v>
          </cell>
        </row>
        <row r="7">
          <cell r="A7" t="str">
            <v>IMPREVISTOS</v>
          </cell>
        </row>
        <row r="8">
          <cell r="A8" t="str">
            <v>UTILIDAD</v>
          </cell>
        </row>
        <row r="9">
          <cell r="A9" t="str">
            <v>PRESTACIONES</v>
          </cell>
        </row>
        <row r="10">
          <cell r="A10" t="str">
            <v>DISTANCIA ACARREO 1</v>
          </cell>
        </row>
        <row r="11">
          <cell r="A11" t="str">
            <v>DISTANCIA SUMINISTRO (MATERIAL DE LA ZONA)</v>
          </cell>
        </row>
        <row r="12">
          <cell r="A12" t="str">
            <v>DISTANCIA SUMINISTRO</v>
          </cell>
        </row>
        <row r="13">
          <cell r="A13" t="str">
            <v>DISTANCIA SUMINISTRO BASES SUB BASES AFIRMADOS</v>
          </cell>
        </row>
        <row r="14">
          <cell r="A14" t="str">
            <v>DISTANCIA DE SUMINISTRO CONCRETOS</v>
          </cell>
        </row>
        <row r="15">
          <cell r="A15" t="str">
            <v>DISTANCIA DE SUMINISTRO MEZCLAS ASFALTICAS</v>
          </cell>
        </row>
        <row r="16">
          <cell r="A16" t="str">
            <v>DISTANCIA TRANSPORTE ESTRUCTURA METALICA</v>
          </cell>
        </row>
        <row r="17">
          <cell r="A17" t="str">
            <v>CADENERO</v>
          </cell>
        </row>
        <row r="18">
          <cell r="A18" t="str">
            <v>INSPECTOR DE FABRICACION Y MONTAJE</v>
          </cell>
        </row>
        <row r="19">
          <cell r="A19" t="str">
            <v>OBRERO</v>
          </cell>
        </row>
        <row r="20">
          <cell r="A20" t="str">
            <v>OFICIAL</v>
          </cell>
        </row>
        <row r="21">
          <cell r="A21" t="str">
            <v>OFICIAL EXPERTO EN DESMONTAJE</v>
          </cell>
        </row>
        <row r="22">
          <cell r="A22" t="str">
            <v>PALETEROS</v>
          </cell>
        </row>
        <row r="23">
          <cell r="A23" t="str">
            <v>RASTRILLEROS</v>
          </cell>
        </row>
        <row r="24">
          <cell r="A24" t="str">
            <v>SOLDADOR</v>
          </cell>
        </row>
        <row r="25">
          <cell r="A25" t="str">
            <v>TOPOGRAFO</v>
          </cell>
        </row>
        <row r="26">
          <cell r="A26" t="str">
            <v>PINTOR</v>
          </cell>
        </row>
        <row r="28">
          <cell r="A28" t="str">
            <v>3 AYUDANTES</v>
          </cell>
        </row>
        <row r="29">
          <cell r="A29" t="str">
            <v>2 OBREROS</v>
          </cell>
        </row>
        <row r="30">
          <cell r="A30" t="str">
            <v>3 OBREROS</v>
          </cell>
        </row>
        <row r="31">
          <cell r="A31" t="str">
            <v>4 OBREROS</v>
          </cell>
        </row>
        <row r="32">
          <cell r="A32" t="str">
            <v>5 OBREROS</v>
          </cell>
        </row>
        <row r="33">
          <cell r="A33" t="str">
            <v>6 OBREROS</v>
          </cell>
        </row>
        <row r="34">
          <cell r="A34" t="str">
            <v>7 OBREROS</v>
          </cell>
        </row>
        <row r="35">
          <cell r="A35" t="str">
            <v>8 OBREROS</v>
          </cell>
        </row>
        <row r="36">
          <cell r="A36" t="str">
            <v>9 OBREROS</v>
          </cell>
        </row>
        <row r="37">
          <cell r="A37" t="str">
            <v>10 OBREROS</v>
          </cell>
        </row>
        <row r="38">
          <cell r="A38" t="str">
            <v>11 OBREROS</v>
          </cell>
        </row>
        <row r="39">
          <cell r="A39" t="str">
            <v>12 OBREROS</v>
          </cell>
        </row>
        <row r="40">
          <cell r="A40" t="str">
            <v>13 OBREROS</v>
          </cell>
        </row>
        <row r="41">
          <cell r="A41" t="str">
            <v>14 OBREROS</v>
          </cell>
        </row>
        <row r="42">
          <cell r="A42" t="str">
            <v>15 OBREROS</v>
          </cell>
        </row>
        <row r="43">
          <cell r="A43" t="str">
            <v>16 OBREROS</v>
          </cell>
        </row>
        <row r="44">
          <cell r="A44" t="str">
            <v>17 OBREROS</v>
          </cell>
        </row>
        <row r="45">
          <cell r="A45" t="str">
            <v>18 OBREROS</v>
          </cell>
        </row>
        <row r="46">
          <cell r="A46" t="str">
            <v>19 OBREROS</v>
          </cell>
        </row>
        <row r="47">
          <cell r="A47" t="str">
            <v>20 OBREROS</v>
          </cell>
        </row>
        <row r="48">
          <cell r="A48" t="str">
            <v>21 OBREROS</v>
          </cell>
        </row>
        <row r="49">
          <cell r="A49" t="str">
            <v>22 OBREROS</v>
          </cell>
        </row>
        <row r="50">
          <cell r="A50" t="str">
            <v>23 OBREROS</v>
          </cell>
        </row>
        <row r="51">
          <cell r="A51" t="str">
            <v>24 OBREROS</v>
          </cell>
        </row>
        <row r="52">
          <cell r="A52" t="str">
            <v>25 OBREROS</v>
          </cell>
        </row>
        <row r="53">
          <cell r="A53" t="str">
            <v>2 PALETEROS</v>
          </cell>
        </row>
        <row r="54">
          <cell r="A54" t="str">
            <v>CUADRILLA ASFALTEROS (6 obrero, 2 rastrilleros y 1 oficial)</v>
          </cell>
        </row>
        <row r="55">
          <cell r="A55" t="str">
            <v>1 ARMADOR</v>
          </cell>
        </row>
        <row r="56">
          <cell r="A56" t="str">
            <v>1 CORTADOR</v>
          </cell>
        </row>
        <row r="57">
          <cell r="A57" t="str">
            <v>1 AYUDANTE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Materiales"/>
      <sheetName val="Equipo"/>
      <sheetName val="Otros"/>
      <sheetName val="localizacion (estructuras)"/>
      <sheetName val="localizacion (carreteras)"/>
      <sheetName val="200.1"/>
      <sheetName val="200.2"/>
      <sheetName val="200P ROCERIA"/>
      <sheetName val="201.P y 201.5P"/>
      <sheetName val="201.2 Pciclopeo"/>
      <sheetName val="201.2.1P reforzado"/>
      <sheetName val="201.3"/>
      <sheetName val="201.4"/>
      <sheetName val="201.7"/>
      <sheetName val="201.8"/>
      <sheetName val="201.8P"/>
      <sheetName val="201.11"/>
      <sheetName val="201.12"/>
      <sheetName val="201.13 y 201.17"/>
      <sheetName val="201.16"/>
      <sheetName val="201.14"/>
      <sheetName val="201.15"/>
      <sheetName val="201.21"/>
      <sheetName val="210.1.1"/>
      <sheetName val="210.1.2"/>
      <sheetName val="210.2.1"/>
      <sheetName val="210.2.1P"/>
      <sheetName val="210.2.2"/>
      <sheetName val="210.2.4"/>
      <sheetName val="211.1"/>
      <sheetName val="220.1"/>
      <sheetName val="221.1"/>
      <sheetName val="221.2"/>
      <sheetName val="225P"/>
      <sheetName val="230.1"/>
      <sheetName val="230.2"/>
      <sheetName val="231.1"/>
      <sheetName val="232.1"/>
      <sheetName val="310.1"/>
      <sheetName val="311.1"/>
      <sheetName val="311.1 Via 9003"/>
      <sheetName val="311.1P"/>
      <sheetName val="311.2P"/>
      <sheetName val="311.3P"/>
      <sheetName val="320.1"/>
      <sheetName val="320.1Via 9003"/>
      <sheetName val="320.1Via 9004"/>
      <sheetName val="320.1Via 7801"/>
      <sheetName val="320.2"/>
      <sheetName val="320.2 Via 9003"/>
      <sheetName val="320.2 Via 9004"/>
      <sheetName val="320.2 Via 7801"/>
      <sheetName val="330.1"/>
      <sheetName val="330.1 Vía 9003"/>
      <sheetName val="330.1 Vía 9004"/>
      <sheetName val="330.1 Vía 7801"/>
      <sheetName val="330.2"/>
      <sheetName val="330.2 Vía 9003"/>
      <sheetName val="330.2 Vía 9004"/>
      <sheetName val="330.2 Via 7801"/>
      <sheetName val="330.1P"/>
      <sheetName val="330.1P Lorica- Coveñas"/>
      <sheetName val="330.1P (7801)"/>
      <sheetName val="340.1"/>
      <sheetName val="340.2"/>
      <sheetName val="340.3"/>
      <sheetName val="341.1"/>
      <sheetName val="341.2"/>
      <sheetName val="342P"/>
      <sheetName val="410.1"/>
      <sheetName val="410.2"/>
      <sheetName val="411.1"/>
      <sheetName val="411.2"/>
      <sheetName val="411.3"/>
      <sheetName val="414.1"/>
      <sheetName val="414.2"/>
      <sheetName val="414.3"/>
      <sheetName val="414.4"/>
      <sheetName val="415"/>
      <sheetName val="420.1"/>
      <sheetName val="420.2"/>
      <sheetName val="421.1"/>
      <sheetName val="421.2"/>
      <sheetName val="421.3"/>
      <sheetName val="421.4"/>
      <sheetName val="430.1"/>
      <sheetName val="430.2"/>
      <sheetName val="431.1"/>
      <sheetName val="431.2"/>
      <sheetName val="432.1"/>
      <sheetName val="433.1"/>
      <sheetName val="433.2"/>
      <sheetName val="433.3"/>
      <sheetName val="433.4"/>
      <sheetName val="433.5"/>
      <sheetName val="433.6"/>
      <sheetName val="433.7"/>
      <sheetName val="433.8"/>
      <sheetName val="440.1"/>
      <sheetName val="440.1 COMPRADA"/>
      <sheetName val="440.2"/>
      <sheetName val="440.2 COMPRADA"/>
      <sheetName val="440.3"/>
      <sheetName val="440.3 COMPRADA"/>
      <sheetName val="440.4"/>
      <sheetName val="441.1"/>
      <sheetName val="441.1 COMPRADA"/>
      <sheetName val="441.2"/>
      <sheetName val="441.2 COMPRADA"/>
      <sheetName val="441.3"/>
      <sheetName val="441.3 COMPRADA"/>
      <sheetName val="441.4"/>
      <sheetName val="450.1"/>
      <sheetName val="450.1P COMPRADA"/>
      <sheetName val="450.1P COMPRADA Via 9003"/>
      <sheetName val="450.1P COMPRADA Via 9004"/>
      <sheetName val="450.1P COMPRADA Via 7801"/>
      <sheetName val="450.2"/>
      <sheetName val="450.2P COMPRADA"/>
      <sheetName val="450.2P COMPRADA Vía 9003"/>
      <sheetName val="450.2P COMPRADA Vía 9004"/>
      <sheetName val="450.2P COMPRADA Vía 7801"/>
      <sheetName val="450.3"/>
      <sheetName val="450.3P COMPRADA"/>
      <sheetName val="450.9 "/>
      <sheetName val="450.9P  "/>
      <sheetName val="450.9 Via 9003"/>
      <sheetName val="450.9 Via 9004"/>
      <sheetName val="450.9 Via 7801"/>
      <sheetName val="451.1"/>
      <sheetName val="451. 1 COMPRADA "/>
      <sheetName val="451.2"/>
      <sheetName val="451. 2 COMPRADA"/>
      <sheetName val="451.3"/>
      <sheetName val="451.3 COMPRADA"/>
      <sheetName val="452.1"/>
      <sheetName val="452.1 COMPRADA"/>
      <sheetName val="452.2"/>
      <sheetName val="452.2 COMPRADA"/>
      <sheetName val="452.3"/>
      <sheetName val="452.3 COMPRADA"/>
      <sheetName val="452.4"/>
      <sheetName val="452.4 COMPRADA"/>
      <sheetName val="453"/>
      <sheetName val="460.1"/>
      <sheetName val="460.1P"/>
      <sheetName val="460.1P.1"/>
      <sheetName val="461.1"/>
      <sheetName val="461.2"/>
      <sheetName val="462.1.1"/>
      <sheetName val="462.1.2"/>
      <sheetName val="462.1.3"/>
      <sheetName val="462.1.4"/>
      <sheetName val="462.2"/>
      <sheetName val="464.1"/>
      <sheetName val="465.1"/>
      <sheetName val="466.1"/>
      <sheetName val="466.2"/>
      <sheetName val="466P Sello de Grietas"/>
      <sheetName val="500.1"/>
      <sheetName val="501.1"/>
      <sheetName val="510"/>
      <sheetName val="510P1"/>
      <sheetName val="510P2"/>
      <sheetName val="510P3"/>
      <sheetName val="600.1"/>
      <sheetName val="600.2"/>
      <sheetName val="600.3"/>
      <sheetName val="600.4"/>
      <sheetName val="600.4 P"/>
      <sheetName val="600.5"/>
      <sheetName val="600.5 P"/>
      <sheetName val="610.1"/>
      <sheetName val="610.1P"/>
      <sheetName val="610.1 Vía 9003"/>
      <sheetName val="610.1 Vía 9004"/>
      <sheetName val="610.1 Vía 7801"/>
      <sheetName val="610.2"/>
      <sheetName val="610.2 Vía 9003"/>
      <sheetName val="610.2 Vía 9004"/>
      <sheetName val="610.2 Vía 7801"/>
      <sheetName val="620.1"/>
      <sheetName val="620.2"/>
      <sheetName val="620.3"/>
      <sheetName val="620P"/>
      <sheetName val="621.1"/>
      <sheetName val="621.1 (2)"/>
      <sheetName val="621.1 (3)"/>
      <sheetName val="621.2"/>
      <sheetName val="621.3"/>
      <sheetName val="621.4"/>
      <sheetName val="621.5"/>
      <sheetName val="621.5P"/>
      <sheetName val="621.6"/>
      <sheetName val="621,7"/>
      <sheetName val="622.1"/>
      <sheetName val="622.2"/>
      <sheetName val="622.3"/>
      <sheetName val="622.4"/>
      <sheetName val="622.5"/>
      <sheetName val="623.1"/>
      <sheetName val="630.1"/>
      <sheetName val="630.1 Vía 9003"/>
      <sheetName val="630.1 Vía 9004"/>
      <sheetName val="630.1 Vía 7801"/>
      <sheetName val="630.2"/>
      <sheetName val="630.2 Vía 9003"/>
      <sheetName val="630.2 Vía 9004"/>
      <sheetName val="630.2 Vía 7801"/>
      <sheetName val="630.3"/>
      <sheetName val="630.3 Vía 9003"/>
      <sheetName val="630.3 Vía 9004"/>
      <sheetName val="630.3 Vía 7801"/>
      <sheetName val="630.4"/>
      <sheetName val="630.4 Vía 9003"/>
      <sheetName val="630.4 Vía 9004"/>
      <sheetName val="630.4 Vía 7801"/>
      <sheetName val="630.5"/>
      <sheetName val="630.5 Vía 9003"/>
      <sheetName val="630.5 Vía 9004"/>
      <sheetName val="630.5 Vía 7801"/>
      <sheetName val="630.6"/>
      <sheetName val="630.6 Vía 9003"/>
      <sheetName val="630.6 Vía 9004"/>
      <sheetName val="630.6 Vía 7801"/>
      <sheetName val="630.7"/>
      <sheetName val="630.7 Vía 9003"/>
      <sheetName val="630.7 Vía 9004"/>
      <sheetName val="630.7 Vía 7801"/>
      <sheetName val="630.1.1P"/>
      <sheetName val="630.1.1P MORTERO 1,3"/>
      <sheetName val="630.1.2P. BOLSACRETOS"/>
      <sheetName val="630.1.3P Mortero sello de griet"/>
      <sheetName val="630.1.4P Mortero Revest. Alcant"/>
      <sheetName val="630.1.5P Mortero epoxico"/>
      <sheetName val="630.1.6 P Mortero Anillar Tub"/>
      <sheetName val="632.1"/>
      <sheetName val="632.1P "/>
      <sheetName val="632.2P"/>
      <sheetName val="632.3P"/>
      <sheetName val="632.4P"/>
      <sheetName val="640.1"/>
      <sheetName val="640.1 Via 9003"/>
      <sheetName val="640.1 Via 9004"/>
      <sheetName val="640.1 Via 7801"/>
      <sheetName val="640.1.1"/>
      <sheetName val="640.1.1 Via 9003"/>
      <sheetName val="640.1.1 Via 9004"/>
      <sheetName val="640.1.1 Via 7801"/>
      <sheetName val="640.1.2"/>
      <sheetName val="640.1.2 Via 9003"/>
      <sheetName val="640.1.2 Via 9004"/>
      <sheetName val="640.1.2 Via 7801"/>
      <sheetName val="641.1"/>
      <sheetName val="642.1"/>
      <sheetName val="642.2"/>
      <sheetName val="642P1 JUNTAS"/>
      <sheetName val="642P2 JUNTAS"/>
      <sheetName val="642P3 JUNTAS"/>
      <sheetName val="650.1"/>
      <sheetName val="650.2"/>
      <sheetName val="650.3"/>
      <sheetName val="650.3P"/>
      <sheetName val="650.4"/>
      <sheetName val="660.1"/>
      <sheetName val="660.2"/>
      <sheetName val="660.3"/>
      <sheetName val="661.1 TIPO 1"/>
      <sheetName val="661.1.1 TIPO 2"/>
      <sheetName val="661.1.2 En obra"/>
      <sheetName val="662.1"/>
      <sheetName val="662.2"/>
      <sheetName val="670.1"/>
      <sheetName val="670.2"/>
      <sheetName val="671.1"/>
      <sheetName val="672.1"/>
      <sheetName val="672.2"/>
      <sheetName val="673.1"/>
      <sheetName val="673.1 Vía 9003"/>
      <sheetName val="673.1 Vía 9004"/>
      <sheetName val="673.1 Vía 7801"/>
      <sheetName val="673.2"/>
      <sheetName val="673.3"/>
      <sheetName val="674.1"/>
      <sheetName val="680.1"/>
      <sheetName val="680.2"/>
      <sheetName val="680.3"/>
      <sheetName val="680P"/>
      <sheetName val="680.1P"/>
      <sheetName val="681.1"/>
      <sheetName val="681.1 Vía 9003"/>
      <sheetName val="681.1 Vía 9004"/>
      <sheetName val="681.1 Vía 7801"/>
      <sheetName val="681.1P"/>
      <sheetName val="681.2P"/>
      <sheetName val="682.1"/>
      <sheetName val="700.1"/>
      <sheetName val="700.2"/>
      <sheetName val="700.3"/>
      <sheetName val="700.4"/>
      <sheetName val="700.5P"/>
      <sheetName val="700.6P"/>
      <sheetName val="701.1"/>
      <sheetName val="710.1"/>
      <sheetName val="710.1.1"/>
      <sheetName val="710.1.2"/>
      <sheetName val="710.1.3"/>
      <sheetName val="710.2"/>
      <sheetName val="710.2.1"/>
      <sheetName val="720.1"/>
      <sheetName val="730.1"/>
      <sheetName val="730.2"/>
      <sheetName val="740.1"/>
      <sheetName val="800.1"/>
      <sheetName val="800.2"/>
      <sheetName val="800.3"/>
      <sheetName val="800.4"/>
      <sheetName val="800P"/>
      <sheetName val="810.1"/>
      <sheetName val="810.1P"/>
      <sheetName val="810.2"/>
      <sheetName val="810.3"/>
      <sheetName val="815P"/>
      <sheetName val="900.1"/>
      <sheetName val="900.2"/>
      <sheetName val="900.3"/>
      <sheetName val="900.4P"/>
      <sheetName val="690 Mampostería en piedra"/>
      <sheetName val="Tub RIB1,40 (2)"/>
      <sheetName val="692.1P PINTURA ACABADO "/>
      <sheetName val="693.1P EPOXIAMIDA"/>
      <sheetName val="694.1P EPOXIPOLIAMIDA"/>
      <sheetName val="695P CHORRO ARENA"/>
      <sheetName val="695.1P"/>
      <sheetName val="675.1"/>
      <sheetName val="2-P"/>
      <sheetName val="675.2"/>
      <sheetName val="675.3"/>
      <sheetName val="682P"/>
      <sheetName val="810.2P Con semillas"/>
      <sheetName val="235"/>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refreshError="1">
        <row r="52">
          <cell r="H52">
            <v>73846</v>
          </cell>
        </row>
      </sheetData>
      <sheetData sheetId="15" refreshError="1">
        <row r="53">
          <cell r="H53">
            <v>20565</v>
          </cell>
        </row>
      </sheetData>
      <sheetData sheetId="16"/>
      <sheetData sheetId="17"/>
      <sheetData sheetId="18"/>
      <sheetData sheetId="19"/>
      <sheetData sheetId="20"/>
      <sheetData sheetId="21"/>
      <sheetData sheetId="22" refreshError="1">
        <row r="49">
          <cell r="H49">
            <v>44017</v>
          </cell>
        </row>
      </sheetData>
      <sheetData sheetId="23" refreshError="1">
        <row r="50">
          <cell r="H50">
            <v>10360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row r="50">
          <cell r="H50">
            <v>112154</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refreshError="1">
        <row r="57">
          <cell r="H57">
            <v>224024</v>
          </cell>
        </row>
      </sheetData>
      <sheetData sheetId="239"/>
      <sheetData sheetId="240"/>
      <sheetData sheetId="241" refreshError="1">
        <row r="51">
          <cell r="H51">
            <v>373318</v>
          </cell>
        </row>
      </sheetData>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CCIDENTES DE 1995 - 1996"/>
      <sheetName val="Datos"/>
      <sheetName val="\a  aaInformación GRUPO 4\A MIn"/>
      <sheetName val="aCCIDENTES DE 1995 - 1996.xls"/>
      <sheetName val="\\Escritorio\amv 2011\a  aaInfo"/>
      <sheetName val="aCCIDENTES%20DE%201995%20-%2019"/>
      <sheetName val="\Users\avargase\AppData\Local\M"/>
      <sheetName val="\Mini HP Enero 2015\Proyectos i"/>
      <sheetName val="CONT_ADI"/>
      <sheetName val="items"/>
      <sheetName val="\C\Users\avargase\AppData\Local"/>
      <sheetName val="\Volumes\USB PIOLIN\Escritorio\"/>
      <sheetName val="\AMV _ no borrar\PRESUPUESTOS\a"/>
      <sheetName val="\I\AMV _ no borrar\PRESUPUESTOS"/>
      <sheetName val="\Users\HP\AppData\Local\Microso"/>
      <sheetName val="\A\a  aaInformación GRUPO 4\A M"/>
      <sheetName val="ACTA DE MODIFICACION  (2)"/>
      <sheetName val="INDICMICROEMP"/>
      <sheetName val="#¡REF"/>
      <sheetName val="SUB APU"/>
      <sheetName val="MATERIALES"/>
      <sheetName val="Datos Básicos"/>
      <sheetName val="SALARIOS"/>
      <sheetName val="Informacion"/>
      <sheetName val="Informe"/>
      <sheetName val="Seguim-16"/>
      <sheetName val="INV"/>
      <sheetName val="AASHTO"/>
      <sheetName val="PESOS"/>
      <sheetName val="Formulario N° 4"/>
      <sheetName val="EQUIPO"/>
      <sheetName val="Base Muestras"/>
      <sheetName val="otros"/>
      <sheetName val="PRESUPUESTO"/>
      <sheetName val="aCCIDENTES_DE_1995_-_1996"/>
      <sheetName val="aCCIDENTES_DE_1995_-_1996_xls"/>
      <sheetName val="\a__aaInformación_GRUPO_4\A_MIn"/>
      <sheetName val="ACTA_DE_MODIFICACION__(2)"/>
      <sheetName val="aCCIDENTES_DE_1995_-_19961"/>
      <sheetName val="aCCIDENTES_DE_1995_-_1996_xls1"/>
      <sheetName val="\a__aaInformación_GRUPO_4\A_MI1"/>
      <sheetName val="ACTA_DE_MODIFICACION__(2)1"/>
      <sheetName val="SUB_APU"/>
      <sheetName val="Datos_Básicos"/>
      <sheetName val="aCCIDENTES_DE_1995_-_19962"/>
      <sheetName val="aCCIDENTES_DE_1995_-_1996_xls2"/>
      <sheetName val="\a__aaInformación_GRUPO_4\A_MI2"/>
      <sheetName val="ACTA_DE_MODIFICACION__(2)2"/>
      <sheetName val="SUB_APU1"/>
      <sheetName val="Datos_Básicos1"/>
      <sheetName val="Res-Accide-10"/>
      <sheetName val="\\Giovanni\administracion vial\"/>
      <sheetName val="\MONTO AGOTABLE 2010\a  aaInfor"/>
      <sheetName val="\G\I\AMV _ no borrar\PRESUPUEST"/>
      <sheetName val="\G\A\a  aaInformación GRUPO 4\A"/>
      <sheetName val="\I\A\a  aaInformación GRUPO 4\A"/>
      <sheetName val="\K\a  aaInformación GRUPO 4\A M"/>
      <sheetName val="\I\K\a  aaInformación GRUPO 4\A"/>
      <sheetName val="\H\a  aaInformación GRUPO 4\A M"/>
      <sheetName val="\I\H\a  aaInformación GRUPO 4\A"/>
      <sheetName val="\\INTERVIALNUBE\Documents and S"/>
      <sheetName val="\Documents and Settings\Pedro "/>
      <sheetName val="\\Ing-her"/>
      <sheetName val="\Users\cmeza\Documents\INVIAS\D"/>
      <sheetName val="\Documents and Settings\jviteri"/>
      <sheetName val="[aCCIDENTES DE 1995 - 1996.xls]"/>
      <sheetName val="Lista obra"/>
      <sheetName val="\Users\Administrador\Desktop\AM"/>
      <sheetName val="\\Sistemas_serv1\xx\Documents a"/>
      <sheetName val="aCCIDENTES_DE_1995_-_19963"/>
      <sheetName val="aCCIDENTES_DE_1995_-_19964"/>
      <sheetName val="aCCIDENTES_DE_1995_-_19965"/>
      <sheetName val="aCCIDENTES_DE_1995_-_19966"/>
      <sheetName val="aCCIDENTES_DE_1995_-_19967"/>
      <sheetName val="aCCIDENTES_DE_1995_-_19969"/>
      <sheetName val="aCCIDENTES_DE_1995_-_19968"/>
      <sheetName val="aCCIDENTES_DE_1995_-_199610"/>
      <sheetName val="aCCIDENTES_DE_1995_-_199614"/>
      <sheetName val="aCCIDENTES_DE_1995_-_1996_xls5"/>
      <sheetName val="aCCIDENTES_DE_1995_-_1996_xls3"/>
      <sheetName val="aCCIDENTES_DE_1995_-_199611"/>
      <sheetName val="aCCIDENTES_DE_1995_-_199612"/>
      <sheetName val="aCCIDENTES_DE_1995_-_199613"/>
      <sheetName val="aCCIDENTES_DE_1995_-_1996_xls4"/>
      <sheetName val="aCCIDENTES_DE_1995_-_199615"/>
      <sheetName val="aCCIDENTES_DE_1995_-_199616"/>
      <sheetName val="aCCIDENTES_DE_1995_-_199617"/>
      <sheetName val="aCCIDENTES_DE_1995_-_199618"/>
      <sheetName val="aCCIDENTES_DE_1995_-_1996_xls6"/>
      <sheetName val="aCCIDENTES_DE_1995_-_199619"/>
      <sheetName val="aCCIDENTES_DE_1995_-_199620"/>
      <sheetName val="aCCIDENTES_DE_1995_-_1996_xls7"/>
      <sheetName val="aCCIDENTES_DE_1995_-_199621"/>
      <sheetName val="aCCIDENTES_DE_1995_-_199622"/>
      <sheetName val="aCCIDENTES_DE_1995_-_199623"/>
      <sheetName val="aCCIDENTES_DE_1995_-_199624"/>
      <sheetName val="aCCIDENTES_DE_1995_-_199625"/>
      <sheetName val="aCCIDENTES_DE_1995_-_199626"/>
      <sheetName val="aCCIDENTES_DE_1995_-_199627"/>
      <sheetName val="aCCIDENTES_DE_1995_-_1996_xls8"/>
      <sheetName val="aCCIDENTES_DE_1995_-_199628"/>
      <sheetName val="aCCIDENTES_DE_1995_-_199629"/>
      <sheetName val="aCCIDENTES_DE_1995_-_199630"/>
      <sheetName val="aCCIDENTES_DE_1995_-_199631"/>
      <sheetName val="aCCIDENTES_DE_1995_-_1996_xls9"/>
      <sheetName val="aCCIDENTES_DE_1995_-_199632"/>
      <sheetName val="ACTA_DE_MODIFICACION__(2)3"/>
      <sheetName val="\a__aaInformación_GRUPO_4\A_MI3"/>
      <sheetName val="Datos_Básicos2"/>
      <sheetName val="SUB_APU2"/>
      <sheetName val="Base_Muestras"/>
      <sheetName val="Formulario_N°_4"/>
      <sheetName val="CANT OBRA"/>
      <sheetName val="\Users\ANDRES FELIPE MUÑOZ\Down"/>
      <sheetName val="Insumos"/>
      <sheetName val="Analisis Mano de Obra"/>
      <sheetName val="SEÑALIZACION CINTA"/>
      <sheetName val="TUBERIA DESAGUE DE 2&quot;"/>
      <sheetName val="TUBERIA  DE SUCCIÓN DE 2"/>
      <sheetName val="TUBERIA DE PRESIÓN 1 1-2 RDE21"/>
      <sheetName val="TUBERIA DE 1 1-2"/>
      <sheetName val="CODO DE 1 1 2&quot;X90°"/>
      <sheetName val="VALBULA DE PASO DE 2&quot;"/>
      <sheetName val="VALBULA DE CIERRE DE 1 1 2&quot; "/>
      <sheetName val="TANQUE HIDROACUMULADOR"/>
      <sheetName val="ELECTROBOMBAS CENTRIFUGAS"/>
      <sheetName val="LOSA SUPERIOR DEL TANQUE "/>
      <sheetName val="PAREDES DEL TANQUE"/>
      <sheetName val="LOSA DE FONDO DEL TANQUE"/>
      <sheetName val="SOLADO DE LIMP. 2500 PSI"/>
      <sheetName val="CUPULAS TRAG 4X3"/>
      <sheetName val="SALIDA SONIDO"/>
      <sheetName val="CANAL EN LAMINA GALV"/>
      <sheetName val="CUBIERTA LUXALON"/>
      <sheetName val="TENDIDO DE CABLE No.8 "/>
      <sheetName val="VAR. COBRE 2.44X5-8"/>
      <sheetName val="CAJA EN MAMPOSTERÍA"/>
      <sheetName val="CAJA DE PASO METÁLICA"/>
      <sheetName val="BAJANTE ACOM. ELECTRICA 1&quot;"/>
      <sheetName val="SISTEMA DE TIERRA Y MALLA"/>
      <sheetName val="CERTIFICADO DE RECIBO"/>
      <sheetName val="TRAMITE APROBAR"/>
      <sheetName val="APLIQUE DE 25W"/>
      <sheetName val="LUMINARIA FLUORESCENTE DE 2X32W"/>
      <sheetName val="LÁMPARA METAL HALIDE 250W"/>
      <sheetName val="DUCTO PVC DE 3&quot;"/>
      <sheetName val="DUCTO PVC DE 1&quot;"/>
      <sheetName val="TENDIDO DE ACOMETIDA BIFÁSICA"/>
      <sheetName val="TELERRUPTOR BIPOLAR DE 16 AM"/>
      <sheetName val="TABLERO MINIPRAGMA DE 12 C"/>
      <sheetName val="AUTOMÁTICO INDUSTRIAL"/>
      <sheetName val="AUTOMÁTICO TIPO RIEL 2"/>
      <sheetName val="AUTOMÁTICO TIPO RIEL 1"/>
      <sheetName val="SALIDA PARA PULSADOR"/>
      <sheetName val="SALIDA TOMA MONOFACISA 10"/>
      <sheetName val="SALIDA TOMA MONOFASICA 12"/>
      <sheetName val="SALIDA PARA APLIQUE"/>
      <sheetName val="SALIDA LAMPARA FLUORESCENTE"/>
      <sheetName val="DERIVACION DE LUMINARIA"/>
      <sheetName val="SALIDA PARA LÁMPARA METAL"/>
      <sheetName val="Transformador 25 KVA"/>
      <sheetName val="Acometida Subt Baja Tensión"/>
      <sheetName val="Puesta a Tierra"/>
      <sheetName val="Tablero Bifasico 24 Circuitos"/>
      <sheetName val="Salida Luminaria Cerrada"/>
      <sheetName val="Salida Toma 120 V"/>
      <sheetName val="Salida Toma 220 V"/>
      <sheetName val="Tendido Alumbrado Publico"/>
      <sheetName val="Ducto Tuberia Conduit PVC 3 -4"/>
      <sheetName val="Sumin e Inst luminaria Brika"/>
      <sheetName val="Sumin e Inst luminaria Cerrada"/>
      <sheetName val="Sumin e Inst Poste ITO"/>
      <sheetName val="Sumin y mont Caja metal"/>
      <sheetName val="Sardinel prefabricado Tipo A"/>
      <sheetName val="LIMPIEZA Y DESCAPOTE"/>
      <sheetName val="LOCALIZACIÓN Y REPLANTEO"/>
      <sheetName val="DEMOLICON DE MUROS"/>
      <sheetName val="EXCAVACION MANUAL"/>
      <sheetName val="Demolicion de Graderias Exist"/>
      <sheetName val="RELLENO BASE GRANULAR"/>
      <sheetName val="RELLENO TIERRA NEGRA"/>
      <sheetName val="EMPRADIZACIÓN"/>
      <sheetName val="CONCRETO DE LIMPIEZA"/>
      <sheetName val="ZAPATAS"/>
      <sheetName val="VIGA DE CIMIENTO"/>
      <sheetName val="COLUMNAS"/>
      <sheetName val="VIGA AEREA"/>
      <sheetName val="GRADERIAS"/>
      <sheetName val="CERCHAS CELOSIA"/>
      <sheetName val="CORREAS"/>
      <sheetName val="Sum e Inst de Medidor"/>
      <sheetName val="Sum e Inst de lavamanos de empo"/>
      <sheetName val="Muros divisorios bloque No. 4"/>
      <sheetName val="Pañete sobre muros"/>
      <sheetName val="Pintura tipo koraza"/>
      <sheetName val="Ceramica 30x30, incluye win "/>
      <sheetName val="Granito Pulido"/>
      <sheetName val="Bordillos ducha ceram."/>
      <sheetName val="poceta de aseo en granito"/>
      <sheetName val="Alistado de piso mortero imp."/>
      <sheetName val="Piso en baldosa de granito"/>
      <sheetName val="media caña en granito"/>
      <sheetName val="Alfajia a la vista"/>
      <sheetName val="Tubería PVCS 2&quot; "/>
      <sheetName val="Tuberia aguas lluvias bajante"/>
      <sheetName val="Tuberia PVC aguas lluvias 3&quot;"/>
      <sheetName val="Puntos Hidráulicos 1 2&quot; "/>
      <sheetName val="tuberia pvc ag lluvia 4&quot;"/>
      <sheetName val="tuberia pvc corrugada 6&quot; "/>
      <sheetName val="tuberia pvc corrugada 8&quot; "/>
      <sheetName val="Tubería PVC 6&quot; Tipo Fort"/>
      <sheetName val="FILTRO DRENAJE 4&quot;"/>
      <sheetName val="FILTRO DRENAJE 6&quot;"/>
      <sheetName val="FILTRO DRENAJE 8&quot;"/>
      <sheetName val="Tubería PVC 4&quot; corrugada AN"/>
      <sheetName val="Tuberia PVC 6&quot; Corrugada AN"/>
      <sheetName val="Tuberia PVC 8&quot; Corrugada AN"/>
      <sheetName val="Tubería PVC 3&quot; sanitaria"/>
      <sheetName val="Tubería PVC 4&quot; sanitaria"/>
      <sheetName val="Registro RW de 1&quot;"/>
      <sheetName val="Registro RW de 1 1 2&quot;"/>
      <sheetName val="Válvula de corte tipo RW 3 ,4&quot; "/>
      <sheetName val="Sum e inst. lavamanos de colg"/>
      <sheetName val="Sum e inst. lavaplatos"/>
      <sheetName val="Tubería PVC san 2&quot; "/>
      <sheetName val="Puntos Sanitarios 2&quot; "/>
      <sheetName val="Puntos Sanitarios 4&quot;  "/>
      <sheetName val="TUBERIA PVC V D  3&quot; "/>
      <sheetName val="TUBERIA PVC VD 4&quot;"/>
      <sheetName val="TUBERIA PVC V D  3&quot; A. LL"/>
      <sheetName val="TERMINAL DE VENTILACIÓN D  3&quot; "/>
      <sheetName val="TUBERIA PVCP 1 1- 2&quot; "/>
      <sheetName val="TUBERIA PVC P D  1- 2&quot;"/>
      <sheetName val="Tuberioa PVC 3- 4&quot; "/>
      <sheetName val="TUBERIA PVC P D  1&quot;"/>
      <sheetName val="TUBERIA PVC P D  1 1-2&quot;"/>
      <sheetName val="CAJA PLASTICA PARA VALVULAS "/>
      <sheetName val="Sum. e inst. Inodoro tanque"/>
      <sheetName val="Sum. e inst. orinal de llave"/>
      <sheetName val="Sum. e inst. ducha"/>
      <sheetName val="Sum. e inst. sanitario niño"/>
      <sheetName val="Canal en lamina galv cal 20"/>
      <sheetName val="Ventana con marco lam."/>
      <sheetName val="Ventana con marco corrediza"/>
      <sheetName val="Puerta doble con marco"/>
      <sheetName val="Puerta division baño 1,12x1,60"/>
      <sheetName val="Puerta division baño 60x1,60"/>
      <sheetName val="Puerta con marco entamborada"/>
      <sheetName val="Espejo en cristal 4 mm"/>
      <sheetName val="Espejo en cristal 4 mm con marc"/>
      <sheetName val="Excavación a maquina"/>
      <sheetName val="Cerramiento exterior"/>
      <sheetName val="#REF"/>
      <sheetName val="PR 1"/>
      <sheetName val="\Users\USUARIO\Downloads\a  aaI"/>
      <sheetName val="Hoja1 (2)"/>
      <sheetName val="Hoja1 (3)"/>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10"/>
      <sheetName val="RUTA 10"/>
      <sheetName val="AFECTACION 10"/>
      <sheetName val="EJECUCION C. 10"/>
      <sheetName val="INF FINANCIERA 10"/>
      <sheetName val="11"/>
      <sheetName val="RUTA 11"/>
      <sheetName val="AFECTACION 11"/>
      <sheetName val="EJECUCION C. 11"/>
      <sheetName val="INF FINANCIERA 11"/>
      <sheetName val="MINFRA-MN-IN-15-FR-13"/>
      <sheetName val="precios-básicos2002"/>
      <sheetName val="APUs"/>
      <sheetName val="SEGUIM Y REPROG MES 1 (2)"/>
      <sheetName val="_a  aaInformación GRUPO 4_A MIn"/>
      <sheetName val="aCCIDENTES_DE_1995_-_199633"/>
      <sheetName val="aCCIDENTES_DE_1995_-_1996_xls10"/>
      <sheetName val="aCCIDENTES_DE_1995_-_199634"/>
      <sheetName val="aCCIDENTES_DE_1995_-_1996_xls11"/>
      <sheetName val="aCCIDENTES_DE_1995_-_199635"/>
      <sheetName val="aCCIDENTES_DE_1995_-_1996_xls12"/>
      <sheetName val="aCCIDENTES_DE_1995_-_199636"/>
      <sheetName val="aCCIDENTES_DE_1995_-_1996_xls13"/>
      <sheetName val="aCCIDENTES_DE_1995_-_199637"/>
      <sheetName val="aCCIDENTES_DE_1995_-_1996_xls14"/>
      <sheetName val="SUB_APU3"/>
      <sheetName val="Datos_Básicos3"/>
      <sheetName val="Inicio"/>
      <sheetName val="Conceptos básicos"/>
      <sheetName val="Introducción a las funciones"/>
      <sheetName val="PROMEDIO"/>
      <sheetName val="MIN y MAX"/>
      <sheetName val="Fecha y hora"/>
      <sheetName val="Unir texto y números"/>
      <sheetName val="Instrucciones SI"/>
      <sheetName val="BUSCARV"/>
      <sheetName val="Funciones condicionales"/>
      <sheetName val="Asistente para funciones"/>
      <sheetName val="Errores de fórmula"/>
      <sheetName val="Obtener más información"/>
      <sheetName val="Hoja2"/>
      <sheetName val="LISTADO "/>
      <sheetName val="M.O."/>
      <sheetName val="\Users\LENOVO\Downloads\a  aaIn"/>
      <sheetName val="propuesta economica CF"/>
      <sheetName val="AIU CF"/>
      <sheetName val="PMA"/>
      <sheetName val="PMT"/>
      <sheetName val="1.1.1"/>
      <sheetName val="1.2.1"/>
      <sheetName val="1.2.2"/>
      <sheetName val="1.2.3"/>
      <sheetName val="1.2.4"/>
      <sheetName val="1.3.1 "/>
      <sheetName val="1.3.2"/>
      <sheetName val="1.3.3"/>
      <sheetName val="1.3.4"/>
      <sheetName val="2.1.1"/>
      <sheetName val="2.1.2"/>
      <sheetName val="2.2.1"/>
      <sheetName val="2.2.2"/>
      <sheetName val="2.2.3"/>
      <sheetName val="2.2.4"/>
      <sheetName val="2.2.5"/>
      <sheetName val="CONCRETOS"/>
      <sheetName val="MAT"/>
      <sheetName val="HER"/>
      <sheetName val="PER"/>
      <sheetName val="TRANS"/>
      <sheetName val="\E\a  aaInformación GRUPO 4\A M"/>
      <sheetName val="HISTORICOS FUEL OIL EXP"/>
      <sheetName val="_a__aaInformación_GRUPO_4_A_MIn"/>
      <sheetName val="_a__aaInformación_GRUPO_4_A_MI1"/>
      <sheetName val="_a__aaInformación_GRUPO_4_A_MI2"/>
      <sheetName val="_AMV _ no borrar_PRESUPUESTOS_a"/>
      <sheetName val="_I_AMV _ no borrar_PRESUPUESTOS"/>
      <sheetName val="_G_I_AMV _ no borrar_PRESUPUEST"/>
      <sheetName val="_A_a  aaInformación GRUPO 4_A M"/>
      <sheetName val="_G_A_a  aaInformación GRUPO 4_A"/>
      <sheetName val="_K_a  aaInformación GRUPO 4_A M"/>
      <sheetName val="_E_a  aaInformación GRUPO 4_A M"/>
      <sheetName val="__Escritorio_amv 2011_a  aaInfo"/>
      <sheetName val="_Users_avargase_AppData_Local_M"/>
      <sheetName val="__Giovanni_administracion vial_"/>
      <sheetName val="_MONTO AGOTABLE 2010_a  aaInfor"/>
      <sheetName val="\Nuevos APU Córdoba\a  aaInform"/>
      <sheetName val="\E\Nuevos APU Córdoba\a  aaInfo"/>
      <sheetName val="\Users\JoseGabriel\Documents\Mi"/>
      <sheetName val="PORTADA"/>
      <sheetName val="ADMINISTRATIVOS"/>
      <sheetName val="DESC MPAL Y AIU"/>
      <sheetName val="FCN"/>
      <sheetName val="CONCRETOS Y MORTEROS"/>
      <sheetName val="PROYECCIÓN DE COSTOS"/>
      <sheetName val="PROYECCIÓN DE COSTO CLASIFICADO"/>
      <sheetName val="PROYECCIÓN DE COSTO OBRA"/>
      <sheetName val="PROYECCIÓN DE AIU"/>
      <sheetName val="PROYECCIÓN DE AIU (2)"/>
      <sheetName val="PROYECCIÓN DE PAGA &amp; PMT"/>
      <sheetName val="LINEA BASE SALARIOS"/>
      <sheetName val="aCCIDENTES_DE_1995_-_199638"/>
      <sheetName val="aCCIDENTES_DE_1995_-_1996_xls15"/>
      <sheetName val="SUB_APU4"/>
      <sheetName val="ACTA_DE_MODIFICACION__(2)4"/>
      <sheetName val="\a__aaInformación_GRUPO_4\A_MI4"/>
      <sheetName val="Datos_Básicos4"/>
      <sheetName val="aCCIDENTES_DE_1995_-_199639"/>
      <sheetName val="aCCIDENTES_DE_1995_-_199640"/>
      <sheetName val="aCCIDENTES_DE_1995_-_1996_xls16"/>
      <sheetName val="SUB_APU5"/>
      <sheetName val="ACTA_DE_MODIFICACION__(2)5"/>
      <sheetName val="\a__aaInformación_GRUPO_4\A_MI5"/>
      <sheetName val="Datos_Básicos5"/>
      <sheetName val="aCCIDENTES_DE_1995_-_199641"/>
      <sheetName val="aCCIDENTES_DE_1995_-_1996_xls17"/>
      <sheetName val="SUB_APU6"/>
      <sheetName val="ACTA_DE_MODIFICACION__(2)6"/>
      <sheetName val="\a__aaInformación_GRUPO_4\A_MI6"/>
      <sheetName val="Datos_Básicos6"/>
      <sheetName val="aCCIDENTES_DE_1995_-_199642"/>
      <sheetName val="aCCIDENTES_DE_1995_-_199644"/>
      <sheetName val="aCCIDENTES_DE_1995_-_1996_xls19"/>
      <sheetName val="SUB_APU8"/>
      <sheetName val="ACTA_DE_MODIFICACION__(2)8"/>
      <sheetName val="\a__aaInformación_GRUPO_4\A_MI8"/>
      <sheetName val="Datos_Básicos8"/>
      <sheetName val="aCCIDENTES_DE_1995_-_199643"/>
      <sheetName val="aCCIDENTES_DE_1995_-_1996_xls18"/>
      <sheetName val="SUB_APU7"/>
      <sheetName val="ACTA_DE_MODIFICACION__(2)7"/>
      <sheetName val="\a__aaInformación_GRUPO_4\A_MI7"/>
      <sheetName val="Datos_Básicos7"/>
      <sheetName val="aCCIDENTES_DE_1995_-_199645"/>
      <sheetName val="aCCIDENTES_DE_1995_-_1996_xls20"/>
      <sheetName val="SUB_APU9"/>
      <sheetName val="ACTA_DE_MODIFICACION__(2)9"/>
      <sheetName val="\a__aaInformación_GRUPO_4\A_MI9"/>
      <sheetName val="Datos_Básicos9"/>
      <sheetName val="_aCCIDENTES_DE_1995___1996_xl_7"/>
      <sheetName val="//ccefici"/>
      <sheetName val="_aCCIDENTES_DE_1995___1996_xl_2"/>
      <sheetName val="Paral. 1"/>
      <sheetName val="Paral. 2"/>
      <sheetName val="Paral. 3"/>
      <sheetName val="Paral.4"/>
      <sheetName val="Coloc. e Interc. Tapones"/>
      <sheetName val="Cambio de Valv."/>
      <sheetName val="Interc de Hidr."/>
      <sheetName val="Itemes Renovación"/>
      <sheetName val="Interc.tapones"/>
      <sheetName val="Interc.válv."/>
      <sheetName val="Varios."/>
      <sheetName val="_aCCIDENTES_DE_1995___1996_xl_3"/>
      <sheetName val="_aCCIDENTES_DE_1995___1996_xl_4"/>
      <sheetName val="_aCCIDENTES_DE_1995___1996_xl_5"/>
      <sheetName val="_aCCIDENTES_DE_1995___1996_xl_6"/>
      <sheetName val="_aCCIDENTES_DE_1995___1996_xl_8"/>
      <sheetName val="MURO PR25+221-235"/>
      <sheetName val="MURO PR25+261-267"/>
      <sheetName val="MURO PR25+267-273"/>
      <sheetName val="MURO PR25+273-277"/>
      <sheetName val="MURO PR25+407,20-409,90"/>
      <sheetName val="MURO PR25+409,90-416,40"/>
      <sheetName val="MURO PR25+435-447"/>
      <sheetName val="MURO PR25+557,5-572.56I"/>
      <sheetName val="MURO PR25+572.56-576.56I"/>
      <sheetName val="MURO PR25+565-571D"/>
      <sheetName val="MURO PR25+587.5-596.5I"/>
      <sheetName val="MURO PR25+600-607,1I"/>
      <sheetName val="MURO PR25+607,1-614,1"/>
      <sheetName val="MURO PR25+725-734D"/>
      <sheetName val="MURO PR25+786-792,4D"/>
      <sheetName val="MURO PR25+980D"/>
      <sheetName val="MURO PR25+019,5-PR26+026,8D"/>
      <sheetName val="MURO PR26+026,8-032,7D"/>
      <sheetName val="MURO PR26+032,7-038,7D"/>
      <sheetName val="MURO 4  PR26+038,7-045.9D"/>
      <sheetName val="MURO PR26+059,6-066,4D"/>
      <sheetName val="MURO PR26+132,5-143,4D"/>
      <sheetName val="MURO PR26+159,25-169,38D"/>
      <sheetName val="PR26+290"/>
      <sheetName val="PR26+580-592"/>
      <sheetName val="PR26+844-850"/>
      <sheetName val="PR26+850-856"/>
      <sheetName val="PR26+856-862"/>
      <sheetName val="MURO PR26+870-874"/>
      <sheetName val="MURO PR26+874,3-882,3"/>
      <sheetName val="MURO PR27+128,6-133,33"/>
      <sheetName val="MURO PR27+133,33-139,3D"/>
      <sheetName val="MURO PR27+281.9-287.9"/>
      <sheetName val="MURO PR27+344-352,1"/>
      <sheetName val="MURO PR27+352,1-358,2"/>
      <sheetName val="MURO PR27+358,2-364"/>
      <sheetName val="MURO PR27+364-370"/>
      <sheetName val="MURO PR27+360-374D"/>
      <sheetName val="MURO PR27+388-394I"/>
      <sheetName val="MURO PR27+394-400I "/>
      <sheetName val="MURO PR27+397-404D"/>
      <sheetName val="MURO PR27+457-463D "/>
      <sheetName val="MURO PR27+480,20-488,95D "/>
      <sheetName val="MURO PR27+785-793,6"/>
      <sheetName val="MURO PR27+796,10,800D"/>
      <sheetName val="MURO PR27+819.8-829.95I"/>
      <sheetName val="MURO PR27+820-840D"/>
      <sheetName val="MURO PR27+852-864I"/>
      <sheetName val="MURO PR28+030-041D "/>
      <sheetName val="MURO PR28+060-066.08D"/>
      <sheetName val="MURO PR28+105-111,25D "/>
      <sheetName val="MURO PR28+111,25-115.75D "/>
      <sheetName val="MURO PR28+240-263I"/>
      <sheetName val="MURO PR28+295-300.10D"/>
      <sheetName val="MURO PR28+300.10-306.1D "/>
      <sheetName val="MURO PR28+306.10-312.1D "/>
      <sheetName val="MURO PR28+312.1-318D "/>
      <sheetName val="MURO PR28+318.1-324.1D"/>
      <sheetName val="MURO PR28+652.7-662.7D "/>
      <sheetName val="MURO PR28+662.7D-668.8D"/>
      <sheetName val="MURO PR28+886-892.4D "/>
      <sheetName val="MURO PR28+895-899.5"/>
      <sheetName val="EQUIPOS"/>
      <sheetName val="MANO DE OBRA"/>
      <sheetName val="TRANSPORTE"/>
      <sheetName val="//d.docs.live.net/a  aaInformac"/>
      <sheetName val="DUB-823"/>
      <sheetName val="GPI 526"/>
      <sheetName val="SKJ452"/>
      <sheetName val="ITA878"/>
      <sheetName val="AEA-944"/>
      <sheetName val="XXJ617"/>
      <sheetName val="SNG_855"/>
      <sheetName val="VEA 374"/>
      <sheetName val="HFB024"/>
      <sheetName val="PAJ825"/>
      <sheetName val="aactividad"/>
      <sheetName val="ESTADO VÍA-CRIT.TECNICO"/>
      <sheetName val="ACTA No.1 "/>
      <sheetName val="ACTA No.5"/>
      <sheetName val="ACTA MAYORES - GENERAL"/>
      <sheetName val="Excavación - San Bernardo"/>
      <sheetName val="Solados - San Bernardo"/>
      <sheetName val="Bases - San Bernardo"/>
      <sheetName val="Placa - San Bernardo"/>
      <sheetName val="Elevaciones - San Bernardo"/>
      <sheetName val="Vigas - San Bernardo"/>
      <sheetName val="Neopreno - San Bernardo"/>
      <sheetName val="Acero - San Bernardo"/>
      <sheetName val="Pilote - San Bernardo"/>
      <sheetName val="Pilote - Caqueza"/>
      <sheetName val="Dren tuberia - San bernardo"/>
      <sheetName val="relleno sitio - San bernardo"/>
      <sheetName val="relleno recebo - San bernardo"/>
      <sheetName val="Baranda - San bernardo"/>
      <sheetName val="Acero A36- San Bernardo"/>
      <sheetName val="Excavación - Caqueza"/>
      <sheetName val="Solados - Caqueza"/>
      <sheetName val="Bases - Caqueza"/>
      <sheetName val="Elevaciones - Caqueza"/>
      <sheetName val="Placa - Caqueza"/>
      <sheetName val="Vigas - Caqueza"/>
      <sheetName val="Neopreno - Caqueza"/>
      <sheetName val="Acero - Caqueza"/>
      <sheetName val="Dren tuberia - Caqueza"/>
      <sheetName val="relleno sitio - Caqueza"/>
      <sheetName val="_aCCIDENTES_DE_1995___1996_xl_9"/>
      <sheetName val="8_Aparato"/>
      <sheetName val="2_3_Cimentación_Est.Met"/>
      <sheetName val="9_Cubierta"/>
      <sheetName val="12_Elect_GA"/>
      <sheetName val="6_Hidro (2)"/>
      <sheetName val="6_Hidro"/>
      <sheetName val="4_Mampost"/>
      <sheetName val="11_Pintura_13"/>
      <sheetName val="5_Pisos"/>
      <sheetName val="7_Enchapes"/>
      <sheetName val="INTERVENCION"/>
      <sheetName val="CAMBIA"/>
      <sheetName val="ACTA 9 (Espacio publico)"/>
      <sheetName val="ACTA 9  (VIAS)"/>
      <sheetName val="ACTA PIPMA 9"/>
      <sheetName val="PREACTA PIPMA 8 A-B-C-D-E y F "/>
      <sheetName val="1.4 Excavaciones a mano EP "/>
      <sheetName val="SALVEDAD 9"/>
      <sheetName val="TRANSPORTES (1)"/>
      <sheetName val="TRANSPORTES (2)"/>
      <sheetName val="1.4 Excavaciones a mano VIAS"/>
      <sheetName val="1.4 EXCAV PEP BARRIO BOLIVAR"/>
      <sheetName val="1.4 EXCAV PEP FRANCISCA"/>
      <sheetName val="2.1 Demolic anden PEP BOLIVAR"/>
      <sheetName val="2.1 Demol anden PEP FRCANAS"/>
      <sheetName val="2,2 Demolicion sardinel (EP) "/>
      <sheetName val="2.5 Excavaciones"/>
      <sheetName val="2.12 demolic pep bbolivar1"/>
      <sheetName val="3.1 conformacion"/>
      <sheetName val="3,2 Base "/>
      <sheetName val="3,3 Sub base"/>
      <sheetName val="NP 54 MDC-19"/>
      <sheetName val=" 3.11 NP68 MDC19"/>
      <sheetName val="3.14 Tpte Base"/>
      <sheetName val="3,15 Tpte Sub base1"/>
      <sheetName val="NP2 MAT de mejoramiento"/>
      <sheetName val="3.16 Tpte mat  mejoramiento"/>
      <sheetName val="3.17  TPTE MDC 19"/>
      <sheetName val="NP55 TRANSPORTE MDC-19 CHR"/>
      <sheetName val="3.19 ACERO DE REFUERZO 420 (1)"/>
      <sheetName val="3.22 Acero pasajunta y anclaje"/>
      <sheetName val="4.1 RELLENO MAT. ANDEN 8"/>
      <sheetName val="4.1 rell pep frcnas"/>
      <sheetName val="4.1 rell bbolivar"/>
      <sheetName val="TRANSPORTES"/>
      <sheetName val="4.3 anden B40"/>
      <sheetName val="4.3 Anden B40 frcnas"/>
      <sheetName val="4.16A PARADERO FRANCISCANAS"/>
      <sheetName val="4.16D PARADERO B.BOLIVAR"/>
      <sheetName val=" 4.3i-4.4i-4.51i  TPTES B40 "/>
      <sheetName val=" 4.13i-4.43i-4.44i tpte bordill"/>
      <sheetName val="4.16.13.9 S.E.I DURANTA"/>
      <sheetName val="4.4 EMPRADIZACIÓN"/>
      <sheetName val="4.4 prado pep bbolivar"/>
      <sheetName val="4.4 prado pep frcnas"/>
      <sheetName val="4,41 BORDILLO A80 (EP)"/>
      <sheetName val="4,43 SARDINEL A-10"/>
      <sheetName val="4,44 SARDINEL A-170 FALTANTE"/>
      <sheetName val="5.3 SEÑAL VTCAL"/>
      <sheetName val="5.4 SEÑAL BANDERA"/>
      <sheetName val="5.6 TACHAS REFLECTIVAS"/>
      <sheetName val="8.3 Reposicion Sumidero sencill"/>
      <sheetName val="8.5 EMPALME SUMIDEROS"/>
      <sheetName val="8.7 DEMOLICION SUMIDEROS"/>
      <sheetName val="NP1 Corte Pav DISCO"/>
      <sheetName val="NP5 Demolicion losa concret"/>
      <sheetName val="N.P 05  demol losas ccto BBoliv"/>
      <sheetName val="NP30 Tuberia PVC 10&quot; sumideros"/>
      <sheetName val="NP37 Sumidero sencillo"/>
      <sheetName val="NP50 Demolicion T. Recamara"/>
      <sheetName val="NP53 SELLO DE JUNTAS MORTERO"/>
      <sheetName val="NP55 IMPRIMANTE ML"/>
      <sheetName val="NP56 IMPRIMANTE M2"/>
      <sheetName val="NP 57  VTCAL con CURVA"/>
      <sheetName val="NP60 DEMARCACION VIAL ML"/>
      <sheetName val="NP61 DEMARCACIÓN VIAL  M2"/>
      <sheetName val="0. PORTADA"/>
      <sheetName val="1. FICHA INFORMATIVA"/>
      <sheetName val="PERSONAL"/>
      <sheetName val="2 y 3.  ESTADO"/>
      <sheetName val="4.  REG FOT."/>
      <sheetName val="4 reg Fot 2"/>
      <sheetName val="5.  INF. FINANCIERO"/>
      <sheetName val="6.  POLIZAS"/>
      <sheetName val="7.  BALANCE ACTIVIDADES"/>
      <sheetName val="8.  LIQUIDACION"/>
      <sheetName val="9. LISTA DE CHEQUEO"/>
      <sheetName val="GESPROY"/>
      <sheetName val="Hoja3"/>
      <sheetName val="GENERAL"/>
      <sheetName val="Hoja6"/>
      <sheetName val="RESUMEN"/>
      <sheetName val="200.2"/>
      <sheetName val="201.7"/>
      <sheetName val="201.16"/>
      <sheetName val="210.2.2"/>
      <sheetName val="220.1"/>
      <sheetName val="221,1"/>
      <sheetName val="221,1p"/>
      <sheetName val="230,1P"/>
      <sheetName val="2P"/>
      <sheetName val="320.1"/>
      <sheetName val="420,2"/>
      <sheetName val="420.2"/>
      <sheetName val="421.1 "/>
      <sheetName val="600.2.3"/>
      <sheetName val="630.1"/>
      <sheetName val="610.1"/>
      <sheetName val="630.3"/>
      <sheetName val="630.3 (2)"/>
      <sheetName val="630.4"/>
      <sheetName val="630.4P"/>
      <sheetName val="630.6"/>
      <sheetName val="641.1"/>
      <sheetName val="630.7"/>
      <sheetName val="632.1P"/>
      <sheetName val="632.2P "/>
      <sheetName val="632.3P  "/>
      <sheetName val="640.1"/>
      <sheetName val="661.1"/>
      <sheetName val="642 "/>
      <sheetName val="663,1P"/>
      <sheetName val="671.1"/>
      <sheetName val="671.1 (2)"/>
      <sheetName val="673.1"/>
      <sheetName val="673.2"/>
      <sheetName val="673.2 (2)"/>
      <sheetName val="800.2"/>
      <sheetName val="810.2"/>
      <sheetName val="700.1"/>
      <sheetName val="730.1"/>
      <sheetName val="900.2"/>
      <sheetName val="450.3P "/>
      <sheetName val="340P "/>
      <sheetName val="220.1P"/>
      <sheetName val="2001,1p"/>
      <sheetName val="200,1,2p"/>
      <sheetName val="200,1,3p "/>
      <sheetName val="200,1,4p  "/>
      <sheetName val="220.1P (2)"/>
      <sheetName val="630.4.2P"/>
      <sheetName val="630.4.2P (2)"/>
      <sheetName val="630.4.3P"/>
      <sheetName val="600.1P"/>
      <sheetName val="663"/>
      <sheetName val="690,1p"/>
      <sheetName val="210.2.1"/>
      <sheetName val="460,1P"/>
      <sheetName val="642"/>
      <sheetName val="730.2"/>
      <sheetName val="740.1"/>
      <sheetName val="900.2 (1)"/>
      <sheetName val="621.1.2"/>
      <sheetName val="683.4P"/>
      <sheetName val="221.1"/>
      <sheetName val="683.1P"/>
      <sheetName val="3P "/>
      <sheetName val="683.3P"/>
      <sheetName val="673.1P"/>
      <sheetName val="PNP 4.7"/>
      <sheetName val="201.15"/>
      <sheetName val="201,7p"/>
      <sheetName val="TRIPLE"/>
      <sheetName val="673.2P "/>
      <sheetName val="623.1P"/>
      <sheetName val="621.1.3"/>
      <sheetName val="674.2"/>
      <sheetName val="220.2P"/>
      <sheetName val="683.4P "/>
      <sheetName val="683.3P (2)"/>
      <sheetName val="683.4P  (2)"/>
      <sheetName val="683.5P  "/>
      <sheetName val="4P"/>
      <sheetName val="Hoja5"/>
      <sheetName val="642.2P"/>
      <sheetName val="641,1"/>
      <sheetName val="Hoja4"/>
      <sheetName val="INT 17"/>
      <sheetName val="INT 18"/>
      <sheetName val="AIU"/>
      <sheetName val="G.G"/>
      <sheetName val="PU (2)"/>
      <sheetName val="COSTOS UNITARIOS"/>
      <sheetName val="CA-2909"/>
      <sheetName val="\C\A\a  aaInformación GRUPO 4\A"/>
      <sheetName val="\E\Documents and Settings\Pe"/>
      <sheetName val="\C\E\Documents and Setting"/>
      <sheetName val="\G\a  aaInformación GRUPO 4\A M"/>
      <sheetName val="\C\G\a  aaInformación GRUPO 4\A"/>
      <sheetName val="\C\K\a  aaInformación GRUPO 4\A"/>
      <sheetName val="\C\E\a  aaInformación GRUPO 4\A"/>
      <sheetName val="_aCCIDENTES_DE_1995___1996_x_10"/>
      <sheetName val="_aCCIDENTES_DE_1995___1996_x_11"/>
      <sheetName val="\\Escritorio\amv_2011\a__aaInfo"/>
      <sheetName val="[aCCIDENTES_DE_1995_-_1996_xls]"/>
      <sheetName val="\AMV___no_borrar\PRESUPUESTOS\a"/>
      <sheetName val="\I\AMV___no_borrar\PRESUPUESTOS"/>
      <sheetName val="\G\I\AMV___no_borrar\PRESUPUEST"/>
      <sheetName val="\A\a__aaInformación_GRUPO_4\A_M"/>
      <sheetName val="\G\A\a__aaInformación_GRUPO_4\A"/>
      <sheetName val="Lista_obra"/>
      <sheetName val="\Documents_and_Settings\Pedro_"/>
      <sheetName val="\I\A\a__aaInformación_GRUPO_4\A"/>
      <sheetName val="\K\a__aaInformación_GRUPO_4\A_M"/>
      <sheetName val="\I\K\a__aaInformación_GRUPO_4\A"/>
      <sheetName val="\H\a__aaInformación_GRUPO_4\A_M"/>
      <sheetName val="\I\H\a__aaInformación_GRUPO_4\A"/>
      <sheetName val="\\INTERVIALNUBE\Documents_and_S"/>
      <sheetName val="\Documents_and_Settings\jviteri"/>
      <sheetName val="\\Giovanni\administracion_vial\"/>
      <sheetName val="\MONTO_AGOTABLE_2010\a__aaInfor"/>
      <sheetName val="\Mini_HP_Enero_2015\Proyectos_i"/>
      <sheetName val="\Volumes\USB_PIOLIN\Escritorio\"/>
      <sheetName val="\\Sistemas_serv1\xx\Documents_a"/>
      <sheetName val="PR_1"/>
      <sheetName val="Ruta_01"/>
      <sheetName val="AFECTACION_01_"/>
      <sheetName val="EJECUCION_C"/>
      <sheetName val="Inf_Financiera_01"/>
      <sheetName val="RUTA_02"/>
      <sheetName val="AFECTACION_02"/>
      <sheetName val="EJECUCION_C__02"/>
      <sheetName val="INF_FINANCIERA_02"/>
      <sheetName val="RUTA_03"/>
      <sheetName val="AFECTACION_03"/>
      <sheetName val="EJECUCION_C__03"/>
      <sheetName val="INF_FINANCIERA_03"/>
      <sheetName val="RUTA_04"/>
      <sheetName val="AFECTACION_04"/>
      <sheetName val="EJECUCION_C__04"/>
      <sheetName val="INF_FINANCIERA_04"/>
      <sheetName val="RUTA_05"/>
      <sheetName val="AFECTACION_05"/>
      <sheetName val="EJECUCION_C__05"/>
      <sheetName val="INF_FINANCIERA_05"/>
      <sheetName val="RUTA_06"/>
      <sheetName val="AFECTACION_06"/>
      <sheetName val="EJECUCION_C__06"/>
      <sheetName val="INF_FINANCIERA_06"/>
      <sheetName val="RUTA_07"/>
      <sheetName val="AFECTACION_07"/>
      <sheetName val="EJECUCION_C__07"/>
      <sheetName val="INF_FINANCIERA_07"/>
      <sheetName val="RUTA_08"/>
      <sheetName val="AFECTACION_08"/>
      <sheetName val="EJECUCION_C__08"/>
      <sheetName val="INF_FINANCIERA_08"/>
      <sheetName val="RUTA_09"/>
      <sheetName val="AFECTACION_09"/>
      <sheetName val="EJECUCION_C__09"/>
      <sheetName val="INF_FINANCIERA_09"/>
      <sheetName val="RUTA_10"/>
      <sheetName val="AFECTACION_10"/>
      <sheetName val="EJECUCION_C__10"/>
      <sheetName val="INF_FINANCIERA_10"/>
      <sheetName val="RUTA_11"/>
      <sheetName val="AFECTACION_11"/>
      <sheetName val="EJECUCION_C__11"/>
      <sheetName val="INF_FINANCIERA_11"/>
      <sheetName val="Analisis_Mano_de_Obra"/>
      <sheetName val="SEÑALIZACION_CINTA"/>
      <sheetName val="TUBERIA_DESAGUE_DE_2&quot;"/>
      <sheetName val="TUBERIA__DE_SUCCIÓN_DE_2"/>
      <sheetName val="TUBERIA_DE_PRESIÓN_1_1-2_RDE21"/>
      <sheetName val="TUBERIA_DE_1_1-2"/>
      <sheetName val="CODO_DE_1_1_2&quot;X90°"/>
      <sheetName val="VALBULA_DE_PASO_DE_2&quot;"/>
      <sheetName val="VALBULA_DE_CIERRE_DE_1_1_2&quot;_"/>
      <sheetName val="TANQUE_HIDROACUMULADOR"/>
      <sheetName val="ELECTROBOMBAS_CENTRIFUGAS"/>
      <sheetName val="LOSA_SUPERIOR_DEL_TANQUE_"/>
      <sheetName val="PAREDES_DEL_TANQUE"/>
      <sheetName val="LOSA_DE_FONDO_DEL_TANQUE"/>
      <sheetName val="SOLADO_DE_LIMP__2500_PSI"/>
      <sheetName val="CUPULAS_TRAG_4X3"/>
      <sheetName val="SALIDA_SONIDO"/>
      <sheetName val="CANAL_EN_LAMINA_GALV"/>
      <sheetName val="CUBIERTA_LUXALON"/>
      <sheetName val="TENDIDO_DE_CABLE_No_8_"/>
      <sheetName val="VAR__COBRE_2_44X5-8"/>
      <sheetName val="CAJA_EN_MAMPOSTERÍA"/>
      <sheetName val="CAJA_DE_PASO_METÁLICA"/>
      <sheetName val="BAJANTE_ACOM__ELECTRICA_1&quot;"/>
      <sheetName val="SISTEMA_DE_TIERRA_Y_MALLA"/>
      <sheetName val="CERTIFICADO_DE_RECIBO"/>
      <sheetName val="TRAMITE_APROBAR"/>
      <sheetName val="APLIQUE_DE_25W"/>
      <sheetName val="LUMINARIA_FLUORESCENTE_DE_2X32W"/>
      <sheetName val="LÁMPARA_METAL_HALIDE_250W"/>
      <sheetName val="DUCTO_PVC_DE_3&quot;"/>
      <sheetName val="DUCTO_PVC_DE_1&quot;"/>
      <sheetName val="TENDIDO_DE_ACOMETIDA_BIFÁSICA"/>
      <sheetName val="TELERRUPTOR_BIPOLAR_DE_16_AM"/>
      <sheetName val="TABLERO_MINIPRAGMA_DE_12_C"/>
      <sheetName val="AUTOMÁTICO_INDUSTRIAL"/>
      <sheetName val="AUTOMÁTICO_TIPO_RIEL_2"/>
      <sheetName val="AUTOMÁTICO_TIPO_RIEL_1"/>
      <sheetName val="SALIDA_PARA_PULSADOR"/>
      <sheetName val="SALIDA_TOMA_MONOFACISA_10"/>
      <sheetName val="SALIDA_TOMA_MONOFASICA_12"/>
      <sheetName val="SALIDA_PARA_APLIQUE"/>
      <sheetName val="SALIDA_LAMPARA_FLUORESCENTE"/>
      <sheetName val="DERIVACION_DE_LUMINARIA"/>
      <sheetName val="SALIDA_PARA_LÁMPARA_METAL"/>
      <sheetName val="Transformador_25_KVA"/>
      <sheetName val="Acometida_Subt_Baja_Tensión"/>
      <sheetName val="Puesta_a_Tierra"/>
      <sheetName val="Tablero_Bifasico_24_Circuitos"/>
      <sheetName val="Salida_Luminaria_Cerrada"/>
      <sheetName val="Salida_Toma_120_V"/>
      <sheetName val="Salida_Toma_220_V"/>
      <sheetName val="Tendido_Alumbrado_Publico"/>
      <sheetName val="Ducto_Tuberia_Conduit_PVC_3_-4"/>
      <sheetName val="Sumin_e_Inst_luminaria_Brika"/>
      <sheetName val="Sumin_e_Inst_luminaria_Cerrada"/>
      <sheetName val="Sumin_e_Inst_Poste_ITO"/>
      <sheetName val="Sumin_y_mont_Caja_metal"/>
      <sheetName val="Sardinel_prefabricado_Tipo_A"/>
      <sheetName val="LIMPIEZA_Y_DESCAPOTE"/>
      <sheetName val="LOCALIZACIÓN_Y_REPLANTEO"/>
      <sheetName val="DEMOLICON_DE_MUROS"/>
      <sheetName val="EXCAVACION_MANUAL"/>
      <sheetName val="Demolicion_de_Graderias_Exist"/>
      <sheetName val="RELLENO_BASE_GRANULAR"/>
      <sheetName val="RELLENO_TIERRA_NEGRA"/>
      <sheetName val="CONCRETO_DE_LIMPIEZA"/>
      <sheetName val="VIGA_DE_CIMIENTO"/>
      <sheetName val="VIGA_AEREA"/>
      <sheetName val="CERCHAS_CELOSIA"/>
      <sheetName val="Sum_e_Inst_de_Medidor"/>
      <sheetName val="Sum_e_Inst_de_lavamanos_de_empo"/>
      <sheetName val="Muros_divisorios_bloque_No__4"/>
      <sheetName val="Pañete_sobre_muros"/>
      <sheetName val="Pintura_tipo_koraza"/>
      <sheetName val="Ceramica_30x30,_incluye_win_"/>
      <sheetName val="Granito_Pulido"/>
      <sheetName val="Bordillos_ducha_ceram_"/>
      <sheetName val="poceta_de_aseo_en_granito"/>
      <sheetName val="Alistado_de_piso_mortero_imp_"/>
      <sheetName val="Piso_en_baldosa_de_granito"/>
      <sheetName val="media_caña_en_granito"/>
      <sheetName val="Alfajia_a_la_vista"/>
      <sheetName val="Tubería_PVCS_2&quot;_"/>
      <sheetName val="Tuberia_aguas_lluvias_bajante"/>
      <sheetName val="Tuberia_PVC_aguas_lluvias_3&quot;"/>
      <sheetName val="Puntos_Hidráulicos_1_2&quot;_"/>
      <sheetName val="tuberia_pvc_ag_lluvia_4&quot;"/>
      <sheetName val="tuberia_pvc_corrugada_6&quot;_"/>
      <sheetName val="tuberia_pvc_corrugada_8&quot;_"/>
      <sheetName val="Tubería_PVC_6&quot;_Tipo_Fort"/>
      <sheetName val="FILTRO_DRENAJE_4&quot;"/>
      <sheetName val="FILTRO_DRENAJE_6&quot;"/>
      <sheetName val="FILTRO_DRENAJE_8&quot;"/>
      <sheetName val="Tubería_PVC_4&quot;_corrugada_AN"/>
      <sheetName val="Tuberia_PVC_6&quot;_Corrugada_AN"/>
      <sheetName val="Tuberia_PVC_8&quot;_Corrugada_AN"/>
      <sheetName val="Tubería_PVC_3&quot;_sanitaria"/>
      <sheetName val="Tubería_PVC_4&quot;_sanitaria"/>
      <sheetName val="Registro_RW_de_1&quot;"/>
      <sheetName val="Registro_RW_de_1_1_2&quot;"/>
      <sheetName val="Válvula_de_corte_tipo_RW_3_,4&quot;_"/>
      <sheetName val="Sum_e_inst__lavamanos_de_colg"/>
      <sheetName val="Sum_e_inst__lavaplatos"/>
      <sheetName val="Tubería_PVC_san_2&quot;_"/>
      <sheetName val="Puntos_Sanitarios_2&quot;_"/>
      <sheetName val="Puntos_Sanitarios_4&quot;__"/>
      <sheetName val="TUBERIA_PVC_V_D__3&quot;_"/>
      <sheetName val="TUBERIA_PVC_VD_4&quot;"/>
      <sheetName val="TUBERIA_PVC_V_D__3&quot;_A__LL"/>
      <sheetName val="TERMINAL_DE_VENTILACIÓN_D__3&quot;_"/>
      <sheetName val="TUBERIA_PVCP_1_1-_2&quot;_"/>
      <sheetName val="TUBERIA_PVC_P_D__1-_2&quot;"/>
      <sheetName val="Tuberioa_PVC_3-_4&quot;_"/>
      <sheetName val="TUBERIA_PVC_P_D__1&quot;"/>
      <sheetName val="TUBERIA_PVC_P_D__1_1-2&quot;"/>
      <sheetName val="CAJA_PLASTICA_PARA_VALVULAS_"/>
      <sheetName val="Sum__e_inst__Inodoro_tanque"/>
      <sheetName val="Sum__e_inst__orinal_de_llave"/>
      <sheetName val="Sum__e_inst__ducha"/>
      <sheetName val="Sum__e_inst__sanitario_niño"/>
      <sheetName val="Canal_en_lamina_galv_cal_20"/>
      <sheetName val="Ventana_con_marco_lam_"/>
      <sheetName val="Ventana_con_marco_corrediza"/>
      <sheetName val="Puerta_doble_con_marco"/>
      <sheetName val="Puerta_division_baño_1,12x1,60"/>
      <sheetName val="Puerta_division_baño_60x1,60"/>
      <sheetName val="Puerta_con_marco_entamborada"/>
      <sheetName val="Espejo_en_cristal_4_mm"/>
      <sheetName val="Espejo_en_cristal_4_mm_con_marc"/>
      <sheetName val="Excavación_a_maquina"/>
      <sheetName val="Cerramiento_exterior"/>
      <sheetName val="\Users\USUARIO\Downloads\a__aaI"/>
      <sheetName val="SEGUIM_Y_REPROG_MES_1_(2)"/>
      <sheetName val="Conceptos_básicos"/>
      <sheetName val="Introducción_a_las_funciones"/>
      <sheetName val="MIN_y_MAX"/>
      <sheetName val="Fecha_y_hora"/>
      <sheetName val="Unir_texto_y_números"/>
      <sheetName val="Instrucciones_SI"/>
      <sheetName val="Funciones_condicionales"/>
      <sheetName val="Asistente_para_funciones"/>
      <sheetName val="Errores_de_fórmula"/>
      <sheetName val="Obtener_más_información"/>
      <sheetName val="Hoja1_(2)"/>
      <sheetName val="Hoja1_(3)"/>
      <sheetName val="Preesfuerzo - Caqueza"/>
      <sheetName val="Acero A36- Caqueza"/>
      <sheetName val="relleno Estructuras - Caqueza"/>
      <sheetName val="Excavación - Gama"/>
      <sheetName val="Solados - Gama"/>
      <sheetName val="Bases - Gama "/>
      <sheetName val="Elevaciones - Gama"/>
      <sheetName val="Placas - Gama"/>
      <sheetName val="Vigas - Gama "/>
      <sheetName val="Neopreno - Gama"/>
      <sheetName val="Acero - Gama"/>
      <sheetName val="Dren tuberia - Gama"/>
      <sheetName val="relleno sitio - Gama"/>
      <sheetName val="relleno Recebo - Gama"/>
      <sheetName val="Baranda - Gama"/>
      <sheetName val="Pilote - Gama"/>
      <sheetName val="Acero A36- Gama"/>
      <sheetName val="Demolición concreto - Gama"/>
      <sheetName val="Demolición de estructura - Gama"/>
      <sheetName val="Solados - Belen"/>
      <sheetName val="Bases - Belen"/>
      <sheetName val="Elevaciones - Belen"/>
      <sheetName val="Placa - Belen"/>
      <sheetName val="Neopreno - Belen"/>
      <sheetName val="Acero - Belen"/>
      <sheetName val="Vigas - Belen"/>
      <sheetName val="Dren tuberia - Belen"/>
      <sheetName val="relleno recebo - Belen"/>
      <sheetName val="Baranda - Belen"/>
      <sheetName val="Acero A36- Belen"/>
      <sheetName val="Demolición - Belen"/>
      <sheetName val="Bases - Junca"/>
      <sheetName val="Excavación - Belen"/>
      <sheetName val="Pilote - Belen"/>
      <sheetName val="Cuneta - Junca"/>
      <sheetName val="Placa - junca"/>
      <sheetName val="acero - junca"/>
      <sheetName val="Neopreno - Junca"/>
      <sheetName val="Dren tuberia - junca"/>
      <sheetName val="relleno - junca"/>
      <sheetName val="Baranda - Junca"/>
      <sheetName val="Acero A36 - junca"/>
      <sheetName val="Excavación - Medina"/>
      <sheetName val="Solados - Medina"/>
      <sheetName val="Bases - Medina"/>
      <sheetName val="Elevaciones - Medina ."/>
      <sheetName val="Vigas - Medina"/>
      <sheetName val="Neopreno - Medina"/>
      <sheetName val="Elevaciones - Medina"/>
      <sheetName val="Pilote - Medina"/>
      <sheetName val="Acero - Medina"/>
      <sheetName val="relleno - Medina"/>
      <sheetName val="Geotextil - Medina"/>
      <sheetName val="Excavación Mecan- zipaquira"/>
      <sheetName val="Acero A588 - Medina"/>
      <sheetName val="Acero A36 - Medina"/>
      <sheetName val="Acero - Zipaquira"/>
      <sheetName val="Excavación manual - zipaquira"/>
      <sheetName val="Solados - Zipaquira"/>
      <sheetName val="Relleno comun - Zipaquira"/>
      <sheetName val="Bases - Zipaquira"/>
      <sheetName val="Arme carrilera - Zipaquira"/>
      <sheetName val="Tirafondos - Zipaquira"/>
      <sheetName val="Clavos - Zipaquira"/>
      <sheetName val="Eclisas - Zipaquira"/>
      <sheetName val="Elastomericos - Zipaquira"/>
      <sheetName val="Traviesas - Zipaquira"/>
      <sheetName val="Riel - Zipaquira"/>
      <sheetName val="Acero A588 - zipaquira"/>
      <sheetName val="Acero A36 - zipaquira"/>
      <sheetName val="Elevaciones - Zipaquira"/>
      <sheetName val="ACTA MAYORES SAN BERNANDO"/>
      <sheetName val="ACTA MAYORES CAQUEZA"/>
      <sheetName val="ACTA MAYORES BELEN"/>
      <sheetName val="ACTA MAYORES ZIPAQUIRA"/>
      <sheetName val="ACTA MAYORES JUNCA DEF."/>
      <sheetName val="ACTA MAYORES CANT CARUP DEF."/>
      <sheetName val="MATERIAL"/>
      <sheetName val=" ACTA FINAL + MODIFICATORIA "/>
      <sheetName val="AC2-AG96"/>
      <sheetName val="gp05"/>
      <sheetName val="GP06"/>
      <sheetName val="MURO_PR25+221-235"/>
      <sheetName val="MURO_PR25+261-267"/>
      <sheetName val="MURO_PR25+267-273"/>
      <sheetName val="MURO_PR25+273-277"/>
      <sheetName val="MURO_PR25+407,20-409,90"/>
      <sheetName val="MURO_PR25+409,90-416,40"/>
      <sheetName val="MURO_PR25+435-447"/>
      <sheetName val="MURO_PR25+557,5-572_56I"/>
      <sheetName val="MURO_PR25+572_56-576_56I"/>
      <sheetName val="MURO_PR25+565-571D"/>
      <sheetName val="MURO_PR25+587_5-596_5I"/>
      <sheetName val="MURO_PR25+600-607,1I"/>
      <sheetName val="MURO_PR25+607,1-614,1"/>
      <sheetName val="MURO_PR25+725-734D"/>
      <sheetName val="MURO_PR25+786-792,4D"/>
      <sheetName val="MURO_PR25+980D"/>
      <sheetName val="MURO_PR25+019,5-PR26+026,8D"/>
      <sheetName val="MURO_PR26+026,8-032,7D"/>
      <sheetName val="MURO_PR26+032,7-038,7D"/>
      <sheetName val="MURO_4__PR26+038,7-045_9D"/>
      <sheetName val="MURO_PR26+059,6-066,4D"/>
      <sheetName val="MURO_PR26+132,5-143,4D"/>
      <sheetName val="MURO_PR26+159,25-169,38D"/>
      <sheetName val="MURO_PR26+870-874"/>
      <sheetName val="MURO_PR26+874,3-882,3"/>
      <sheetName val="MURO_PR27+128,6-133,33"/>
      <sheetName val="MURO_PR27+133,33-139,3D"/>
      <sheetName val="MURO_PR27+281_9-287_9"/>
      <sheetName val="MURO_PR27+344-352,1"/>
      <sheetName val="MURO_PR27+352,1-358,2"/>
      <sheetName val="MURO_PR27+358,2-364"/>
      <sheetName val="MURO_PR27+364-370"/>
      <sheetName val="MURO_PR27+360-374D"/>
      <sheetName val="MURO_PR27+388-394I"/>
      <sheetName val="MURO_PR27+394-400I_"/>
      <sheetName val="MURO_PR27+397-404D"/>
      <sheetName val="MURO_PR27+457-463D_"/>
      <sheetName val="MURO_PR27+480,20-488,95D_"/>
      <sheetName val="MURO_PR27+785-793,6"/>
      <sheetName val="MURO_PR27+796,10,800D"/>
      <sheetName val="MURO_PR27+819_8-829_95I"/>
      <sheetName val="MURO_PR27+820-840D"/>
      <sheetName val="MURO_PR27+852-864I"/>
      <sheetName val="MURO_PR28+030-041D_"/>
      <sheetName val="MURO_PR28+060-066_08D"/>
      <sheetName val="MURO_PR28+105-111,25D_"/>
      <sheetName val="MURO_PR28+111,25-115_75D_"/>
      <sheetName val="MURO_PR28+240-263I"/>
      <sheetName val="MURO_PR28+295-300_10D"/>
      <sheetName val="MURO_PR28+300_10-306_1D_"/>
      <sheetName val="MURO_PR28+306_10-312_1D_"/>
      <sheetName val="MURO_PR28+312_1-318D_"/>
      <sheetName val="MURO_PR28+318_1-324_1D"/>
      <sheetName val="MURO_PR28+652_7-662_7D_"/>
      <sheetName val="MURO_PR28+662_7D-668_8D"/>
      <sheetName val="MURO_PR28+886-892_4D_"/>
      <sheetName val="MURO_PR28+895-899_5"/>
      <sheetName val="\\Produccion\archivos de domin"/>
      <sheetName val="200.1"/>
      <sheetName val="210.1.1"/>
      <sheetName val="211.1"/>
      <sheetName val="320.2A"/>
      <sheetName val="330.2A"/>
      <sheetName val="320.1B"/>
      <sheetName val="320.2B"/>
      <sheetName val="330.1B"/>
      <sheetName val="330.1A"/>
      <sheetName val="330.2B"/>
      <sheetName val="450.9.1P"/>
      <sheetName val="450.2.2P"/>
      <sheetName val="450.9.2P"/>
      <sheetName val="460.1P"/>
      <sheetName val="465.1"/>
      <sheetName val="600.2"/>
      <sheetName val="600.4"/>
      <sheetName val="610.1.1P"/>
      <sheetName val="630.3A"/>
      <sheetName val="630.4A"/>
      <sheetName val="630.6A"/>
      <sheetName val="640.1B"/>
      <sheetName val="660.3B"/>
      <sheetName val="661.1B"/>
      <sheetName val="671.1B"/>
      <sheetName val="673.1B"/>
      <sheetName val="681.1B"/>
      <sheetName val="600.1"/>
      <sheetName val="3p"/>
      <sheetName val="5p"/>
      <sheetName val="7p"/>
      <sheetName val="900.3"/>
      <sheetName val="DATOS PEAJE INVIAS"/>
      <sheetName val="DATOS PEAJE REGENCY"/>
      <sheetName val="Variable IPC"/>
      <sheetName val="PLAN DE INVERSION ANTICIPO"/>
      <sheetName val="inv mensual"/>
      <sheetName val="borrador flujo inv"/>
      <sheetName val="social-ambiental"/>
      <sheetName val="AU"/>
      <sheetName val="PALET DEL 21 FEB AL 5 MARZ"/>
      <sheetName val="COSTOS"/>
      <sheetName val="EVA"/>
      <sheetName val="GENERALIDADES"/>
      <sheetName val="analisis costo horario"/>
      <sheetName val="Lista Base"/>
      <sheetName val="articulos"/>
      <sheetName val="REQUISITOS INF INTERVENTORÍA"/>
      <sheetName val="Tabla CONPES 3714"/>
      <sheetName val="ITEMS ALCANT."/>
      <sheetName val="_aCCIDENTES_DE_1995___1996_x_12"/>
      <sheetName val="_aCCIDENTES_DE_1995___1996_x_15"/>
      <sheetName val="_aCCIDENTES_DE_1995___1996_x_13"/>
      <sheetName val="_aCCIDENTES_DE_1995___1996_x_14"/>
      <sheetName val="_aCCIDENTES_DE_1995___1996_x_16"/>
      <sheetName val="_aCCIDENTES_DE_1995___1996_x_17"/>
      <sheetName val="_aCCIDENTES_DE_1995___1996_x_18"/>
      <sheetName val="_aCCIDENTES_DE_1995___1996_x_20"/>
      <sheetName val="_aCCIDENTES_DE_1995___1996_x_19"/>
      <sheetName val="_aCCIDENTES_DE_1995___1996_x_21"/>
      <sheetName val="_aCCIDENTES_DE_1995___1996_x_22"/>
      <sheetName val="_aCCIDENTES_DE_1995___1996_x_23"/>
      <sheetName val="_aCCIDENTES_DE_1995___1996_x_24"/>
      <sheetName val="_aCCIDENTES_DE_1995___1996_x_25"/>
      <sheetName val="_aCCIDENTES_DE_1995___1996_x_54"/>
      <sheetName val="_aCCIDENTES_DE_1995___1996_x_26"/>
      <sheetName val="_aCCIDENTES_DE_1995___1996_x_27"/>
      <sheetName val="_aCCIDENTES_DE_1995___1996_x_28"/>
      <sheetName val="_aCCIDENTES_DE_1995___1996_x_29"/>
      <sheetName val="_aCCIDENTES_DE_1995___1996_x_30"/>
      <sheetName val="_aCCIDENTES_DE_1995___1996_x_31"/>
      <sheetName val="_aCCIDENTES_DE_1995___1996_x_32"/>
      <sheetName val="_aCCIDENTES_DE_1995___1996_x_33"/>
      <sheetName val="_aCCIDENTES_DE_1995___1996_x_34"/>
      <sheetName val="_aCCIDENTES_DE_1995___1996_x_35"/>
      <sheetName val="_aCCIDENTES_DE_1995___1996_x_36"/>
      <sheetName val="_aCCIDENTES_DE_1995___1996_x_37"/>
      <sheetName val="_aCCIDENTES_DE_1995___1996_x_38"/>
      <sheetName val="_aCCIDENTES_DE_1995___1996_x_39"/>
      <sheetName val="_aCCIDENTES_DE_1995___1996_x_40"/>
      <sheetName val="_aCCIDENTES_DE_1995___1996_x_41"/>
      <sheetName val="_aCCIDENTES_DE_1995___1996_x_42"/>
      <sheetName val="_aCCIDENTES_DE_1995___1996_x_43"/>
      <sheetName val="_aCCIDENTES_DE_1995___1996_x_44"/>
      <sheetName val="_aCCIDENTES_DE_1995___1996_x_45"/>
      <sheetName val="_aCCIDENTES_DE_1995___1996_x_46"/>
      <sheetName val="_aCCIDENTES_DE_1995___1996_x_47"/>
      <sheetName val="_aCCIDENTES_DE_1995___1996_x_48"/>
      <sheetName val="_aCCIDENTES_DE_1995___1996_x_49"/>
      <sheetName val="_aCCIDENTES_DE_1995___1996_x_50"/>
      <sheetName val="_aCCIDENTES_DE_1995___1996_x_51"/>
      <sheetName val="_aCCIDENTES_DE_1995___1996_x_52"/>
      <sheetName val="_aCCIDENTES_DE_1995___1996_x_53"/>
      <sheetName val="_aCCIDENTES_DE_1995___1996_x_55"/>
      <sheetName val="Main"/>
      <sheetName val="CorpTax"/>
      <sheetName val="PAGOS"/>
      <sheetName val="ESTADO RED"/>
      <sheetName val="CARRETERAS"/>
      <sheetName val="GENERALIDADES "/>
      <sheetName val="ANALISIS RESUMIDOS"/>
      <sheetName val="BASES"/>
      <sheetName val="ESTADO_VÍA-CRIT_TECNICO"/>
      <sheetName val="CRONOGRAMA INICIAL"/>
      <sheetName val="informe sem no.1"/>
      <sheetName val="informe sem no.2"/>
      <sheetName val="informe sem no.3"/>
      <sheetName val="informe sem no.4"/>
      <sheetName val="REPROGRAMACION 2"/>
      <sheetName val="lista-precio-mat-equipos"/>
      <sheetName val="rendimiento"/>
      <sheetName val="INDICE"/>
      <sheetName val="Equipo_Trans "/>
      <sheetName val="Base_Muestras1"/>
      <sheetName val="Formulario_N°_41"/>
      <sheetName val="\\Giovanni\administracion_vial1"/>
      <sheetName val="\MONTO_AGOTABLE_2010\a__aaInfo1"/>
      <sheetName val="\AMV___no_borrar\PRESUPUESTOS\1"/>
      <sheetName val="\I\AMV___no_borrar\PRESUPUESTO1"/>
      <sheetName val="\G\I\AMV___no_borrar\PRESUPUES1"/>
      <sheetName val="\A\a__aaInformación_GRUPO_4\A_1"/>
      <sheetName val="\G\A\a__aaInformación_GRUPO_4\1"/>
      <sheetName val="\I\A\a__aaInformación_GRUPO_4\1"/>
      <sheetName val="\K\a__aaInformación_GRUPO_4\A_1"/>
      <sheetName val="\I\K\a__aaInformación_GRUPO_4\1"/>
      <sheetName val="\H\a__aaInformación_GRUPO_4\A_1"/>
      <sheetName val="\I\H\a__aaInformación_GRUPO_4\1"/>
      <sheetName val="\\INTERVIALNUBE\Documents_and_1"/>
      <sheetName val="[aCCIDENTES_DE_1995_-_1996_xls1"/>
      <sheetName val="\\Escritorio\amv_2011\a__aaInf1"/>
      <sheetName val="Lista_obra1"/>
      <sheetName val="\Documents_and_Settings\Pedro_1"/>
      <sheetName val="\Documents_and_Settings\jviter1"/>
      <sheetName val="\\Sistemas_serv1\xx\Documents_1"/>
      <sheetName val="\Mini_HP_Enero_2015\Proyectos_1"/>
      <sheetName val="\Volumes\USB_PIOLIN\Escritorio1"/>
      <sheetName val="Analisis_Mano_de_Obra1"/>
      <sheetName val="SEÑALIZACION_CINTA1"/>
      <sheetName val="TUBERIA_DESAGUE_DE_2&quot;1"/>
      <sheetName val="TUBERIA__DE_SUCCIÓN_DE_21"/>
      <sheetName val="TUBERIA_DE_PRESIÓN_1_1-2_RDE211"/>
      <sheetName val="TUBERIA_DE_1_1-21"/>
      <sheetName val="CODO_DE_1_1_2&quot;X90°1"/>
      <sheetName val="VALBULA_DE_PASO_DE_2&quot;1"/>
      <sheetName val="VALBULA_DE_CIERRE_DE_1_1_2&quot;_1"/>
      <sheetName val="TANQUE_HIDROACUMULADOR1"/>
      <sheetName val="ELECTROBOMBAS_CENTRIFUGAS1"/>
      <sheetName val="LOSA_SUPERIOR_DEL_TANQUE_1"/>
      <sheetName val="PAREDES_DEL_TANQUE1"/>
      <sheetName val="LOSA_DE_FONDO_DEL_TANQUE1"/>
      <sheetName val="SOLADO_DE_LIMP__2500_PSI1"/>
      <sheetName val="CUPULAS_TRAG_4X31"/>
      <sheetName val="SALIDA_SONIDO1"/>
      <sheetName val="CANAL_EN_LAMINA_GALV1"/>
      <sheetName val="CUBIERTA_LUXALON1"/>
      <sheetName val="TENDIDO_DE_CABLE_No_8_1"/>
      <sheetName val="VAR__COBRE_2_44X5-81"/>
      <sheetName val="CAJA_EN_MAMPOSTERÍA1"/>
      <sheetName val="CAJA_DE_PASO_METÁLICA1"/>
      <sheetName val="BAJANTE_ACOM__ELECTRICA_1&quot;1"/>
      <sheetName val="SISTEMA_DE_TIERRA_Y_MALLA1"/>
      <sheetName val="CERTIFICADO_DE_RECIBO1"/>
      <sheetName val="TRAMITE_APROBAR1"/>
      <sheetName val="APLIQUE_DE_25W1"/>
      <sheetName val="LUMINARIA_FLUORESCENTE_DE_2X321"/>
      <sheetName val="LÁMPARA_METAL_HALIDE_250W1"/>
      <sheetName val="DUCTO_PVC_DE_3&quot;1"/>
      <sheetName val="DUCTO_PVC_DE_1&quot;1"/>
      <sheetName val="TENDIDO_DE_ACOMETIDA_BIFÁSICA1"/>
      <sheetName val="TELERRUPTOR_BIPOLAR_DE_16_AM1"/>
      <sheetName val="TABLERO_MINIPRAGMA_DE_12_C1"/>
      <sheetName val="AUTOMÁTICO_INDUSTRIAL1"/>
      <sheetName val="AUTOMÁTICO_TIPO_RIEL_21"/>
      <sheetName val="AUTOMÁTICO_TIPO_RIEL_11"/>
      <sheetName val="SALIDA_PARA_PULSADOR1"/>
      <sheetName val="SALIDA_TOMA_MONOFACISA_101"/>
      <sheetName val="SALIDA_TOMA_MONOFASICA_121"/>
      <sheetName val="SALIDA_PARA_APLIQUE1"/>
      <sheetName val="SALIDA_LAMPARA_FLUORESCENTE1"/>
      <sheetName val="DERIVACION_DE_LUMINARIA1"/>
      <sheetName val="SALIDA_PARA_LÁMPARA_METAL1"/>
      <sheetName val="Transformador_25_KVA1"/>
      <sheetName val="Acometida_Subt_Baja_Tensión1"/>
      <sheetName val="Puesta_a_Tierra1"/>
      <sheetName val="Tablero_Bifasico_24_Circuitos1"/>
      <sheetName val="Salida_Luminaria_Cerrada1"/>
      <sheetName val="Salida_Toma_120_V1"/>
      <sheetName val="Salida_Toma_220_V1"/>
      <sheetName val="Tendido_Alumbrado_Publico1"/>
      <sheetName val="Ducto_Tuberia_Conduit_PVC_3_-41"/>
      <sheetName val="Sumin_e_Inst_luminaria_Brika1"/>
      <sheetName val="Sumin_e_Inst_luminaria_Cerrada1"/>
      <sheetName val="Sumin_e_Inst_Poste_ITO1"/>
      <sheetName val="Sumin_y_mont_Caja_metal1"/>
      <sheetName val="Sardinel_prefabricado_Tipo_A1"/>
      <sheetName val="LIMPIEZA_Y_DESCAPOTE1"/>
      <sheetName val="LOCALIZACIÓN_Y_REPLANTEO1"/>
      <sheetName val="DEMOLICON_DE_MUROS1"/>
      <sheetName val="EXCAVACION_MANUAL1"/>
      <sheetName val="Demolicion_de_Graderias_Exist1"/>
      <sheetName val="RELLENO_BASE_GRANULAR1"/>
      <sheetName val="RELLENO_TIERRA_NEGRA1"/>
      <sheetName val="CONCRETO_DE_LIMPIEZA1"/>
      <sheetName val="VIGA_DE_CIMIENTO1"/>
      <sheetName val="VIGA_AEREA1"/>
      <sheetName val="CERCHAS_CELOSIA1"/>
      <sheetName val="Sum_e_Inst_de_Medidor1"/>
      <sheetName val="Sum_e_Inst_de_lavamanos_de_emp1"/>
      <sheetName val="Muros_divisorios_bloque_No__41"/>
      <sheetName val="Pañete_sobre_muros1"/>
      <sheetName val="Pintura_tipo_koraza1"/>
      <sheetName val="Ceramica_30x30,_incluye_win_1"/>
      <sheetName val="Granito_Pulido1"/>
      <sheetName val="Bordillos_ducha_ceram_1"/>
      <sheetName val="poceta_de_aseo_en_granito1"/>
      <sheetName val="Alistado_de_piso_mortero_imp_1"/>
      <sheetName val="Piso_en_baldosa_de_granito1"/>
      <sheetName val="media_caña_en_granito1"/>
      <sheetName val="Alfajia_a_la_vista1"/>
      <sheetName val="Tubería_PVCS_2&quot;_1"/>
      <sheetName val="Tuberia_aguas_lluvias_bajante1"/>
      <sheetName val="Tuberia_PVC_aguas_lluvias_3&quot;1"/>
      <sheetName val="Puntos_Hidráulicos_1_2&quot;_1"/>
      <sheetName val="tuberia_pvc_ag_lluvia_4&quot;1"/>
      <sheetName val="tuberia_pvc_corrugada_6&quot;_1"/>
      <sheetName val="tuberia_pvc_corrugada_8&quot;_1"/>
      <sheetName val="Tubería_PVC_6&quot;_Tipo_Fort1"/>
      <sheetName val="FILTRO_DRENAJE_4&quot;1"/>
      <sheetName val="FILTRO_DRENAJE_6&quot;1"/>
      <sheetName val="FILTRO_DRENAJE_8&quot;1"/>
      <sheetName val="Tubería_PVC_4&quot;_corrugada_AN1"/>
      <sheetName val="Tuberia_PVC_6&quot;_Corrugada_AN1"/>
      <sheetName val="Tuberia_PVC_8&quot;_Corrugada_AN1"/>
      <sheetName val="Tubería_PVC_3&quot;_sanitaria1"/>
      <sheetName val="Tubería_PVC_4&quot;_sanitaria1"/>
      <sheetName val="Registro_RW_de_1&quot;1"/>
      <sheetName val="Registro_RW_de_1_1_2&quot;1"/>
      <sheetName val="Válvula_de_corte_tipo_RW_3_,4&quot;1"/>
      <sheetName val="Sum_e_inst__lavamanos_de_colg1"/>
      <sheetName val="Sum_e_inst__lavaplatos1"/>
      <sheetName val="Tubería_PVC_san_2&quot;_1"/>
      <sheetName val="Puntos_Sanitarios_2&quot;_1"/>
      <sheetName val="Puntos_Sanitarios_4&quot;__1"/>
      <sheetName val="TUBERIA_PVC_V_D__3&quot;_1"/>
      <sheetName val="TUBERIA_PVC_VD_4&quot;1"/>
      <sheetName val="TUBERIA_PVC_V_D__3&quot;_A__LL1"/>
      <sheetName val="TERMINAL_DE_VENTILACIÓN_D__3&quot;_1"/>
      <sheetName val="TUBERIA_PVCP_1_1-_2&quot;_1"/>
      <sheetName val="TUBERIA_PVC_P_D__1-_2&quot;1"/>
      <sheetName val="Tuberioa_PVC_3-_4&quot;_1"/>
      <sheetName val="TUBERIA_PVC_P_D__1&quot;1"/>
      <sheetName val="TUBERIA_PVC_P_D__1_1-2&quot;1"/>
      <sheetName val="CAJA_PLASTICA_PARA_VALVULAS_1"/>
      <sheetName val="Sum__e_inst__Inodoro_tanque1"/>
      <sheetName val="Sum__e_inst__orinal_de_llave1"/>
      <sheetName val="Sum__e_inst__ducha1"/>
      <sheetName val="Sum__e_inst__sanitario_niño1"/>
      <sheetName val="Canal_en_lamina_galv_cal_201"/>
      <sheetName val="Ventana_con_marco_lam_1"/>
      <sheetName val="Ventana_con_marco_corrediza1"/>
      <sheetName val="Puerta_doble_con_marco1"/>
      <sheetName val="Puerta_division_baño_1,12x1,601"/>
      <sheetName val="Puerta_division_baño_60x1,601"/>
      <sheetName val="Puerta_con_marco_entamborada1"/>
      <sheetName val="Espejo_en_cristal_4_mm1"/>
      <sheetName val="Espejo_en_cristal_4_mm_con_mar1"/>
      <sheetName val="Excavación_a_maquina1"/>
      <sheetName val="Cerramiento_exterior1"/>
      <sheetName val="PR_11"/>
      <sheetName val="Ruta_011"/>
      <sheetName val="AFECTACION_01_1"/>
      <sheetName val="EJECUCION_C1"/>
      <sheetName val="Inf_Financiera_011"/>
      <sheetName val="RUTA_021"/>
      <sheetName val="AFECTACION_021"/>
      <sheetName val="EJECUCION_C__021"/>
      <sheetName val="INF_FINANCIERA_021"/>
      <sheetName val="RUTA_031"/>
      <sheetName val="AFECTACION_031"/>
      <sheetName val="EJECUCION_C__031"/>
      <sheetName val="INF_FINANCIERA_031"/>
      <sheetName val="RUTA_041"/>
      <sheetName val="AFECTACION_041"/>
      <sheetName val="EJECUCION_C__041"/>
      <sheetName val="INF_FINANCIERA_041"/>
      <sheetName val="RUTA_051"/>
      <sheetName val="AFECTACION_051"/>
      <sheetName val="EJECUCION_C__051"/>
      <sheetName val="INF_FINANCIERA_051"/>
      <sheetName val="RUTA_061"/>
      <sheetName val="AFECTACION_061"/>
      <sheetName val="EJECUCION_C__061"/>
      <sheetName val="INF_FINANCIERA_061"/>
      <sheetName val="RUTA_071"/>
      <sheetName val="AFECTACION_071"/>
      <sheetName val="EJECUCION_C__071"/>
      <sheetName val="INF_FINANCIERA_071"/>
      <sheetName val="RUTA_081"/>
      <sheetName val="AFECTACION_081"/>
      <sheetName val="EJECUCION_C__081"/>
      <sheetName val="INF_FINANCIERA_081"/>
      <sheetName val="RUTA_091"/>
      <sheetName val="AFECTACION_091"/>
      <sheetName val="EJECUCION_C__091"/>
      <sheetName val="INF_FINANCIERA_091"/>
      <sheetName val="RUTA_101"/>
      <sheetName val="AFECTACION_101"/>
      <sheetName val="EJECUCION_C__101"/>
      <sheetName val="INF_FINANCIERA_101"/>
      <sheetName val="RUTA_111"/>
      <sheetName val="AFECTACION_111"/>
      <sheetName val="EJECUCION_C__111"/>
      <sheetName val="INF_FINANCIERA_111"/>
      <sheetName val="\Users\USUARIO\Downloads\a__aa1"/>
      <sheetName val="SEGUIM_Y_REPROG_MES_1_(2)1"/>
      <sheetName val="Conceptos_básicos1"/>
      <sheetName val="Introducción_a_las_funciones1"/>
      <sheetName val="MIN_y_MAX1"/>
      <sheetName val="Fecha_y_hora1"/>
      <sheetName val="Unir_texto_y_números1"/>
      <sheetName val="Instrucciones_SI1"/>
      <sheetName val="Funciones_condicionales1"/>
      <sheetName val="Asistente_para_funciones1"/>
      <sheetName val="Errores_de_fórmula1"/>
      <sheetName val="Obtener_más_información1"/>
      <sheetName val="Hoja1_(2)1"/>
      <sheetName val="Hoja1_(3)1"/>
      <sheetName val="Base_Muestras2"/>
      <sheetName val="Formulario_N°_42"/>
      <sheetName val="[aCCIDENTES_DE_1995_-_1996_xls2"/>
      <sheetName val="\\Escritorio\amv_2011\a__aaInf2"/>
      <sheetName val="\\Giovanni\administracion_vial2"/>
      <sheetName val="\MONTO_AGOTABLE_2010\a__aaInfo2"/>
      <sheetName val="\AMV___no_borrar\PRESUPUESTOS\2"/>
      <sheetName val="\I\AMV___no_borrar\PRESUPUESTO2"/>
      <sheetName val="\G\I\AMV___no_borrar\PRESUPUES2"/>
      <sheetName val="\A\a__aaInformación_GRUPO_4\A_2"/>
      <sheetName val="\G\A\a__aaInformación_GRUPO_4\2"/>
      <sheetName val="\I\A\a__aaInformación_GRUPO_4\2"/>
      <sheetName val="\K\a__aaInformación_GRUPO_4\A_2"/>
      <sheetName val="\I\K\a__aaInformación_GRUPO_4\2"/>
      <sheetName val="\H\a__aaInformación_GRUPO_4\A_2"/>
      <sheetName val="\I\H\a__aaInformación_GRUPO_4\2"/>
      <sheetName val="\\INTERVIALNUBE\Documents_and_2"/>
      <sheetName val="\Documents_and_Settings\Pedro_2"/>
      <sheetName val="\Documents_and_Settings\jviter2"/>
      <sheetName val="Conceptos_básicos2"/>
      <sheetName val="Introducción_a_las_funciones2"/>
      <sheetName val="MIN_y_MAX2"/>
      <sheetName val="Fecha_y_hora2"/>
      <sheetName val="Unir_texto_y_números2"/>
      <sheetName val="Instrucciones_SI2"/>
      <sheetName val="Funciones_condicionales2"/>
      <sheetName val="Asistente_para_funciones2"/>
      <sheetName val="Errores_de_fórmula2"/>
      <sheetName val="Obtener_más_información2"/>
      <sheetName val="\Mini_HP_Enero_2015\Proyectos_2"/>
      <sheetName val="\Volumes\USB_PIOLIN\Escritorio2"/>
      <sheetName val="Lista_obra2"/>
      <sheetName val="\\Sistemas_serv1\xx\Documents_2"/>
      <sheetName val="PR_12"/>
      <sheetName val="Ruta_012"/>
      <sheetName val="AFECTACION_01_2"/>
      <sheetName val="EJECUCION_C2"/>
      <sheetName val="Inf_Financiera_012"/>
      <sheetName val="RUTA_022"/>
      <sheetName val="AFECTACION_022"/>
      <sheetName val="EJECUCION_C__022"/>
      <sheetName val="INF_FINANCIERA_022"/>
      <sheetName val="RUTA_032"/>
      <sheetName val="AFECTACION_032"/>
      <sheetName val="EJECUCION_C__032"/>
      <sheetName val="INF_FINANCIERA_032"/>
      <sheetName val="RUTA_042"/>
      <sheetName val="AFECTACION_042"/>
      <sheetName val="EJECUCION_C__042"/>
      <sheetName val="INF_FINANCIERA_042"/>
      <sheetName val="RUTA_052"/>
      <sheetName val="AFECTACION_052"/>
      <sheetName val="EJECUCION_C__052"/>
      <sheetName val="INF_FINANCIERA_052"/>
      <sheetName val="RUTA_062"/>
      <sheetName val="AFECTACION_062"/>
      <sheetName val="EJECUCION_C__062"/>
      <sheetName val="INF_FINANCIERA_062"/>
      <sheetName val="RUTA_072"/>
      <sheetName val="AFECTACION_072"/>
      <sheetName val="EJECUCION_C__072"/>
      <sheetName val="INF_FINANCIERA_072"/>
      <sheetName val="RUTA_082"/>
      <sheetName val="AFECTACION_082"/>
      <sheetName val="EJECUCION_C__082"/>
      <sheetName val="INF_FINANCIERA_082"/>
      <sheetName val="RUTA_092"/>
      <sheetName val="AFECTACION_092"/>
      <sheetName val="EJECUCION_C__092"/>
      <sheetName val="INF_FINANCIERA_092"/>
      <sheetName val="RUTA_102"/>
      <sheetName val="AFECTACION_102"/>
      <sheetName val="EJECUCION_C__102"/>
      <sheetName val="INF_FINANCIERA_102"/>
      <sheetName val="RUTA_112"/>
      <sheetName val="AFECTACION_112"/>
      <sheetName val="EJECUCION_C__112"/>
      <sheetName val="INF_FINANCIERA_112"/>
      <sheetName val="Analisis_Mano_de_Obra2"/>
      <sheetName val="SEÑALIZACION_CINTA2"/>
      <sheetName val="TUBERIA_DESAGUE_DE_2&quot;2"/>
      <sheetName val="TUBERIA__DE_SUCCIÓN_DE_22"/>
      <sheetName val="TUBERIA_DE_PRESIÓN_1_1-2_RDE212"/>
      <sheetName val="TUBERIA_DE_1_1-22"/>
      <sheetName val="CODO_DE_1_1_2&quot;X90°2"/>
      <sheetName val="VALBULA_DE_PASO_DE_2&quot;2"/>
      <sheetName val="VALBULA_DE_CIERRE_DE_1_1_2&quot;_2"/>
      <sheetName val="TANQUE_HIDROACUMULADOR2"/>
      <sheetName val="ELECTROBOMBAS_CENTRIFUGAS2"/>
      <sheetName val="LOSA_SUPERIOR_DEL_TANQUE_2"/>
      <sheetName val="PAREDES_DEL_TANQUE2"/>
      <sheetName val="LOSA_DE_FONDO_DEL_TANQUE2"/>
      <sheetName val="SOLADO_DE_LIMP__2500_PSI2"/>
      <sheetName val="CUPULAS_TRAG_4X32"/>
      <sheetName val="SALIDA_SONIDO2"/>
      <sheetName val="CANAL_EN_LAMINA_GALV2"/>
      <sheetName val="CUBIERTA_LUXALON2"/>
      <sheetName val="TENDIDO_DE_CABLE_No_8_2"/>
      <sheetName val="VAR__COBRE_2_44X5-82"/>
      <sheetName val="CAJA_EN_MAMPOSTERÍA2"/>
      <sheetName val="CAJA_DE_PASO_METÁLICA2"/>
      <sheetName val="BAJANTE_ACOM__ELECTRICA_1&quot;2"/>
      <sheetName val="SISTEMA_DE_TIERRA_Y_MALLA2"/>
      <sheetName val="CERTIFICADO_DE_RECIBO2"/>
      <sheetName val="TRAMITE_APROBAR2"/>
      <sheetName val="APLIQUE_DE_25W2"/>
      <sheetName val="LUMINARIA_FLUORESCENTE_DE_2X322"/>
      <sheetName val="LÁMPARA_METAL_HALIDE_250W2"/>
      <sheetName val="DUCTO_PVC_DE_3&quot;2"/>
      <sheetName val="DUCTO_PVC_DE_1&quot;2"/>
      <sheetName val="TENDIDO_DE_ACOMETIDA_BIFÁSICA2"/>
      <sheetName val="TELERRUPTOR_BIPOLAR_DE_16_AM2"/>
      <sheetName val="TABLERO_MINIPRAGMA_DE_12_C2"/>
      <sheetName val="AUTOMÁTICO_INDUSTRIAL2"/>
      <sheetName val="AUTOMÁTICO_TIPO_RIEL_22"/>
      <sheetName val="AUTOMÁTICO_TIPO_RIEL_12"/>
      <sheetName val="SALIDA_PARA_PULSADOR2"/>
      <sheetName val="SALIDA_TOMA_MONOFACISA_102"/>
      <sheetName val="SALIDA_TOMA_MONOFASICA_122"/>
      <sheetName val="SALIDA_PARA_APLIQUE2"/>
      <sheetName val="SALIDA_LAMPARA_FLUORESCENTE2"/>
      <sheetName val="DERIVACION_DE_LUMINARIA2"/>
      <sheetName val="SALIDA_PARA_LÁMPARA_METAL2"/>
      <sheetName val="Transformador_25_KVA2"/>
      <sheetName val="Acometida_Subt_Baja_Tensión2"/>
      <sheetName val="Puesta_a_Tierra2"/>
      <sheetName val="Tablero_Bifasico_24_Circuitos2"/>
      <sheetName val="Salida_Luminaria_Cerrada2"/>
      <sheetName val="Salida_Toma_120_V2"/>
      <sheetName val="Salida_Toma_220_V2"/>
      <sheetName val="Tendido_Alumbrado_Publico2"/>
      <sheetName val="Ducto_Tuberia_Conduit_PVC_3_-42"/>
      <sheetName val="Sumin_e_Inst_luminaria_Brika2"/>
      <sheetName val="Sumin_e_Inst_luminaria_Cerrada2"/>
      <sheetName val="Sumin_e_Inst_Poste_ITO2"/>
      <sheetName val="Sumin_y_mont_Caja_metal2"/>
      <sheetName val="Sardinel_prefabricado_Tipo_A2"/>
      <sheetName val="LIMPIEZA_Y_DESCAPOTE2"/>
      <sheetName val="LOCALIZACIÓN_Y_REPLANTEO2"/>
      <sheetName val="DEMOLICON_DE_MUROS2"/>
      <sheetName val="EXCAVACION_MANUAL2"/>
      <sheetName val="Demolicion_de_Graderias_Exist2"/>
      <sheetName val="RELLENO_BASE_GRANULAR2"/>
      <sheetName val="RELLENO_TIERRA_NEGRA2"/>
      <sheetName val="CONCRETO_DE_LIMPIEZA2"/>
      <sheetName val="VIGA_DE_CIMIENTO2"/>
      <sheetName val="VIGA_AEREA2"/>
      <sheetName val="CERCHAS_CELOSIA2"/>
      <sheetName val="Sum_e_Inst_de_Medidor2"/>
      <sheetName val="Sum_e_Inst_de_lavamanos_de_emp2"/>
      <sheetName val="Muros_divisorios_bloque_No__42"/>
      <sheetName val="Pañete_sobre_muros2"/>
      <sheetName val="Pintura_tipo_koraza2"/>
      <sheetName val="Ceramica_30x30,_incluye_win_2"/>
      <sheetName val="Granito_Pulido2"/>
      <sheetName val="Bordillos_ducha_ceram_2"/>
      <sheetName val="poceta_de_aseo_en_granito2"/>
      <sheetName val="Alistado_de_piso_mortero_imp_2"/>
      <sheetName val="Piso_en_baldosa_de_granito2"/>
      <sheetName val="media_caña_en_granito2"/>
      <sheetName val="Alfajia_a_la_vista2"/>
      <sheetName val="Tubería_PVCS_2&quot;_2"/>
      <sheetName val="Tuberia_aguas_lluvias_bajante2"/>
      <sheetName val="Tuberia_PVC_aguas_lluvias_3&quot;2"/>
      <sheetName val="Puntos_Hidráulicos_1_2&quot;_2"/>
      <sheetName val="tuberia_pvc_ag_lluvia_4&quot;2"/>
      <sheetName val="tuberia_pvc_corrugada_6&quot;_2"/>
      <sheetName val="tuberia_pvc_corrugada_8&quot;_2"/>
      <sheetName val="Tubería_PVC_6&quot;_Tipo_Fort2"/>
      <sheetName val="FILTRO_DRENAJE_4&quot;2"/>
      <sheetName val="FILTRO_DRENAJE_6&quot;2"/>
      <sheetName val="FILTRO_DRENAJE_8&quot;2"/>
      <sheetName val="Tubería_PVC_4&quot;_corrugada_AN2"/>
      <sheetName val="Tuberia_PVC_6&quot;_Corrugada_AN2"/>
      <sheetName val="Tuberia_PVC_8&quot;_Corrugada_AN2"/>
      <sheetName val="Tubería_PVC_3&quot;_sanitaria2"/>
      <sheetName val="Tubería_PVC_4&quot;_sanitaria2"/>
      <sheetName val="Registro_RW_de_1&quot;2"/>
      <sheetName val="Registro_RW_de_1_1_2&quot;2"/>
      <sheetName val="Válvula_de_corte_tipo_RW_3_,4&quot;2"/>
      <sheetName val="Sum_e_inst__lavamanos_de_colg2"/>
      <sheetName val="Sum_e_inst__lavaplatos2"/>
      <sheetName val="Tubería_PVC_san_2&quot;_2"/>
      <sheetName val="Puntos_Sanitarios_2&quot;_2"/>
      <sheetName val="Puntos_Sanitarios_4&quot;__2"/>
      <sheetName val="TUBERIA_PVC_V_D__3&quot;_2"/>
      <sheetName val="TUBERIA_PVC_VD_4&quot;2"/>
      <sheetName val="TUBERIA_PVC_V_D__3&quot;_A__LL2"/>
      <sheetName val="TERMINAL_DE_VENTILACIÓN_D__3&quot;_2"/>
      <sheetName val="TUBERIA_PVCP_1_1-_2&quot;_2"/>
      <sheetName val="TUBERIA_PVC_P_D__1-_2&quot;2"/>
      <sheetName val="Tuberioa_PVC_3-_4&quot;_2"/>
      <sheetName val="TUBERIA_PVC_P_D__1&quot;2"/>
      <sheetName val="TUBERIA_PVC_P_D__1_1-2&quot;2"/>
      <sheetName val="CAJA_PLASTICA_PARA_VALVULAS_2"/>
      <sheetName val="Sum__e_inst__Inodoro_tanque2"/>
      <sheetName val="Sum__e_inst__orinal_de_llave2"/>
      <sheetName val="Sum__e_inst__ducha2"/>
      <sheetName val="Sum__e_inst__sanitario_niño2"/>
      <sheetName val="Canal_en_lamina_galv_cal_202"/>
      <sheetName val="Ventana_con_marco_lam_2"/>
      <sheetName val="Ventana_con_marco_corrediza2"/>
      <sheetName val="Puerta_doble_con_marco2"/>
      <sheetName val="Puerta_division_baño_1,12x1,602"/>
      <sheetName val="Puerta_division_baño_60x1,602"/>
      <sheetName val="Puerta_con_marco_entamborada2"/>
      <sheetName val="Espejo_en_cristal_4_mm2"/>
      <sheetName val="Espejo_en_cristal_4_mm_con_mar2"/>
      <sheetName val="Excavación_a_maquina2"/>
      <sheetName val="Cerramiento_exterior2"/>
      <sheetName val="\Users\USUARIO\Downloads\a__aa2"/>
      <sheetName val="Hoja1_(2)2"/>
      <sheetName val="Hoja1_(3)2"/>
      <sheetName val="SEGUIM_Y_REPROG_MES_1_(2)2"/>
      <sheetName val="\Users\rosalym\Desktop\BALANCE "/>
      <sheetName val="aCCIDENTES%2520DE%25201995%2520"/>
      <sheetName val="modf "/>
      <sheetName val="1,2 MC"/>
      <sheetName val="3,1 MC"/>
      <sheetName val="3,2 MC"/>
      <sheetName val="4,2 MC"/>
      <sheetName val="MANO_DE_OBRA"/>
      <sheetName val="//cceficiente_sharepoint_com/a_"/>
      <sheetName val="//d_docs_live_net/a__aaInformac"/>
      <sheetName val="DIRECTAS AMO I"/>
      <sheetName val="DIRECTAS AMO II"/>
      <sheetName val="/a  aaInformación GRUPO 4/A MIn"/>
      <sheetName val="LETRAS"/>
      <sheetName val="CONTROL ADM"/>
      <sheetName val="RECIBO PARCIAL"/>
      <sheetName val="AVANCE SEMANAL"/>
      <sheetName val="Memoria de cantidades"/>
      <sheetName val="CARTILLA ACEROS"/>
      <sheetName val="REG FOTO"/>
      <sheetName val="BALANCE DE OBRA "/>
      <sheetName val="MAYORES Y MENORES"/>
      <sheetName val="CLIMA mes"/>
      <sheetName val="ACTA LIQUIDACION"/>
      <sheetName val="INST"/>
      <sheetName val="2007 Database"/>
      <sheetName val="COSTOS_UNITARIOS"/>
      <sheetName val="ITEMS_ALCANT_"/>
      <sheetName val="COSTOS_UNITARIOS1"/>
      <sheetName val="ITEMS_ALCANT_1"/>
      <sheetName val="COSTOS_UNITARIOS2"/>
      <sheetName val="ITEMS_ALCANT_2"/>
      <sheetName val="Formulario_N°_43"/>
      <sheetName val="Base_Muestras3"/>
      <sheetName val="COSTOS_UNITARIOS3"/>
      <sheetName val="\AMV___no_borrar\PRESUPUESTOS\3"/>
      <sheetName val="\I\AMV___no_borrar\PRESUPUESTO3"/>
      <sheetName val="\A\a__aaInformación_GRUPO_4\A_3"/>
      <sheetName val="ITEMS_ALCANT_3"/>
      <sheetName val="Formulario_N°_44"/>
      <sheetName val="Base_Muestras4"/>
      <sheetName val="COSTOS_UNITARIOS4"/>
      <sheetName val="\AMV___no_borrar\PRESUPUESTOS\4"/>
      <sheetName val="\I\AMV___no_borrar\PRESUPUESTO4"/>
      <sheetName val="\A\a__aaInformación_GRUPO_4\A_4"/>
      <sheetName val="ITEMS_ALCANT_4"/>
      <sheetName val="Analisis_Mano_de_Obra3"/>
      <sheetName val="SEÑALIZACION_CINTA3"/>
      <sheetName val="TUBERIA_DESAGUE_DE_2&quot;3"/>
      <sheetName val="TUBERIA__DE_SUCCIÓN_DE_23"/>
      <sheetName val="TUBERIA_DE_PRESIÓN_1_1-2_RDE213"/>
      <sheetName val="TUBERIA_DE_1_1-23"/>
      <sheetName val="CODO_DE_1_1_2&quot;X90°3"/>
      <sheetName val="VALBULA_DE_PASO_DE_2&quot;3"/>
      <sheetName val="VALBULA_DE_CIERRE_DE_1_1_2&quot;_3"/>
      <sheetName val="TANQUE_HIDROACUMULADOR3"/>
      <sheetName val="ELECTROBOMBAS_CENTRIFUGAS3"/>
      <sheetName val="LOSA_SUPERIOR_DEL_TANQUE_3"/>
      <sheetName val="PAREDES_DEL_TANQUE3"/>
      <sheetName val="LOSA_DE_FONDO_DEL_TANQUE3"/>
      <sheetName val="SOLADO_DE_LIMP__2500_PSI3"/>
      <sheetName val="CUPULAS_TRAG_4X33"/>
      <sheetName val="SALIDA_SONIDO3"/>
      <sheetName val="CANAL_EN_LAMINA_GALV3"/>
      <sheetName val="CUBIERTA_LUXALON3"/>
      <sheetName val="TENDIDO_DE_CABLE_No_8_3"/>
      <sheetName val="VAR__COBRE_2_44X5-83"/>
      <sheetName val="CAJA_EN_MAMPOSTERÍA3"/>
      <sheetName val="CAJA_DE_PASO_METÁLICA3"/>
      <sheetName val="BAJANTE_ACOM__ELECTRICA_1&quot;3"/>
      <sheetName val="SISTEMA_DE_TIERRA_Y_MALLA3"/>
      <sheetName val="CERTIFICADO_DE_RECIBO3"/>
      <sheetName val="TRAMITE_APROBAR3"/>
      <sheetName val="APLIQUE_DE_25W3"/>
      <sheetName val="LUMINARIA_FLUORESCENTE_DE_2X323"/>
      <sheetName val="LÁMPARA_METAL_HALIDE_250W3"/>
      <sheetName val="DUCTO_PVC_DE_3&quot;3"/>
      <sheetName val="DUCTO_PVC_DE_1&quot;3"/>
      <sheetName val="TENDIDO_DE_ACOMETIDA_BIFÁSICA3"/>
      <sheetName val="TELERRUPTOR_BIPOLAR_DE_16_AM3"/>
      <sheetName val="TABLERO_MINIPRAGMA_DE_12_C3"/>
      <sheetName val="AUTOMÁTICO_INDUSTRIAL3"/>
      <sheetName val="AUTOMÁTICO_TIPO_RIEL_23"/>
      <sheetName val="AUTOMÁTICO_TIPO_RIEL_13"/>
      <sheetName val="SALIDA_PARA_PULSADOR3"/>
      <sheetName val="SALIDA_TOMA_MONOFACISA_103"/>
      <sheetName val="SALIDA_TOMA_MONOFASICA_123"/>
      <sheetName val="SALIDA_PARA_APLIQUE3"/>
      <sheetName val="SALIDA_LAMPARA_FLUORESCENTE3"/>
      <sheetName val="DERIVACION_DE_LUMINARIA3"/>
      <sheetName val="SALIDA_PARA_LÁMPARA_METAL3"/>
      <sheetName val="Transformador_25_KVA3"/>
      <sheetName val="Acometida_Subt_Baja_Tensión3"/>
      <sheetName val="Puesta_a_Tierra3"/>
      <sheetName val="Tablero_Bifasico_24_Circuitos3"/>
      <sheetName val="Salida_Luminaria_Cerrada3"/>
      <sheetName val="Salida_Toma_120_V3"/>
      <sheetName val="Salida_Toma_220_V3"/>
      <sheetName val="Tendido_Alumbrado_Publico3"/>
      <sheetName val="Ducto_Tuberia_Conduit_PVC_3_-43"/>
      <sheetName val="Sumin_e_Inst_luminaria_Brika3"/>
      <sheetName val="Sumin_e_Inst_luminaria_Cerrada3"/>
      <sheetName val="Sumin_e_Inst_Poste_ITO3"/>
      <sheetName val="Sumin_y_mont_Caja_metal3"/>
      <sheetName val="Sardinel_prefabricado_Tipo_A3"/>
      <sheetName val="LIMPIEZA_Y_DESCAPOTE3"/>
      <sheetName val="LOCALIZACIÓN_Y_REPLANTEO3"/>
      <sheetName val="DEMOLICON_DE_MUROS3"/>
      <sheetName val="EXCAVACION_MANUAL3"/>
      <sheetName val="Demolicion_de_Graderias_Exist3"/>
      <sheetName val="RELLENO_BASE_GRANULAR3"/>
      <sheetName val="RELLENO_TIERRA_NEGRA3"/>
      <sheetName val="CONCRETO_DE_LIMPIEZA3"/>
      <sheetName val="VIGA_DE_CIMIENTO3"/>
      <sheetName val="VIGA_AEREA3"/>
      <sheetName val="CERCHAS_CELOSIA3"/>
      <sheetName val="Sum_e_Inst_de_Medidor3"/>
      <sheetName val="Sum_e_Inst_de_lavamanos_de_emp3"/>
      <sheetName val="Muros_divisorios_bloque_No__43"/>
      <sheetName val="Pañete_sobre_muros3"/>
      <sheetName val="Pintura_tipo_koraza3"/>
      <sheetName val="Ceramica_30x30,_incluye_win_3"/>
      <sheetName val="Granito_Pulido3"/>
      <sheetName val="Bordillos_ducha_ceram_3"/>
      <sheetName val="poceta_de_aseo_en_granito3"/>
      <sheetName val="Alistado_de_piso_mortero_imp_3"/>
      <sheetName val="Piso_en_baldosa_de_granito3"/>
      <sheetName val="media_caña_en_granito3"/>
      <sheetName val="Alfajia_a_la_vista3"/>
      <sheetName val="Tubería_PVCS_2&quot;_3"/>
      <sheetName val="Tuberia_aguas_lluvias_bajante3"/>
      <sheetName val="Tuberia_PVC_aguas_lluvias_3&quot;3"/>
      <sheetName val="Puntos_Hidráulicos_1_2&quot;_3"/>
      <sheetName val="tuberia_pvc_ag_lluvia_4&quot;3"/>
      <sheetName val="tuberia_pvc_corrugada_6&quot;_3"/>
      <sheetName val="tuberia_pvc_corrugada_8&quot;_3"/>
      <sheetName val="Tubería_PVC_6&quot;_Tipo_Fort3"/>
      <sheetName val="FILTRO_DRENAJE_4&quot;3"/>
      <sheetName val="FILTRO_DRENAJE_6&quot;3"/>
      <sheetName val="FILTRO_DRENAJE_8&quot;3"/>
      <sheetName val="Tubería_PVC_4&quot;_corrugada_AN3"/>
      <sheetName val="Tuberia_PVC_6&quot;_Corrugada_AN3"/>
      <sheetName val="Tuberia_PVC_8&quot;_Corrugada_AN3"/>
      <sheetName val="Tubería_PVC_3&quot;_sanitaria3"/>
      <sheetName val="Tubería_PVC_4&quot;_sanitaria3"/>
      <sheetName val="Registro_RW_de_1&quot;3"/>
      <sheetName val="Registro_RW_de_1_1_2&quot;3"/>
      <sheetName val="Válvula_de_corte_tipo_RW_3_,4&quot;3"/>
      <sheetName val="Sum_e_inst__lavamanos_de_colg3"/>
      <sheetName val="Sum_e_inst__lavaplatos3"/>
      <sheetName val="Tubería_PVC_san_2&quot;_3"/>
      <sheetName val="Puntos_Sanitarios_2&quot;_3"/>
      <sheetName val="Puntos_Sanitarios_4&quot;__3"/>
      <sheetName val="TUBERIA_PVC_V_D__3&quot;_3"/>
      <sheetName val="TUBERIA_PVC_VD_4&quot;3"/>
      <sheetName val="TUBERIA_PVC_V_D__3&quot;_A__LL3"/>
      <sheetName val="TERMINAL_DE_VENTILACIÓN_D__3&quot;_3"/>
      <sheetName val="TUBERIA_PVCP_1_1-_2&quot;_3"/>
      <sheetName val="TUBERIA_PVC_P_D__1-_2&quot;3"/>
      <sheetName val="Tuberioa_PVC_3-_4&quot;_3"/>
      <sheetName val="TUBERIA_PVC_P_D__1&quot;3"/>
      <sheetName val="TUBERIA_PVC_P_D__1_1-2&quot;3"/>
      <sheetName val="CAJA_PLASTICA_PARA_VALVULAS_3"/>
      <sheetName val="Sum__e_inst__Inodoro_tanque3"/>
      <sheetName val="Sum__e_inst__orinal_de_llave3"/>
      <sheetName val="Sum__e_inst__ducha3"/>
      <sheetName val="Sum__e_inst__sanitario_niño3"/>
      <sheetName val="Canal_en_lamina_galv_cal_203"/>
      <sheetName val="Ventana_con_marco_lam_3"/>
      <sheetName val="Ventana_con_marco_corrediza3"/>
      <sheetName val="Puerta_doble_con_marco3"/>
      <sheetName val="Puerta_division_baño_1,12x1,603"/>
      <sheetName val="Puerta_division_baño_60x1,603"/>
      <sheetName val="Puerta_con_marco_entamborada3"/>
      <sheetName val="Espejo_en_cristal_4_mm3"/>
      <sheetName val="Espejo_en_cristal_4_mm_con_mar3"/>
      <sheetName val="Excavación_a_maquina3"/>
      <sheetName val="Cerramiento_exterior3"/>
      <sheetName val="\\Escritorio\amv_2011\a__aaInf3"/>
      <sheetName val="[aCCIDENTES_DE_1995_-_1996_xls3"/>
      <sheetName val="Formulario_N°_45"/>
      <sheetName val="Base_Muestras5"/>
      <sheetName val="COSTOS_UNITARIOS5"/>
      <sheetName val="\AMV___no_borrar\PRESUPUESTOS\5"/>
      <sheetName val="\I\AMV___no_borrar\PRESUPUESTO5"/>
      <sheetName val="\A\a__aaInformación_GRUPO_4\A_5"/>
      <sheetName val="ITEMS_ALCANT_5"/>
      <sheetName val="Analisis_Mano_de_Obra4"/>
      <sheetName val="SEÑALIZACION_CINTA4"/>
      <sheetName val="TUBERIA_DESAGUE_DE_2&quot;4"/>
      <sheetName val="TUBERIA__DE_SUCCIÓN_DE_24"/>
      <sheetName val="TUBERIA_DE_PRESIÓN_1_1-2_RDE214"/>
      <sheetName val="TUBERIA_DE_1_1-24"/>
      <sheetName val="CODO_DE_1_1_2&quot;X90°4"/>
      <sheetName val="VALBULA_DE_PASO_DE_2&quot;4"/>
      <sheetName val="VALBULA_DE_CIERRE_DE_1_1_2&quot;_4"/>
      <sheetName val="TANQUE_HIDROACUMULADOR4"/>
      <sheetName val="ELECTROBOMBAS_CENTRIFUGAS4"/>
      <sheetName val="LOSA_SUPERIOR_DEL_TANQUE_4"/>
      <sheetName val="PAREDES_DEL_TANQUE4"/>
      <sheetName val="LOSA_DE_FONDO_DEL_TANQUE4"/>
      <sheetName val="SOLADO_DE_LIMP__2500_PSI4"/>
      <sheetName val="CUPULAS_TRAG_4X34"/>
      <sheetName val="SALIDA_SONIDO4"/>
      <sheetName val="CANAL_EN_LAMINA_GALV4"/>
      <sheetName val="CUBIERTA_LUXALON4"/>
      <sheetName val="TENDIDO_DE_CABLE_No_8_4"/>
      <sheetName val="VAR__COBRE_2_44X5-84"/>
      <sheetName val="CAJA_EN_MAMPOSTERÍA4"/>
      <sheetName val="CAJA_DE_PASO_METÁLICA4"/>
      <sheetName val="BAJANTE_ACOM__ELECTRICA_1&quot;4"/>
      <sheetName val="SISTEMA_DE_TIERRA_Y_MALLA4"/>
      <sheetName val="CERTIFICADO_DE_RECIBO4"/>
      <sheetName val="TRAMITE_APROBAR4"/>
      <sheetName val="APLIQUE_DE_25W4"/>
      <sheetName val="LUMINARIA_FLUORESCENTE_DE_2X324"/>
      <sheetName val="LÁMPARA_METAL_HALIDE_250W4"/>
      <sheetName val="DUCTO_PVC_DE_3&quot;4"/>
      <sheetName val="DUCTO_PVC_DE_1&quot;4"/>
      <sheetName val="TENDIDO_DE_ACOMETIDA_BIFÁSICA4"/>
      <sheetName val="TELERRUPTOR_BIPOLAR_DE_16_AM4"/>
      <sheetName val="TABLERO_MINIPRAGMA_DE_12_C4"/>
      <sheetName val="AUTOMÁTICO_INDUSTRIAL4"/>
      <sheetName val="AUTOMÁTICO_TIPO_RIEL_24"/>
      <sheetName val="AUTOMÁTICO_TIPO_RIEL_14"/>
      <sheetName val="SALIDA_PARA_PULSADOR4"/>
      <sheetName val="SALIDA_TOMA_MONOFACISA_104"/>
      <sheetName val="SALIDA_TOMA_MONOFASICA_124"/>
      <sheetName val="SALIDA_PARA_APLIQUE4"/>
      <sheetName val="SALIDA_LAMPARA_FLUORESCENTE4"/>
      <sheetName val="DERIVACION_DE_LUMINARIA4"/>
      <sheetName val="SALIDA_PARA_LÁMPARA_METAL4"/>
      <sheetName val="Transformador_25_KVA4"/>
      <sheetName val="Acometida_Subt_Baja_Tensión4"/>
      <sheetName val="Puesta_a_Tierra4"/>
      <sheetName val="Tablero_Bifasico_24_Circuitos4"/>
      <sheetName val="Salida_Luminaria_Cerrada4"/>
      <sheetName val="Salida_Toma_120_V4"/>
      <sheetName val="Salida_Toma_220_V4"/>
      <sheetName val="Tendido_Alumbrado_Publico4"/>
      <sheetName val="Ducto_Tuberia_Conduit_PVC_3_-44"/>
      <sheetName val="Sumin_e_Inst_luminaria_Brika4"/>
      <sheetName val="Sumin_e_Inst_luminaria_Cerrada4"/>
      <sheetName val="Sumin_e_Inst_Poste_ITO4"/>
      <sheetName val="Sumin_y_mont_Caja_metal4"/>
      <sheetName val="Sardinel_prefabricado_Tipo_A4"/>
      <sheetName val="LIMPIEZA_Y_DESCAPOTE4"/>
      <sheetName val="LOCALIZACIÓN_Y_REPLANTEO4"/>
      <sheetName val="DEMOLICON_DE_MUROS4"/>
      <sheetName val="EXCAVACION_MANUAL4"/>
      <sheetName val="Demolicion_de_Graderias_Exist4"/>
      <sheetName val="RELLENO_BASE_GRANULAR4"/>
      <sheetName val="RELLENO_TIERRA_NEGRA4"/>
      <sheetName val="CONCRETO_DE_LIMPIEZA4"/>
      <sheetName val="VIGA_DE_CIMIENTO4"/>
      <sheetName val="VIGA_AEREA4"/>
      <sheetName val="CERCHAS_CELOSIA4"/>
      <sheetName val="Sum_e_Inst_de_Medidor4"/>
      <sheetName val="Sum_e_Inst_de_lavamanos_de_emp4"/>
      <sheetName val="Muros_divisorios_bloque_No__44"/>
      <sheetName val="Pañete_sobre_muros4"/>
      <sheetName val="Pintura_tipo_koraza4"/>
      <sheetName val="Ceramica_30x30,_incluye_win_4"/>
      <sheetName val="Granito_Pulido4"/>
      <sheetName val="Bordillos_ducha_ceram_4"/>
      <sheetName val="poceta_de_aseo_en_granito4"/>
      <sheetName val="Alistado_de_piso_mortero_imp_4"/>
      <sheetName val="Piso_en_baldosa_de_granito4"/>
      <sheetName val="media_caña_en_granito4"/>
      <sheetName val="Alfajia_a_la_vista4"/>
      <sheetName val="Tubería_PVCS_2&quot;_4"/>
      <sheetName val="Tuberia_aguas_lluvias_bajante4"/>
      <sheetName val="Tuberia_PVC_aguas_lluvias_3&quot;4"/>
      <sheetName val="Puntos_Hidráulicos_1_2&quot;_4"/>
      <sheetName val="tuberia_pvc_ag_lluvia_4&quot;4"/>
      <sheetName val="tuberia_pvc_corrugada_6&quot;_4"/>
      <sheetName val="tuberia_pvc_corrugada_8&quot;_4"/>
      <sheetName val="Tubería_PVC_6&quot;_Tipo_Fort4"/>
      <sheetName val="FILTRO_DRENAJE_4&quot;4"/>
      <sheetName val="FILTRO_DRENAJE_6&quot;4"/>
      <sheetName val="FILTRO_DRENAJE_8&quot;4"/>
      <sheetName val="Tubería_PVC_4&quot;_corrugada_AN4"/>
      <sheetName val="Tuberia_PVC_6&quot;_Corrugada_AN4"/>
      <sheetName val="Tuberia_PVC_8&quot;_Corrugada_AN4"/>
      <sheetName val="Tubería_PVC_3&quot;_sanitaria4"/>
      <sheetName val="Tubería_PVC_4&quot;_sanitaria4"/>
      <sheetName val="Registro_RW_de_1&quot;4"/>
      <sheetName val="Registro_RW_de_1_1_2&quot;4"/>
      <sheetName val="Válvula_de_corte_tipo_RW_3_,4&quot;4"/>
      <sheetName val="Sum_e_inst__lavamanos_de_colg4"/>
      <sheetName val="Sum_e_inst__lavaplatos4"/>
      <sheetName val="Tubería_PVC_san_2&quot;_4"/>
      <sheetName val="Puntos_Sanitarios_2&quot;_4"/>
      <sheetName val="Puntos_Sanitarios_4&quot;__4"/>
      <sheetName val="TUBERIA_PVC_V_D__3&quot;_4"/>
      <sheetName val="TUBERIA_PVC_VD_4&quot;4"/>
      <sheetName val="TUBERIA_PVC_V_D__3&quot;_A__LL4"/>
      <sheetName val="TERMINAL_DE_VENTILACIÓN_D__3&quot;_4"/>
      <sheetName val="TUBERIA_PVCP_1_1-_2&quot;_4"/>
      <sheetName val="TUBERIA_PVC_P_D__1-_2&quot;4"/>
      <sheetName val="Tuberioa_PVC_3-_4&quot;_4"/>
      <sheetName val="TUBERIA_PVC_P_D__1&quot;4"/>
      <sheetName val="TUBERIA_PVC_P_D__1_1-2&quot;4"/>
      <sheetName val="CAJA_PLASTICA_PARA_VALVULAS_4"/>
      <sheetName val="Sum__e_inst__Inodoro_tanque4"/>
      <sheetName val="Sum__e_inst__orinal_de_llave4"/>
      <sheetName val="Sum__e_inst__ducha4"/>
      <sheetName val="Sum__e_inst__sanitario_niño4"/>
      <sheetName val="Canal_en_lamina_galv_cal_204"/>
      <sheetName val="Ventana_con_marco_lam_4"/>
      <sheetName val="Ventana_con_marco_corrediza4"/>
      <sheetName val="Puerta_doble_con_marco4"/>
      <sheetName val="Puerta_division_baño_1,12x1,604"/>
      <sheetName val="Puerta_division_baño_60x1,604"/>
      <sheetName val="Puerta_con_marco_entamborada4"/>
      <sheetName val="Espejo_en_cristal_4_mm4"/>
      <sheetName val="Espejo_en_cristal_4_mm_con_mar4"/>
      <sheetName val="Excavación_a_maquina4"/>
      <sheetName val="Cerramiento_exterior4"/>
      <sheetName val="\\Escritorio\amv_2011\a__aaInf4"/>
      <sheetName val="[aCCIDENTES_DE_1995_-_1996_xls4"/>
      <sheetName val="Formulario_N°_46"/>
      <sheetName val="Base_Muestras6"/>
      <sheetName val="COSTOS_UNITARIOS6"/>
      <sheetName val="\AMV___no_borrar\PRESUPUESTOS\6"/>
      <sheetName val="\I\AMV___no_borrar\PRESUPUESTO6"/>
      <sheetName val="\A\a__aaInformación_GRUPO_4\A_6"/>
      <sheetName val="ITEMS_ALCANT_6"/>
      <sheetName val="Analisis_Mano_de_Obra5"/>
      <sheetName val="SEÑALIZACION_CINTA5"/>
      <sheetName val="TUBERIA_DESAGUE_DE_2&quot;5"/>
      <sheetName val="TUBERIA__DE_SUCCIÓN_DE_25"/>
      <sheetName val="TUBERIA_DE_PRESIÓN_1_1-2_RDE215"/>
      <sheetName val="TUBERIA_DE_1_1-25"/>
      <sheetName val="CODO_DE_1_1_2&quot;X90°5"/>
      <sheetName val="VALBULA_DE_PASO_DE_2&quot;5"/>
      <sheetName val="VALBULA_DE_CIERRE_DE_1_1_2&quot;_5"/>
      <sheetName val="TANQUE_HIDROACUMULADOR5"/>
      <sheetName val="ELECTROBOMBAS_CENTRIFUGAS5"/>
      <sheetName val="LOSA_SUPERIOR_DEL_TANQUE_5"/>
      <sheetName val="PAREDES_DEL_TANQUE5"/>
      <sheetName val="LOSA_DE_FONDO_DEL_TANQUE5"/>
      <sheetName val="SOLADO_DE_LIMP__2500_PSI5"/>
      <sheetName val="CUPULAS_TRAG_4X35"/>
      <sheetName val="SALIDA_SONIDO5"/>
      <sheetName val="CANAL_EN_LAMINA_GALV5"/>
      <sheetName val="CUBIERTA_LUXALON5"/>
      <sheetName val="TENDIDO_DE_CABLE_No_8_5"/>
      <sheetName val="VAR__COBRE_2_44X5-85"/>
      <sheetName val="CAJA_EN_MAMPOSTERÍA5"/>
      <sheetName val="CAJA_DE_PASO_METÁLICA5"/>
      <sheetName val="BAJANTE_ACOM__ELECTRICA_1&quot;5"/>
      <sheetName val="SISTEMA_DE_TIERRA_Y_MALLA5"/>
      <sheetName val="CERTIFICADO_DE_RECIBO5"/>
      <sheetName val="TRAMITE_APROBAR5"/>
      <sheetName val="APLIQUE_DE_25W5"/>
      <sheetName val="LUMINARIA_FLUORESCENTE_DE_2X325"/>
      <sheetName val="LÁMPARA_METAL_HALIDE_250W5"/>
      <sheetName val="DUCTO_PVC_DE_3&quot;5"/>
      <sheetName val="DUCTO_PVC_DE_1&quot;5"/>
      <sheetName val="TENDIDO_DE_ACOMETIDA_BIFÁSICA5"/>
      <sheetName val="TELERRUPTOR_BIPOLAR_DE_16_AM5"/>
      <sheetName val="TABLERO_MINIPRAGMA_DE_12_C5"/>
      <sheetName val="AUTOMÁTICO_INDUSTRIAL5"/>
      <sheetName val="AUTOMÁTICO_TIPO_RIEL_25"/>
      <sheetName val="AUTOMÁTICO_TIPO_RIEL_15"/>
      <sheetName val="SALIDA_PARA_PULSADOR5"/>
      <sheetName val="SALIDA_TOMA_MONOFACISA_105"/>
      <sheetName val="SALIDA_TOMA_MONOFASICA_125"/>
      <sheetName val="SALIDA_PARA_APLIQUE5"/>
      <sheetName val="SALIDA_LAMPARA_FLUORESCENTE5"/>
      <sheetName val="DERIVACION_DE_LUMINARIA5"/>
      <sheetName val="SALIDA_PARA_LÁMPARA_METAL5"/>
      <sheetName val="Transformador_25_KVA5"/>
      <sheetName val="Acometida_Subt_Baja_Tensión5"/>
      <sheetName val="Puesta_a_Tierra5"/>
      <sheetName val="Tablero_Bifasico_24_Circuitos5"/>
      <sheetName val="Salida_Luminaria_Cerrada5"/>
      <sheetName val="Salida_Toma_120_V5"/>
      <sheetName val="Salida_Toma_220_V5"/>
      <sheetName val="Tendido_Alumbrado_Publico5"/>
      <sheetName val="Ducto_Tuberia_Conduit_PVC_3_-45"/>
      <sheetName val="Sumin_e_Inst_luminaria_Brika5"/>
      <sheetName val="Sumin_e_Inst_luminaria_Cerrada5"/>
      <sheetName val="Sumin_e_Inst_Poste_ITO5"/>
      <sheetName val="Sumin_y_mont_Caja_metal5"/>
      <sheetName val="Sardinel_prefabricado_Tipo_A5"/>
      <sheetName val="LIMPIEZA_Y_DESCAPOTE5"/>
      <sheetName val="LOCALIZACIÓN_Y_REPLANTEO5"/>
      <sheetName val="DEMOLICON_DE_MUROS5"/>
      <sheetName val="EXCAVACION_MANUAL5"/>
      <sheetName val="Demolicion_de_Graderias_Exist5"/>
      <sheetName val="RELLENO_BASE_GRANULAR5"/>
      <sheetName val="RELLENO_TIERRA_NEGRA5"/>
      <sheetName val="CONCRETO_DE_LIMPIEZA5"/>
      <sheetName val="VIGA_DE_CIMIENTO5"/>
      <sheetName val="VIGA_AEREA5"/>
      <sheetName val="CERCHAS_CELOSIA5"/>
      <sheetName val="Sum_e_Inst_de_Medidor5"/>
      <sheetName val="Sum_e_Inst_de_lavamanos_de_emp5"/>
      <sheetName val="Muros_divisorios_bloque_No__45"/>
      <sheetName val="Pañete_sobre_muros5"/>
      <sheetName val="Pintura_tipo_koraza5"/>
      <sheetName val="Ceramica_30x30,_incluye_win_5"/>
      <sheetName val="Granito_Pulido5"/>
      <sheetName val="Bordillos_ducha_ceram_5"/>
      <sheetName val="poceta_de_aseo_en_granito5"/>
      <sheetName val="Alistado_de_piso_mortero_imp_5"/>
      <sheetName val="Piso_en_baldosa_de_granito5"/>
      <sheetName val="media_caña_en_granito5"/>
      <sheetName val="Alfajia_a_la_vista5"/>
      <sheetName val="Tubería_PVCS_2&quot;_5"/>
      <sheetName val="Tuberia_aguas_lluvias_bajante5"/>
      <sheetName val="Tuberia_PVC_aguas_lluvias_3&quot;5"/>
      <sheetName val="Puntos_Hidráulicos_1_2&quot;_5"/>
      <sheetName val="tuberia_pvc_ag_lluvia_4&quot;5"/>
      <sheetName val="tuberia_pvc_corrugada_6&quot;_5"/>
      <sheetName val="tuberia_pvc_corrugada_8&quot;_5"/>
      <sheetName val="Tubería_PVC_6&quot;_Tipo_Fort5"/>
      <sheetName val="FILTRO_DRENAJE_4&quot;5"/>
      <sheetName val="FILTRO_DRENAJE_6&quot;5"/>
      <sheetName val="FILTRO_DRENAJE_8&quot;5"/>
      <sheetName val="Tubería_PVC_4&quot;_corrugada_AN5"/>
      <sheetName val="Tuberia_PVC_6&quot;_Corrugada_AN5"/>
      <sheetName val="Tuberia_PVC_8&quot;_Corrugada_AN5"/>
      <sheetName val="Tubería_PVC_3&quot;_sanitaria5"/>
      <sheetName val="Tubería_PVC_4&quot;_sanitaria5"/>
      <sheetName val="Registro_RW_de_1&quot;5"/>
      <sheetName val="Registro_RW_de_1_1_2&quot;5"/>
      <sheetName val="Válvula_de_corte_tipo_RW_3_,4&quot;5"/>
      <sheetName val="Sum_e_inst__lavamanos_de_colg5"/>
      <sheetName val="Sum_e_inst__lavaplatos5"/>
      <sheetName val="Tubería_PVC_san_2&quot;_5"/>
      <sheetName val="Puntos_Sanitarios_2&quot;_5"/>
      <sheetName val="Puntos_Sanitarios_4&quot;__5"/>
      <sheetName val="TUBERIA_PVC_V_D__3&quot;_5"/>
      <sheetName val="TUBERIA_PVC_VD_4&quot;5"/>
      <sheetName val="TUBERIA_PVC_V_D__3&quot;_A__LL5"/>
      <sheetName val="TERMINAL_DE_VENTILACIÓN_D__3&quot;_5"/>
      <sheetName val="TUBERIA_PVCP_1_1-_2&quot;_5"/>
      <sheetName val="TUBERIA_PVC_P_D__1-_2&quot;5"/>
      <sheetName val="Tuberioa_PVC_3-_4&quot;_5"/>
      <sheetName val="TUBERIA_PVC_P_D__1&quot;5"/>
      <sheetName val="TUBERIA_PVC_P_D__1_1-2&quot;5"/>
      <sheetName val="CAJA_PLASTICA_PARA_VALVULAS_5"/>
      <sheetName val="Sum__e_inst__Inodoro_tanque5"/>
      <sheetName val="Sum__e_inst__orinal_de_llave5"/>
      <sheetName val="Sum__e_inst__ducha5"/>
      <sheetName val="Sum__e_inst__sanitario_niño5"/>
      <sheetName val="Canal_en_lamina_galv_cal_205"/>
      <sheetName val="Ventana_con_marco_lam_5"/>
      <sheetName val="Ventana_con_marco_corrediza5"/>
      <sheetName val="Puerta_doble_con_marco5"/>
      <sheetName val="Puerta_division_baño_1,12x1,605"/>
      <sheetName val="Puerta_division_baño_60x1,605"/>
      <sheetName val="Puerta_con_marco_entamborada5"/>
      <sheetName val="Espejo_en_cristal_4_mm5"/>
      <sheetName val="Espejo_en_cristal_4_mm_con_mar5"/>
      <sheetName val="Excavación_a_maquina5"/>
      <sheetName val="Cerramiento_exterior5"/>
      <sheetName val="\\Escritorio\amv_2011\a__aaInf5"/>
      <sheetName val="[aCCIDENTES_DE_1995_-_1996_xls5"/>
      <sheetName val="Formulario_N°_47"/>
      <sheetName val="Base_Muestras7"/>
      <sheetName val="COSTOS_UNITARIOS7"/>
      <sheetName val="\AMV___no_borrar\PRESUPUESTOS\7"/>
      <sheetName val="\I\AMV___no_borrar\PRESUPUESTO7"/>
      <sheetName val="\A\a__aaInformación_GRUPO_4\A_7"/>
      <sheetName val="ITEMS_ALCANT_7"/>
      <sheetName val="Analisis_Mano_de_Obra6"/>
      <sheetName val="SEÑALIZACION_CINTA6"/>
      <sheetName val="TUBERIA_DESAGUE_DE_2&quot;6"/>
      <sheetName val="TUBERIA__DE_SUCCIÓN_DE_26"/>
      <sheetName val="TUBERIA_DE_PRESIÓN_1_1-2_RDE216"/>
      <sheetName val="TUBERIA_DE_1_1-26"/>
      <sheetName val="CODO_DE_1_1_2&quot;X90°6"/>
      <sheetName val="VALBULA_DE_PASO_DE_2&quot;6"/>
      <sheetName val="VALBULA_DE_CIERRE_DE_1_1_2&quot;_6"/>
      <sheetName val="TANQUE_HIDROACUMULADOR6"/>
      <sheetName val="ELECTROBOMBAS_CENTRIFUGAS6"/>
      <sheetName val="LOSA_SUPERIOR_DEL_TANQUE_6"/>
      <sheetName val="PAREDES_DEL_TANQUE6"/>
      <sheetName val="LOSA_DE_FONDO_DEL_TANQUE6"/>
      <sheetName val="SOLADO_DE_LIMP__2500_PSI6"/>
      <sheetName val="CUPULAS_TRAG_4X36"/>
      <sheetName val="SALIDA_SONIDO6"/>
      <sheetName val="CANAL_EN_LAMINA_GALV6"/>
      <sheetName val="CUBIERTA_LUXALON6"/>
      <sheetName val="TENDIDO_DE_CABLE_No_8_6"/>
      <sheetName val="VAR__COBRE_2_44X5-86"/>
      <sheetName val="CAJA_EN_MAMPOSTERÍA6"/>
      <sheetName val="CAJA_DE_PASO_METÁLICA6"/>
      <sheetName val="BAJANTE_ACOM__ELECTRICA_1&quot;6"/>
      <sheetName val="SISTEMA_DE_TIERRA_Y_MALLA6"/>
      <sheetName val="CERTIFICADO_DE_RECIBO6"/>
      <sheetName val="TRAMITE_APROBAR6"/>
      <sheetName val="APLIQUE_DE_25W6"/>
      <sheetName val="LUMINARIA_FLUORESCENTE_DE_2X326"/>
      <sheetName val="LÁMPARA_METAL_HALIDE_250W6"/>
      <sheetName val="DUCTO_PVC_DE_3&quot;6"/>
      <sheetName val="DUCTO_PVC_DE_1&quot;6"/>
      <sheetName val="TENDIDO_DE_ACOMETIDA_BIFÁSICA6"/>
      <sheetName val="TELERRUPTOR_BIPOLAR_DE_16_AM6"/>
      <sheetName val="TABLERO_MINIPRAGMA_DE_12_C6"/>
      <sheetName val="AUTOMÁTICO_INDUSTRIAL6"/>
      <sheetName val="AUTOMÁTICO_TIPO_RIEL_26"/>
      <sheetName val="AUTOMÁTICO_TIPO_RIEL_16"/>
      <sheetName val="SALIDA_PARA_PULSADOR6"/>
      <sheetName val="SALIDA_TOMA_MONOFACISA_106"/>
      <sheetName val="SALIDA_TOMA_MONOFASICA_126"/>
      <sheetName val="SALIDA_PARA_APLIQUE6"/>
      <sheetName val="SALIDA_LAMPARA_FLUORESCENTE6"/>
      <sheetName val="DERIVACION_DE_LUMINARIA6"/>
      <sheetName val="SALIDA_PARA_LÁMPARA_METAL6"/>
      <sheetName val="Transformador_25_KVA6"/>
      <sheetName val="Acometida_Subt_Baja_Tensión6"/>
      <sheetName val="Puesta_a_Tierra6"/>
      <sheetName val="Tablero_Bifasico_24_Circuitos6"/>
      <sheetName val="Salida_Luminaria_Cerrada6"/>
      <sheetName val="Salida_Toma_120_V6"/>
      <sheetName val="Salida_Toma_220_V6"/>
      <sheetName val="Tendido_Alumbrado_Publico6"/>
      <sheetName val="Ducto_Tuberia_Conduit_PVC_3_-46"/>
      <sheetName val="Sumin_e_Inst_luminaria_Brika6"/>
      <sheetName val="Sumin_e_Inst_luminaria_Cerrada6"/>
      <sheetName val="Sumin_e_Inst_Poste_ITO6"/>
      <sheetName val="Sumin_y_mont_Caja_metal6"/>
      <sheetName val="Sardinel_prefabricado_Tipo_A6"/>
      <sheetName val="LIMPIEZA_Y_DESCAPOTE6"/>
      <sheetName val="LOCALIZACIÓN_Y_REPLANTEO6"/>
      <sheetName val="DEMOLICON_DE_MUROS6"/>
      <sheetName val="EXCAVACION_MANUAL6"/>
      <sheetName val="Demolicion_de_Graderias_Exist6"/>
      <sheetName val="RELLENO_BASE_GRANULAR6"/>
      <sheetName val="RELLENO_TIERRA_NEGRA6"/>
      <sheetName val="CONCRETO_DE_LIMPIEZA6"/>
      <sheetName val="VIGA_DE_CIMIENTO6"/>
      <sheetName val="VIGA_AEREA6"/>
      <sheetName val="CERCHAS_CELOSIA6"/>
      <sheetName val="Sum_e_Inst_de_Medidor6"/>
      <sheetName val="Sum_e_Inst_de_lavamanos_de_emp6"/>
      <sheetName val="Muros_divisorios_bloque_No__46"/>
      <sheetName val="Pañete_sobre_muros6"/>
      <sheetName val="Pintura_tipo_koraza6"/>
      <sheetName val="Ceramica_30x30,_incluye_win_6"/>
      <sheetName val="Granito_Pulido6"/>
      <sheetName val="Bordillos_ducha_ceram_6"/>
      <sheetName val="poceta_de_aseo_en_granito6"/>
      <sheetName val="Alistado_de_piso_mortero_imp_6"/>
      <sheetName val="Piso_en_baldosa_de_granito6"/>
      <sheetName val="media_caña_en_granito6"/>
      <sheetName val="Alfajia_a_la_vista6"/>
      <sheetName val="Tubería_PVCS_2&quot;_6"/>
      <sheetName val="Tuberia_aguas_lluvias_bajante6"/>
      <sheetName val="Tuberia_PVC_aguas_lluvias_3&quot;6"/>
      <sheetName val="Puntos_Hidráulicos_1_2&quot;_6"/>
      <sheetName val="tuberia_pvc_ag_lluvia_4&quot;6"/>
      <sheetName val="tuberia_pvc_corrugada_6&quot;_6"/>
      <sheetName val="tuberia_pvc_corrugada_8&quot;_6"/>
      <sheetName val="Tubería_PVC_6&quot;_Tipo_Fort6"/>
      <sheetName val="FILTRO_DRENAJE_4&quot;6"/>
      <sheetName val="FILTRO_DRENAJE_6&quot;6"/>
      <sheetName val="FILTRO_DRENAJE_8&quot;6"/>
      <sheetName val="Tubería_PVC_4&quot;_corrugada_AN6"/>
      <sheetName val="Tuberia_PVC_6&quot;_Corrugada_AN6"/>
      <sheetName val="Tuberia_PVC_8&quot;_Corrugada_AN6"/>
      <sheetName val="Tubería_PVC_3&quot;_sanitaria6"/>
      <sheetName val="Tubería_PVC_4&quot;_sanitaria6"/>
      <sheetName val="Registro_RW_de_1&quot;6"/>
      <sheetName val="Registro_RW_de_1_1_2&quot;6"/>
      <sheetName val="Válvula_de_corte_tipo_RW_3_,4&quot;6"/>
      <sheetName val="Sum_e_inst__lavamanos_de_colg6"/>
      <sheetName val="Sum_e_inst__lavaplatos6"/>
      <sheetName val="Tubería_PVC_san_2&quot;_6"/>
      <sheetName val="Puntos_Sanitarios_2&quot;_6"/>
      <sheetName val="Puntos_Sanitarios_4&quot;__6"/>
      <sheetName val="TUBERIA_PVC_V_D__3&quot;_6"/>
      <sheetName val="TUBERIA_PVC_VD_4&quot;6"/>
      <sheetName val="TUBERIA_PVC_V_D__3&quot;_A__LL6"/>
      <sheetName val="TERMINAL_DE_VENTILACIÓN_D__3&quot;_6"/>
      <sheetName val="TUBERIA_PVCP_1_1-_2&quot;_6"/>
      <sheetName val="TUBERIA_PVC_P_D__1-_2&quot;6"/>
      <sheetName val="Tuberioa_PVC_3-_4&quot;_6"/>
      <sheetName val="TUBERIA_PVC_P_D__1&quot;6"/>
      <sheetName val="TUBERIA_PVC_P_D__1_1-2&quot;6"/>
      <sheetName val="CAJA_PLASTICA_PARA_VALVULAS_6"/>
      <sheetName val="Sum__e_inst__Inodoro_tanque6"/>
      <sheetName val="Sum__e_inst__orinal_de_llave6"/>
      <sheetName val="Sum__e_inst__ducha6"/>
      <sheetName val="Sum__e_inst__sanitario_niño6"/>
      <sheetName val="Canal_en_lamina_galv_cal_206"/>
      <sheetName val="Ventana_con_marco_lam_6"/>
      <sheetName val="Ventana_con_marco_corrediza6"/>
      <sheetName val="Puerta_doble_con_marco6"/>
      <sheetName val="Puerta_division_baño_1,12x1,606"/>
      <sheetName val="Puerta_division_baño_60x1,606"/>
      <sheetName val="Puerta_con_marco_entamborada6"/>
      <sheetName val="Espejo_en_cristal_4_mm6"/>
      <sheetName val="Espejo_en_cristal_4_mm_con_mar6"/>
      <sheetName val="Excavación_a_maquina6"/>
      <sheetName val="Cerramiento_exterior6"/>
      <sheetName val="\\Escritorio\amv_2011\a__aaInf6"/>
      <sheetName val="[aCCIDENTES_DE_1995_-_1996_xls6"/>
      <sheetName val="APU"/>
      <sheetName val="Program"/>
      <sheetName val="BASE"/>
      <sheetName val="\\Gabrielaapabone\d copias\a  a"/>
      <sheetName val="ARBOL DE PROBLEMAS final"/>
      <sheetName val="IDENTIFICACION DEL PROBLEMA fin"/>
      <sheetName val="OBJETIVOS FINALES"/>
      <sheetName val="ESTRUCTURA DE PROYECTO"/>
      <sheetName val="OBJETIVOS ESPECIFICOS final"/>
      <sheetName val="_I_A_a  aaInformación GRUPO 4_A"/>
      <sheetName val="_I_K_a  aaInformación GRUPO 4_A"/>
      <sheetName val="_H_a  aaInformación GRUPO 4_A M"/>
      <sheetName val="_I_H_a  aaInformación GRUPO 4_A"/>
      <sheetName val="__INTERVIALNUBE_Documents and S"/>
      <sheetName val="_Documents and Settings_Pedro "/>
      <sheetName val="__Ing-her"/>
      <sheetName val="_Users_cmeza_Documents_INVIAS_D"/>
      <sheetName val="_Documents and Settings_jviteri"/>
      <sheetName val="_aCCIDENTES DE 1995 - 1996.xls_"/>
      <sheetName val="_Users_Administrador_Desktop_AM"/>
      <sheetName val="\\Giovanni\administracion_vial3"/>
      <sheetName val="\MONTO_AGOTABLE_2010\a__aaInfo3"/>
      <sheetName val="\G\I\AMV___no_borrar\PRESUPUES3"/>
      <sheetName val="\G\A\a__aaInformación_GRUPO_4\3"/>
      <sheetName val="\I\A\a__aaInformación_GRUPO_4\3"/>
      <sheetName val="\K\a__aaInformación_GRUPO_4\A_3"/>
      <sheetName val="\I\K\a__aaInformación_GRUPO_4\3"/>
      <sheetName val="\H\a__aaInformación_GRUPO_4\A_3"/>
      <sheetName val="\I\H\a__aaInformación_GRUPO_4\3"/>
      <sheetName val="\\INTERVIALNUBE\Documents_and_3"/>
      <sheetName val="\Documents_and_Settings\Pedro_3"/>
      <sheetName val="\Documents_and_Settings\jviter3"/>
      <sheetName val="\\Giovanni\administracion_vial4"/>
      <sheetName val="\MONTO_AGOTABLE_2010\a__aaInfo4"/>
      <sheetName val="\G\I\AMV___no_borrar\PRESUPUES4"/>
      <sheetName val="\G\A\a__aaInformación_GRUPO_4\4"/>
      <sheetName val="\I\A\a__aaInformación_GRUPO_4\4"/>
      <sheetName val="\K\a__aaInformación_GRUPO_4\A_4"/>
      <sheetName val="\I\K\a__aaInformación_GRUPO_4\4"/>
      <sheetName val="\H\a__aaInformación_GRUPO_4\A_4"/>
      <sheetName val="\I\H\a__aaInformación_GRUPO_4\4"/>
      <sheetName val="\\INTERVIALNUBE\Documents_and_4"/>
      <sheetName val="\Documents_and_Settings\Pedro_4"/>
      <sheetName val="\Documents_and_Settings\jviter4"/>
      <sheetName val="\\Giovanni\administracion_vial5"/>
      <sheetName val="\MONTO_AGOTABLE_2010\a__aaInfo5"/>
      <sheetName val="\G\I\AMV___no_borrar\PRESUPUES5"/>
      <sheetName val="\G\A\a__aaInformación_GRUPO_4\5"/>
      <sheetName val="\I\A\a__aaInformación_GRUPO_4\5"/>
      <sheetName val="\K\a__aaInformación_GRUPO_4\A_5"/>
      <sheetName val="\I\K\a__aaInformación_GRUPO_4\5"/>
      <sheetName val="\H\a__aaInformación_GRUPO_4\A_5"/>
      <sheetName val="\I\H\a__aaInformación_GRUPO_4\5"/>
      <sheetName val="\\INTERVIALNUBE\Documents_and_5"/>
      <sheetName val="\Documents_and_Settings\Pedro_5"/>
      <sheetName val="\Documents_and_Settings\jviter5"/>
      <sheetName val="EMPRESA"/>
      <sheetName val="DATOS CONTRATO"/>
      <sheetName val="LIQ-NOM"/>
      <sheetName val="NOMINA-1"/>
      <sheetName val="Dólar"/>
      <sheetName val="__Sistemas_serv1_xx_Documents a"/>
      <sheetName val="_Mini HP Enero 2015_Proyectos i"/>
      <sheetName val="_C_Users_avargase_AppData_Local"/>
      <sheetName val="_Volumes_USB PIOLIN_Escritorio_"/>
      <sheetName val="Conceptos_básicos4"/>
      <sheetName val="Introducción_a_las_funciones4"/>
      <sheetName val="MIN_y_MAX4"/>
      <sheetName val="Fecha_y_hora4"/>
      <sheetName val="Unir_texto_y_números4"/>
      <sheetName val="Instrucciones_SI4"/>
      <sheetName val="Funciones_condicionales4"/>
      <sheetName val="Asistente_para_funciones4"/>
      <sheetName val="Errores_de_fórmula4"/>
      <sheetName val="Obtener_más_información4"/>
      <sheetName val="\Mini_HP_Enero_2015\Proyectos_4"/>
      <sheetName val="\Volumes\USB_PIOLIN\Escritorio4"/>
      <sheetName val="Lista_obra4"/>
      <sheetName val="\\Sistemas_serv1\xx\Documents_4"/>
      <sheetName val="PR_14"/>
      <sheetName val="Ruta_014"/>
      <sheetName val="AFECTACION_01_4"/>
      <sheetName val="EJECUCION_C4"/>
      <sheetName val="Inf_Financiera_014"/>
      <sheetName val="RUTA_024"/>
      <sheetName val="AFECTACION_024"/>
      <sheetName val="EJECUCION_C__024"/>
      <sheetName val="INF_FINANCIERA_024"/>
      <sheetName val="RUTA_034"/>
      <sheetName val="AFECTACION_034"/>
      <sheetName val="EJECUCION_C__034"/>
      <sheetName val="INF_FINANCIERA_034"/>
      <sheetName val="RUTA_044"/>
      <sheetName val="AFECTACION_044"/>
      <sheetName val="EJECUCION_C__044"/>
      <sheetName val="INF_FINANCIERA_044"/>
      <sheetName val="RUTA_054"/>
      <sheetName val="AFECTACION_054"/>
      <sheetName val="EJECUCION_C__054"/>
      <sheetName val="INF_FINANCIERA_054"/>
      <sheetName val="RUTA_064"/>
      <sheetName val="AFECTACION_064"/>
      <sheetName val="EJECUCION_C__064"/>
      <sheetName val="INF_FINANCIERA_064"/>
      <sheetName val="RUTA_074"/>
      <sheetName val="AFECTACION_074"/>
      <sheetName val="EJECUCION_C__074"/>
      <sheetName val="INF_FINANCIERA_074"/>
      <sheetName val="RUTA_084"/>
      <sheetName val="AFECTACION_084"/>
      <sheetName val="EJECUCION_C__084"/>
      <sheetName val="INF_FINANCIERA_084"/>
      <sheetName val="RUTA_094"/>
      <sheetName val="AFECTACION_094"/>
      <sheetName val="EJECUCION_C__094"/>
      <sheetName val="INF_FINANCIERA_094"/>
      <sheetName val="RUTA_104"/>
      <sheetName val="AFECTACION_104"/>
      <sheetName val="EJECUCION_C__104"/>
      <sheetName val="INF_FINANCIERA_104"/>
      <sheetName val="RUTA_114"/>
      <sheetName val="AFECTACION_114"/>
      <sheetName val="EJECUCION_C__114"/>
      <sheetName val="INF_FINANCIERA_114"/>
      <sheetName val="\Users\USUARIO\Downloads\a__aa4"/>
      <sheetName val="Hoja1_(2)4"/>
      <sheetName val="Hoja1_(3)4"/>
      <sheetName val="_a__aaInformación_GRUPO_4_A_MI4"/>
      <sheetName val="SEGUIM_Y_REPROG_MES_1_(2)4"/>
      <sheetName val="Conceptos_básicos3"/>
      <sheetName val="Introducción_a_las_funciones3"/>
      <sheetName val="MIN_y_MAX3"/>
      <sheetName val="Fecha_y_hora3"/>
      <sheetName val="Unir_texto_y_números3"/>
      <sheetName val="Instrucciones_SI3"/>
      <sheetName val="Funciones_condicionales3"/>
      <sheetName val="Asistente_para_funciones3"/>
      <sheetName val="Errores_de_fórmula3"/>
      <sheetName val="Obtener_más_información3"/>
      <sheetName val="\Mini_HP_Enero_2015\Proyectos_3"/>
      <sheetName val="\Volumes\USB_PIOLIN\Escritorio3"/>
      <sheetName val="Lista_obra3"/>
      <sheetName val="\\Sistemas_serv1\xx\Documents_3"/>
      <sheetName val="PR_13"/>
      <sheetName val="Ruta_013"/>
      <sheetName val="AFECTACION_01_3"/>
      <sheetName val="EJECUCION_C3"/>
      <sheetName val="Inf_Financiera_013"/>
      <sheetName val="RUTA_023"/>
      <sheetName val="AFECTACION_023"/>
      <sheetName val="EJECUCION_C__023"/>
      <sheetName val="INF_FINANCIERA_023"/>
      <sheetName val="RUTA_033"/>
      <sheetName val="AFECTACION_033"/>
      <sheetName val="EJECUCION_C__033"/>
      <sheetName val="INF_FINANCIERA_033"/>
      <sheetName val="RUTA_043"/>
      <sheetName val="AFECTACION_043"/>
      <sheetName val="EJECUCION_C__043"/>
      <sheetName val="INF_FINANCIERA_043"/>
      <sheetName val="RUTA_053"/>
      <sheetName val="AFECTACION_053"/>
      <sheetName val="EJECUCION_C__053"/>
      <sheetName val="INF_FINANCIERA_053"/>
      <sheetName val="RUTA_063"/>
      <sheetName val="AFECTACION_063"/>
      <sheetName val="EJECUCION_C__063"/>
      <sheetName val="INF_FINANCIERA_063"/>
      <sheetName val="RUTA_073"/>
      <sheetName val="AFECTACION_073"/>
      <sheetName val="EJECUCION_C__073"/>
      <sheetName val="INF_FINANCIERA_073"/>
      <sheetName val="RUTA_083"/>
      <sheetName val="AFECTACION_083"/>
      <sheetName val="EJECUCION_C__083"/>
      <sheetName val="INF_FINANCIERA_083"/>
      <sheetName val="RUTA_093"/>
      <sheetName val="AFECTACION_093"/>
      <sheetName val="EJECUCION_C__093"/>
      <sheetName val="INF_FINANCIERA_093"/>
      <sheetName val="RUTA_103"/>
      <sheetName val="AFECTACION_103"/>
      <sheetName val="EJECUCION_C__103"/>
      <sheetName val="INF_FINANCIERA_103"/>
      <sheetName val="RUTA_113"/>
      <sheetName val="AFECTACION_113"/>
      <sheetName val="EJECUCION_C__113"/>
      <sheetName val="INF_FINANCIERA_113"/>
      <sheetName val="\Users\USUARIO\Downloads\a__aa3"/>
      <sheetName val="Hoja1_(2)3"/>
      <sheetName val="Hoja1_(3)3"/>
      <sheetName val="_a__aaInformación_GRUPO_4_A_MI3"/>
      <sheetName val="SEGUIM_Y_REPROG_MES_1_(2)3"/>
      <sheetName val="Conceptos_básicos5"/>
      <sheetName val="Introducción_a_las_funciones5"/>
      <sheetName val="MIN_y_MAX5"/>
      <sheetName val="Fecha_y_hora5"/>
      <sheetName val="Unir_texto_y_números5"/>
      <sheetName val="Instrucciones_SI5"/>
      <sheetName val="Funciones_condicionales5"/>
      <sheetName val="Asistente_para_funciones5"/>
      <sheetName val="Errores_de_fórmula5"/>
      <sheetName val="Obtener_más_información5"/>
      <sheetName val="\Mini_HP_Enero_2015\Proyectos_5"/>
      <sheetName val="\Volumes\USB_PIOLIN\Escritorio5"/>
      <sheetName val="Lista_obra5"/>
      <sheetName val="\\Sistemas_serv1\xx\Documents_5"/>
      <sheetName val="PR_15"/>
      <sheetName val="Ruta_015"/>
      <sheetName val="AFECTACION_01_5"/>
      <sheetName val="EJECUCION_C5"/>
      <sheetName val="Inf_Financiera_015"/>
      <sheetName val="RUTA_025"/>
      <sheetName val="AFECTACION_025"/>
      <sheetName val="EJECUCION_C__025"/>
      <sheetName val="INF_FINANCIERA_025"/>
      <sheetName val="RUTA_035"/>
      <sheetName val="AFECTACION_035"/>
      <sheetName val="EJECUCION_C__035"/>
      <sheetName val="INF_FINANCIERA_035"/>
      <sheetName val="RUTA_045"/>
      <sheetName val="AFECTACION_045"/>
      <sheetName val="EJECUCION_C__045"/>
      <sheetName val="INF_FINANCIERA_045"/>
      <sheetName val="RUTA_055"/>
      <sheetName val="AFECTACION_055"/>
      <sheetName val="EJECUCION_C__055"/>
      <sheetName val="INF_FINANCIERA_055"/>
      <sheetName val="RUTA_065"/>
      <sheetName val="AFECTACION_065"/>
      <sheetName val="EJECUCION_C__065"/>
      <sheetName val="INF_FINANCIERA_065"/>
      <sheetName val="RUTA_075"/>
      <sheetName val="AFECTACION_075"/>
      <sheetName val="EJECUCION_C__075"/>
      <sheetName val="INF_FINANCIERA_075"/>
      <sheetName val="RUTA_085"/>
      <sheetName val="AFECTACION_085"/>
      <sheetName val="EJECUCION_C__085"/>
      <sheetName val="INF_FINANCIERA_085"/>
      <sheetName val="RUTA_095"/>
      <sheetName val="AFECTACION_095"/>
      <sheetName val="EJECUCION_C__095"/>
      <sheetName val="INF_FINANCIERA_095"/>
      <sheetName val="RUTA_105"/>
      <sheetName val="AFECTACION_105"/>
      <sheetName val="EJECUCION_C__105"/>
      <sheetName val="INF_FINANCIERA_105"/>
      <sheetName val="RUTA_115"/>
      <sheetName val="AFECTACION_115"/>
      <sheetName val="EJECUCION_C__115"/>
      <sheetName val="INF_FINANCIERA_115"/>
      <sheetName val="\Users\USUARIO\Downloads\a__aa5"/>
      <sheetName val="Hoja1_(2)5"/>
      <sheetName val="Hoja1_(3)5"/>
      <sheetName val="_a__aaInformación_GRUPO_4_A_MI5"/>
      <sheetName val="SEGUIM_Y_REPROG_MES_1_(2)5"/>
      <sheetName val="MURO_PR25+221-2351"/>
      <sheetName val="MURO_PR25+261-2671"/>
      <sheetName val="MURO_PR25+267-2731"/>
      <sheetName val="MURO_PR25+273-2771"/>
      <sheetName val="MURO_PR25+407,20-409,901"/>
      <sheetName val="MURO_PR25+409,90-416,401"/>
      <sheetName val="MURO_PR25+435-4471"/>
      <sheetName val="MURO_PR25+557,5-572_56I1"/>
      <sheetName val="MURO_PR25+572_56-576_56I1"/>
      <sheetName val="MURO_PR25+565-571D1"/>
      <sheetName val="MURO_PR25+587_5-596_5I1"/>
      <sheetName val="MURO_PR25+600-607,1I1"/>
      <sheetName val="MURO_PR25+607,1-614,11"/>
      <sheetName val="MURO_PR25+725-734D1"/>
      <sheetName val="MURO_PR25+786-792,4D1"/>
      <sheetName val="MURO_PR25+980D1"/>
      <sheetName val="MURO_PR25+019,5-PR26+026,8D1"/>
      <sheetName val="MURO_PR26+026,8-032,7D1"/>
      <sheetName val="MURO_PR26+032,7-038,7D1"/>
      <sheetName val="MURO_4__PR26+038,7-045_9D1"/>
      <sheetName val="MURO_PR26+059,6-066,4D1"/>
      <sheetName val="MURO_PR26+132,5-143,4D1"/>
      <sheetName val="MURO_PR26+159,25-169,38D1"/>
      <sheetName val="MURO_PR26+870-8741"/>
      <sheetName val="MURO_PR26+874,3-882,31"/>
      <sheetName val="MURO_PR27+128,6-133,331"/>
      <sheetName val="MURO_PR27+133,33-139,3D1"/>
      <sheetName val="MURO_PR27+281_9-287_91"/>
      <sheetName val="MURO_PR27+344-352,11"/>
      <sheetName val="MURO_PR27+352,1-358,21"/>
      <sheetName val="MURO_PR27+358,2-3641"/>
      <sheetName val="MURO_PR27+364-3701"/>
      <sheetName val="MURO_PR27+360-374D1"/>
      <sheetName val="MURO_PR27+388-394I1"/>
      <sheetName val="MURO_PR27+394-400I_1"/>
      <sheetName val="MURO_PR27+397-404D1"/>
      <sheetName val="MURO_PR27+457-463D_1"/>
      <sheetName val="MURO_PR27+480,20-488,95D_1"/>
      <sheetName val="MURO_PR27+785-793,61"/>
      <sheetName val="MURO_PR27+796,10,800D1"/>
      <sheetName val="MURO_PR27+819_8-829_95I1"/>
      <sheetName val="MURO_PR27+820-840D1"/>
      <sheetName val="MURO_PR27+852-864I1"/>
      <sheetName val="MURO_PR28+030-041D_1"/>
      <sheetName val="MURO_PR28+060-066_08D1"/>
      <sheetName val="MURO_PR28+105-111,25D_1"/>
      <sheetName val="MURO_PR28+111,25-115_75D_1"/>
      <sheetName val="MURO_PR28+240-263I1"/>
      <sheetName val="MURO_PR28+295-300_10D1"/>
      <sheetName val="MURO_PR28+300_10-306_1D_1"/>
      <sheetName val="MURO_PR28+306_10-312_1D_1"/>
      <sheetName val="MURO_PR28+312_1-318D_1"/>
      <sheetName val="MURO_PR28+318_1-324_1D1"/>
      <sheetName val="MURO_PR28+652_7-662_7D_1"/>
      <sheetName val="MURO_PR28+662_7D-668_8D1"/>
      <sheetName val="MURO_PR28+886-892_4D_1"/>
      <sheetName val="MURO_PR28+895-899_51"/>
      <sheetName val="MURO_PR25+221-2352"/>
      <sheetName val="MURO_PR25+261-2672"/>
      <sheetName val="MURO_PR25+267-2732"/>
      <sheetName val="MURO_PR25+273-2772"/>
      <sheetName val="MURO_PR25+407,20-409,902"/>
      <sheetName val="MURO_PR25+409,90-416,402"/>
      <sheetName val="MURO_PR25+435-4472"/>
      <sheetName val="MURO_PR25+557,5-572_56I2"/>
      <sheetName val="MURO_PR25+572_56-576_56I2"/>
      <sheetName val="MURO_PR25+565-571D2"/>
      <sheetName val="MURO_PR25+587_5-596_5I2"/>
      <sheetName val="MURO_PR25+600-607,1I2"/>
      <sheetName val="MURO_PR25+607,1-614,12"/>
      <sheetName val="MURO_PR25+725-734D2"/>
      <sheetName val="MURO_PR25+786-792,4D2"/>
      <sheetName val="MURO_PR25+980D2"/>
      <sheetName val="MURO_PR25+019,5-PR26+026,8D2"/>
      <sheetName val="MURO_PR26+026,8-032,7D2"/>
      <sheetName val="MURO_PR26+032,7-038,7D2"/>
      <sheetName val="MURO_4__PR26+038,7-045_9D2"/>
      <sheetName val="MURO_PR26+059,6-066,4D2"/>
      <sheetName val="MURO_PR26+132,5-143,4D2"/>
      <sheetName val="MURO_PR26+159,25-169,38D2"/>
      <sheetName val="MURO_PR26+870-8742"/>
      <sheetName val="MURO_PR26+874,3-882,32"/>
      <sheetName val="MURO_PR27+128,6-133,332"/>
      <sheetName val="MURO_PR27+133,33-139,3D2"/>
      <sheetName val="MURO_PR27+281_9-287_92"/>
      <sheetName val="MURO_PR27+344-352,12"/>
      <sheetName val="MURO_PR27+352,1-358,22"/>
      <sheetName val="MURO_PR27+358,2-3642"/>
      <sheetName val="MURO_PR27+364-3702"/>
      <sheetName val="MURO_PR27+360-374D2"/>
      <sheetName val="MURO_PR27+388-394I2"/>
      <sheetName val="MURO_PR27+394-400I_2"/>
      <sheetName val="MURO_PR27+397-404D2"/>
      <sheetName val="MURO_PR27+457-463D_2"/>
      <sheetName val="MURO_PR27+480,20-488,95D_2"/>
      <sheetName val="MURO_PR27+785-793,62"/>
      <sheetName val="MURO_PR27+796,10,800D2"/>
      <sheetName val="MURO_PR27+819_8-829_95I2"/>
      <sheetName val="MURO_PR27+820-840D2"/>
      <sheetName val="MURO_PR27+852-864I2"/>
      <sheetName val="MURO_PR28+030-041D_2"/>
      <sheetName val="MURO_PR28+060-066_08D2"/>
      <sheetName val="MURO_PR28+105-111,25D_2"/>
      <sheetName val="MURO_PR28+111,25-115_75D_2"/>
      <sheetName val="MURO_PR28+240-263I2"/>
      <sheetName val="MURO_PR28+295-300_10D2"/>
      <sheetName val="MURO_PR28+300_10-306_1D_2"/>
      <sheetName val="MURO_PR28+306_10-312_1D_2"/>
      <sheetName val="MURO_PR28+312_1-318D_2"/>
      <sheetName val="MURO_PR28+318_1-324_1D2"/>
      <sheetName val="MURO_PR28+652_7-662_7D_2"/>
      <sheetName val="MURO_PR28+662_7D-668_8D2"/>
      <sheetName val="MURO_PR28+886-892_4D_2"/>
      <sheetName val="MURO_PR28+895-899_52"/>
      <sheetName val="GPI_526"/>
      <sheetName val="VEA_374"/>
      <sheetName val="MURO_PR25+221-2354"/>
      <sheetName val="MURO_PR25+261-2674"/>
      <sheetName val="MURO_PR25+267-2734"/>
      <sheetName val="MURO_PR25+273-2774"/>
      <sheetName val="MURO_PR25+407,20-409,904"/>
      <sheetName val="MURO_PR25+409,90-416,404"/>
      <sheetName val="MURO_PR25+435-4474"/>
      <sheetName val="MURO_PR25+557,5-572_56I4"/>
      <sheetName val="MURO_PR25+572_56-576_56I4"/>
      <sheetName val="MURO_PR25+565-571D4"/>
      <sheetName val="MURO_PR25+587_5-596_5I4"/>
      <sheetName val="MURO_PR25+600-607,1I4"/>
      <sheetName val="MURO_PR25+607,1-614,14"/>
      <sheetName val="MURO_PR25+725-734D4"/>
      <sheetName val="MURO_PR25+786-792,4D4"/>
      <sheetName val="MURO_PR25+980D4"/>
      <sheetName val="MURO_PR25+019,5-PR26+026,8D4"/>
      <sheetName val="MURO_PR26+026,8-032,7D4"/>
      <sheetName val="MURO_PR26+032,7-038,7D4"/>
      <sheetName val="MURO_4__PR26+038,7-045_9D4"/>
      <sheetName val="MURO_PR26+059,6-066,4D4"/>
      <sheetName val="MURO_PR26+132,5-143,4D4"/>
      <sheetName val="MURO_PR26+159,25-169,38D4"/>
      <sheetName val="MURO_PR26+870-8744"/>
      <sheetName val="MURO_PR26+874,3-882,34"/>
      <sheetName val="MURO_PR27+128,6-133,334"/>
      <sheetName val="MURO_PR27+133,33-139,3D4"/>
      <sheetName val="MURO_PR27+281_9-287_94"/>
      <sheetName val="MURO_PR27+344-352,14"/>
      <sheetName val="MURO_PR27+352,1-358,24"/>
      <sheetName val="MURO_PR27+358,2-3644"/>
      <sheetName val="MURO_PR27+364-3704"/>
      <sheetName val="MURO_PR27+360-374D4"/>
      <sheetName val="MURO_PR27+388-394I4"/>
      <sheetName val="MURO_PR27+394-400I_4"/>
      <sheetName val="MURO_PR27+397-404D4"/>
      <sheetName val="MURO_PR27+457-463D_4"/>
      <sheetName val="MURO_PR27+480,20-488,95D_4"/>
      <sheetName val="MURO_PR27+785-793,64"/>
      <sheetName val="MURO_PR27+796,10,800D4"/>
      <sheetName val="MURO_PR27+819_8-829_95I4"/>
      <sheetName val="MURO_PR27+820-840D4"/>
      <sheetName val="MURO_PR27+852-864I4"/>
      <sheetName val="MURO_PR28+030-041D_4"/>
      <sheetName val="MURO_PR28+060-066_08D4"/>
      <sheetName val="MURO_PR28+105-111,25D_4"/>
      <sheetName val="MURO_PR28+111,25-115_75D_4"/>
      <sheetName val="MURO_PR28+240-263I4"/>
      <sheetName val="MURO_PR28+295-300_10D4"/>
      <sheetName val="MURO_PR28+300_10-306_1D_4"/>
      <sheetName val="MURO_PR28+306_10-312_1D_4"/>
      <sheetName val="MURO_PR28+312_1-318D_4"/>
      <sheetName val="MURO_PR28+318_1-324_1D4"/>
      <sheetName val="MURO_PR28+652_7-662_7D_4"/>
      <sheetName val="MURO_PR28+662_7D-668_8D4"/>
      <sheetName val="MURO_PR28+886-892_4D_4"/>
      <sheetName val="MURO_PR28+895-899_54"/>
      <sheetName val="GPI_5262"/>
      <sheetName val="VEA_3742"/>
      <sheetName val="MURO_PR25+221-2353"/>
      <sheetName val="MURO_PR25+261-2673"/>
      <sheetName val="MURO_PR25+267-2733"/>
      <sheetName val="MURO_PR25+273-2773"/>
      <sheetName val="MURO_PR25+407,20-409,903"/>
      <sheetName val="MURO_PR25+409,90-416,403"/>
      <sheetName val="MURO_PR25+435-4473"/>
      <sheetName val="MURO_PR25+557,5-572_56I3"/>
      <sheetName val="MURO_PR25+572_56-576_56I3"/>
      <sheetName val="MURO_PR25+565-571D3"/>
      <sheetName val="MURO_PR25+587_5-596_5I3"/>
      <sheetName val="MURO_PR25+600-607,1I3"/>
      <sheetName val="MURO_PR25+607,1-614,13"/>
      <sheetName val="MURO_PR25+725-734D3"/>
      <sheetName val="MURO_PR25+786-792,4D3"/>
      <sheetName val="MURO_PR25+980D3"/>
      <sheetName val="MURO_PR25+019,5-PR26+026,8D3"/>
      <sheetName val="MURO_PR26+026,8-032,7D3"/>
      <sheetName val="MURO_PR26+032,7-038,7D3"/>
      <sheetName val="MURO_4__PR26+038,7-045_9D3"/>
      <sheetName val="MURO_PR26+059,6-066,4D3"/>
      <sheetName val="MURO_PR26+132,5-143,4D3"/>
      <sheetName val="MURO_PR26+159,25-169,38D3"/>
      <sheetName val="MURO_PR26+870-8743"/>
      <sheetName val="MURO_PR26+874,3-882,33"/>
      <sheetName val="MURO_PR27+128,6-133,333"/>
      <sheetName val="MURO_PR27+133,33-139,3D3"/>
      <sheetName val="MURO_PR27+281_9-287_93"/>
      <sheetName val="MURO_PR27+344-352,13"/>
      <sheetName val="MURO_PR27+352,1-358,23"/>
      <sheetName val="MURO_PR27+358,2-3643"/>
      <sheetName val="MURO_PR27+364-3703"/>
      <sheetName val="MURO_PR27+360-374D3"/>
      <sheetName val="MURO_PR27+388-394I3"/>
      <sheetName val="MURO_PR27+394-400I_3"/>
      <sheetName val="MURO_PR27+397-404D3"/>
      <sheetName val="MURO_PR27+457-463D_3"/>
      <sheetName val="MURO_PR27+480,20-488,95D_3"/>
      <sheetName val="MURO_PR27+785-793,63"/>
      <sheetName val="MURO_PR27+796,10,800D3"/>
      <sheetName val="MURO_PR27+819_8-829_95I3"/>
      <sheetName val="MURO_PR27+820-840D3"/>
      <sheetName val="MURO_PR27+852-864I3"/>
      <sheetName val="MURO_PR28+030-041D_3"/>
      <sheetName val="MURO_PR28+060-066_08D3"/>
      <sheetName val="MURO_PR28+105-111,25D_3"/>
      <sheetName val="MURO_PR28+111,25-115_75D_3"/>
      <sheetName val="MURO_PR28+240-263I3"/>
      <sheetName val="MURO_PR28+295-300_10D3"/>
      <sheetName val="MURO_PR28+300_10-306_1D_3"/>
      <sheetName val="MURO_PR28+306_10-312_1D_3"/>
      <sheetName val="MURO_PR28+312_1-318D_3"/>
      <sheetName val="MURO_PR28+318_1-324_1D3"/>
      <sheetName val="MURO_PR28+652_7-662_7D_3"/>
      <sheetName val="MURO_PR28+662_7D-668_8D3"/>
      <sheetName val="MURO_PR28+886-892_4D_3"/>
      <sheetName val="MURO_PR28+895-899_53"/>
      <sheetName val="GPI_5261"/>
      <sheetName val="VEA_3741"/>
      <sheetName val="MURO_PR25+221-2355"/>
      <sheetName val="MURO_PR25+261-2675"/>
      <sheetName val="MURO_PR25+267-2735"/>
      <sheetName val="MURO_PR25+273-2775"/>
      <sheetName val="MURO_PR25+407,20-409,905"/>
      <sheetName val="MURO_PR25+409,90-416,405"/>
      <sheetName val="MURO_PR25+435-4475"/>
      <sheetName val="MURO_PR25+557,5-572_56I5"/>
      <sheetName val="MURO_PR25+572_56-576_56I5"/>
      <sheetName val="MURO_PR25+565-571D5"/>
      <sheetName val="MURO_PR25+587_5-596_5I5"/>
      <sheetName val="MURO_PR25+600-607,1I5"/>
      <sheetName val="MURO_PR25+607,1-614,15"/>
      <sheetName val="MURO_PR25+725-734D5"/>
      <sheetName val="MURO_PR25+786-792,4D5"/>
      <sheetName val="MURO_PR25+980D5"/>
      <sheetName val="MURO_PR25+019,5-PR26+026,8D5"/>
      <sheetName val="MURO_PR26+026,8-032,7D5"/>
      <sheetName val="MURO_PR26+032,7-038,7D5"/>
      <sheetName val="MURO_4__PR26+038,7-045_9D5"/>
      <sheetName val="MURO_PR26+059,6-066,4D5"/>
      <sheetName val="MURO_PR26+132,5-143,4D5"/>
      <sheetName val="MURO_PR26+159,25-169,38D5"/>
      <sheetName val="MURO_PR26+870-8745"/>
      <sheetName val="MURO_PR26+874,3-882,35"/>
      <sheetName val="MURO_PR27+128,6-133,335"/>
      <sheetName val="MURO_PR27+133,33-139,3D5"/>
      <sheetName val="MURO_PR27+281_9-287_95"/>
      <sheetName val="MURO_PR27+344-352,15"/>
      <sheetName val="MURO_PR27+352,1-358,25"/>
      <sheetName val="MURO_PR27+358,2-3645"/>
      <sheetName val="MURO_PR27+364-3705"/>
      <sheetName val="MURO_PR27+360-374D5"/>
      <sheetName val="MURO_PR27+388-394I5"/>
      <sheetName val="MURO_PR27+394-400I_5"/>
      <sheetName val="MURO_PR27+397-404D5"/>
      <sheetName val="MURO_PR27+457-463D_5"/>
      <sheetName val="MURO_PR27+480,20-488,95D_5"/>
      <sheetName val="MURO_PR27+785-793,65"/>
      <sheetName val="MURO_PR27+796,10,800D5"/>
      <sheetName val="MURO_PR27+819_8-829_95I5"/>
      <sheetName val="MURO_PR27+820-840D5"/>
      <sheetName val="MURO_PR27+852-864I5"/>
      <sheetName val="MURO_PR28+030-041D_5"/>
      <sheetName val="MURO_PR28+060-066_08D5"/>
      <sheetName val="MURO_PR28+105-111,25D_5"/>
      <sheetName val="MURO_PR28+111,25-115_75D_5"/>
      <sheetName val="MURO_PR28+240-263I5"/>
      <sheetName val="MURO_PR28+295-300_10D5"/>
      <sheetName val="MURO_PR28+300_10-306_1D_5"/>
      <sheetName val="MURO_PR28+306_10-312_1D_5"/>
      <sheetName val="MURO_PR28+312_1-318D_5"/>
      <sheetName val="MURO_PR28+318_1-324_1D5"/>
      <sheetName val="MURO_PR28+652_7-662_7D_5"/>
      <sheetName val="MURO_PR28+662_7D-668_8D5"/>
      <sheetName val="MURO_PR28+886-892_4D_5"/>
      <sheetName val="MURO_PR28+895-899_55"/>
      <sheetName val="GPI_5263"/>
      <sheetName val="VEA_3743"/>
      <sheetName val="EST2"/>
      <sheetName val="_aCCIDENTES_DE_1995___1996_x_63"/>
      <sheetName val="_aCCIDENTES_DE_1995___1996_x_62"/>
      <sheetName val="_aCCIDENTES_DE_1995___1996_x_58"/>
      <sheetName val="_aCCIDENTES_DE_1995___1996_x_56"/>
      <sheetName val="_aCCIDENTES_DE_1995___1996_x_57"/>
      <sheetName val="_aCCIDENTES_DE_1995___1996_x_59"/>
      <sheetName val="_aCCIDENTES_DE_1995___1996_x_60"/>
      <sheetName val="_aCCIDENTES_DE_1995___1996_x_61"/>
      <sheetName val="_aCCIDENTES_DE_1995___1996_x_64"/>
      <sheetName val="_aCCIDENTES_DE_1995___1996_x_65"/>
      <sheetName val="_aCCIDENTES_DE_1995___1996_x_66"/>
      <sheetName val="_aCCIDENTES_DE_1995___1996_x_67"/>
      <sheetName val="_aCCIDENTES_DE_1995___1996_x_68"/>
      <sheetName val="_aCCIDENTES_DE_1995___1996_x_72"/>
      <sheetName val="_aCCIDENTES_DE_1995___1996_x_71"/>
      <sheetName val="_aCCIDENTES_DE_1995___1996_x_69"/>
      <sheetName val="_aCCIDENTES_DE_1995___1996_x_70"/>
      <sheetName val="_aCCIDENTES_DE_1995___1996_x_73"/>
      <sheetName val="_aCCIDENTES_DE_1995___1996_x_75"/>
      <sheetName val="_aCCIDENTES_DE_1995___1996_x_74"/>
      <sheetName val="_aCCIDENTES_DE_1995___1996_x_78"/>
      <sheetName val="_aCCIDENTES_DE_1995___1996_x_77"/>
      <sheetName val="MEMORIAS"/>
      <sheetName val="_aCCIDENTES_DE_1995___1996_x_76"/>
      <sheetName val="_aCCIDENTES_DE_1995___1996_x_80"/>
      <sheetName val="_aCCIDENTES_DE_1995___1996_x_79"/>
      <sheetName val="_aCCIDENTES_DE_1995___1996_x_81"/>
      <sheetName val="_aCCIDENTES_DE_1995___1996_x_82"/>
      <sheetName val="_aCCIDENTES_DE_1995___1996_x_83"/>
      <sheetName val="_aCCIDENTES_DE_1995___1996_x_88"/>
      <sheetName val="_aCCIDENTES_DE_1995___1996_x_84"/>
      <sheetName val="_aCCIDENTES_DE_1995___1996_x_85"/>
      <sheetName val="_aCCIDENTES_DE_1995___1996_x_86"/>
      <sheetName val="_aCCIDENTES_DE_1995___1996_x_87"/>
      <sheetName val="_aCCIDENTES_DE_1995___1996_x_89"/>
      <sheetName val="_aCCIDENTES_DE_1995___1996_x_90"/>
    </sheetNames>
    <definedNames>
      <definedName name="absc"/>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refreshError="1"/>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refreshError="1"/>
      <sheetData sheetId="263" refreshError="1"/>
      <sheetData sheetId="264"/>
      <sheetData sheetId="265"/>
      <sheetData sheetId="266"/>
      <sheetData sheetId="267" refreshError="1"/>
      <sheetData sheetId="268" refreshError="1"/>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sheetData sheetId="285" refreshError="1"/>
      <sheetData sheetId="286"/>
      <sheetData sheetId="287" refreshError="1"/>
      <sheetData sheetId="288" refreshError="1"/>
      <sheetData sheetId="289" refreshError="1"/>
      <sheetData sheetId="290" refreshError="1"/>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sheetData sheetId="354"/>
      <sheetData sheetId="355" refreshError="1"/>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refreshError="1"/>
      <sheetData sheetId="1059"/>
      <sheetData sheetId="1060" refreshError="1"/>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sheetData sheetId="1157"/>
      <sheetData sheetId="1158"/>
      <sheetData sheetId="1159"/>
      <sheetData sheetId="1160"/>
      <sheetData sheetId="1161" refreshError="1"/>
      <sheetData sheetId="1162" refreshError="1"/>
      <sheetData sheetId="1163" refreshError="1"/>
      <sheetData sheetId="1164" refreshError="1"/>
      <sheetData sheetId="1165" refreshError="1"/>
      <sheetData sheetId="1166" refreshError="1"/>
      <sheetData sheetId="1167" refreshError="1"/>
      <sheetData sheetId="1168"/>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sheetData sheetId="1225"/>
      <sheetData sheetId="1226"/>
      <sheetData sheetId="1227"/>
      <sheetData sheetId="1228"/>
      <sheetData sheetId="1229"/>
      <sheetData sheetId="1230" refreshError="1"/>
      <sheetData sheetId="1231" refreshError="1"/>
      <sheetData sheetId="1232" refreshError="1"/>
      <sheetData sheetId="1233" refreshError="1"/>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refreshError="1"/>
      <sheetData sheetId="1663" refreshError="1"/>
      <sheetData sheetId="1664"/>
      <sheetData sheetId="1665"/>
      <sheetData sheetId="1666"/>
      <sheetData sheetId="1667"/>
      <sheetData sheetId="1668"/>
      <sheetData sheetId="1669"/>
      <sheetData sheetId="1670"/>
      <sheetData sheetId="1671"/>
      <sheetData sheetId="1672" refreshError="1"/>
      <sheetData sheetId="1673" refreshError="1"/>
      <sheetData sheetId="1674" refreshError="1"/>
      <sheetData sheetId="1675"/>
      <sheetData sheetId="1676"/>
      <sheetData sheetId="1677"/>
      <sheetData sheetId="1678"/>
      <sheetData sheetId="1679"/>
      <sheetData sheetId="1680"/>
      <sheetData sheetId="1681"/>
      <sheetData sheetId="1682"/>
      <sheetData sheetId="1683"/>
      <sheetData sheetId="1684"/>
      <sheetData sheetId="1685"/>
      <sheetData sheetId="1686" refreshError="1"/>
      <sheetData sheetId="1687" refreshError="1"/>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refreshError="1"/>
      <sheetData sheetId="2266" refreshError="1"/>
      <sheetData sheetId="2267" refreshError="1"/>
      <sheetData sheetId="2268" refreshError="1"/>
      <sheetData sheetId="2269"/>
      <sheetData sheetId="2270"/>
      <sheetData sheetId="2271"/>
      <sheetData sheetId="2272"/>
      <sheetData sheetId="2273"/>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refreshError="1"/>
      <sheetData sheetId="2322" refreshError="1"/>
      <sheetData sheetId="2323" refreshError="1"/>
      <sheetData sheetId="2324" refreshError="1"/>
      <sheetData sheetId="2325"/>
      <sheetData sheetId="2326" refreshError="1"/>
      <sheetData sheetId="2327" refreshError="1"/>
      <sheetData sheetId="2328" refreshError="1"/>
      <sheetData sheetId="2329" refreshError="1"/>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28"/>
      <sheetName val="Guias_Sectoriales"/>
      <sheetName val="Objetivos de Política"/>
      <sheetName val="procesos"/>
      <sheetName val="Programa Presupuestal"/>
      <sheetName val="Subprograma"/>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 Av 68 con 64"/>
      <sheetName val="Presup Av 1o de mayo con 73a "/>
      <sheetName val="Presup Av 68 con 10"/>
      <sheetName val="Presup Clle 63 con 50"/>
    </sheetNames>
    <sheetDataSet>
      <sheetData sheetId="0"/>
      <sheetData sheetId="1" refreshError="1">
        <row r="17">
          <cell r="A17" t="str">
            <v>PRECIO TOPE IDU    COSTO DIRECTO VIGENTE</v>
          </cell>
          <cell r="B17" t="str">
            <v>ÍTEM No.</v>
          </cell>
          <cell r="C17" t="str">
            <v>DESCRIPCIÓN</v>
          </cell>
          <cell r="D17" t="str">
            <v>UND.</v>
          </cell>
          <cell r="E17" t="str">
            <v>CANT.</v>
          </cell>
          <cell r="G17" t="str">
            <v>PRECIO UNITARIO DIRECTO</v>
          </cell>
          <cell r="H17" t="str">
            <v>SUBTOTAL DIRECTO</v>
          </cell>
          <cell r="J17" t="str">
            <v>PRECIO UNITARIO TOTAL</v>
          </cell>
          <cell r="K17" t="str">
            <v>SUBTOTAL</v>
          </cell>
          <cell r="L17" t="str">
            <v>% DE INCIDENCIA EN EL PRESUPUESTO</v>
          </cell>
        </row>
        <row r="20">
          <cell r="H20">
            <v>0</v>
          </cell>
          <cell r="K20">
            <v>0</v>
          </cell>
        </row>
        <row r="21">
          <cell r="B21">
            <v>1</v>
          </cell>
          <cell r="C21" t="str">
            <v>Rampas</v>
          </cell>
          <cell r="H21">
            <v>274294027.15999997</v>
          </cell>
          <cell r="K21">
            <v>382338444.45832402</v>
          </cell>
          <cell r="L21">
            <v>0.59345298791305234</v>
          </cell>
        </row>
        <row r="23">
          <cell r="B23">
            <v>1.1000000000000001</v>
          </cell>
          <cell r="C23" t="str">
            <v>Concreto f'c=280 Kg/cm2</v>
          </cell>
          <cell r="D23" t="str">
            <v>m3</v>
          </cell>
          <cell r="E23">
            <v>108.04</v>
          </cell>
          <cell r="F23">
            <v>450525</v>
          </cell>
          <cell r="G23">
            <v>450525</v>
          </cell>
          <cell r="H23">
            <v>48674721</v>
          </cell>
          <cell r="J23">
            <v>627986.79749999999</v>
          </cell>
          <cell r="K23">
            <v>67847693.601899996</v>
          </cell>
          <cell r="L23">
            <v>0.10531092824866525</v>
          </cell>
        </row>
        <row r="24">
          <cell r="A24">
            <v>3.0070000000000001</v>
          </cell>
          <cell r="B24">
            <v>1.2</v>
          </cell>
          <cell r="C24" t="str">
            <v>Concreto f'c=210 Kg/cm2</v>
          </cell>
          <cell r="D24" t="str">
            <v>m3</v>
          </cell>
          <cell r="E24">
            <v>114.36</v>
          </cell>
          <cell r="F24">
            <v>447307</v>
          </cell>
          <cell r="G24">
            <v>447307</v>
          </cell>
          <cell r="H24">
            <v>51154028.520000003</v>
          </cell>
          <cell r="J24">
            <v>623501.22729999991</v>
          </cell>
          <cell r="K24">
            <v>71303600.354028001</v>
          </cell>
          <cell r="L24">
            <v>0.1106750715037462</v>
          </cell>
        </row>
        <row r="25">
          <cell r="A25">
            <v>3.71</v>
          </cell>
          <cell r="B25">
            <v>1.3</v>
          </cell>
          <cell r="C25" t="str">
            <v>Acero fy=4200 Kg/cm2</v>
          </cell>
          <cell r="D25" t="str">
            <v>kg</v>
          </cell>
          <cell r="E25">
            <v>22830</v>
          </cell>
          <cell r="F25">
            <v>2703</v>
          </cell>
          <cell r="G25">
            <v>2649</v>
          </cell>
          <cell r="H25">
            <v>60476670</v>
          </cell>
          <cell r="J25">
            <v>3692.4411</v>
          </cell>
          <cell r="K25">
            <v>84298430.312999994</v>
          </cell>
          <cell r="L25">
            <v>0.130845213372424</v>
          </cell>
        </row>
        <row r="26">
          <cell r="B26">
            <v>1.4</v>
          </cell>
          <cell r="C26" t="str">
            <v>Excavación manual para bases</v>
          </cell>
          <cell r="D26" t="str">
            <v>m3</v>
          </cell>
          <cell r="E26">
            <v>90.76</v>
          </cell>
          <cell r="F26">
            <v>35288</v>
          </cell>
          <cell r="G26">
            <v>29539</v>
          </cell>
          <cell r="H26">
            <v>2680959.64</v>
          </cell>
          <cell r="J26">
            <v>41174.412099999994</v>
          </cell>
          <cell r="K26">
            <v>3736989.6421960001</v>
          </cell>
          <cell r="L26">
            <v>5.8004307469088001E-3</v>
          </cell>
        </row>
        <row r="27">
          <cell r="B27">
            <v>1.5</v>
          </cell>
          <cell r="C27" t="str">
            <v>Excavación para pilotes</v>
          </cell>
          <cell r="D27" t="str">
            <v>ml</v>
          </cell>
          <cell r="E27">
            <v>476</v>
          </cell>
          <cell r="F27">
            <v>124033</v>
          </cell>
          <cell r="G27">
            <v>66642</v>
          </cell>
          <cell r="H27">
            <v>31721592</v>
          </cell>
          <cell r="J27">
            <v>92892.28379999999</v>
          </cell>
          <cell r="K27">
            <v>44216727.088799998</v>
          </cell>
          <cell r="L27">
            <v>6.8631729785270545E-2</v>
          </cell>
          <cell r="M27">
            <v>31618.268664734016</v>
          </cell>
          <cell r="N27" t="str">
            <v>22320,65+2500+900*20</v>
          </cell>
        </row>
        <row r="28">
          <cell r="B28">
            <v>1.6</v>
          </cell>
          <cell r="C28" t="str">
            <v>Apoyos de Neopreno 0.50*0.30*3/4"</v>
          </cell>
          <cell r="D28" t="str">
            <v>un</v>
          </cell>
          <cell r="E28">
            <v>2</v>
          </cell>
          <cell r="F28">
            <v>298323</v>
          </cell>
          <cell r="G28">
            <v>995512</v>
          </cell>
          <cell r="H28">
            <v>1991024</v>
          </cell>
          <cell r="J28">
            <v>1387644.1768</v>
          </cell>
          <cell r="K28">
            <v>2775288.3536</v>
          </cell>
          <cell r="L28">
            <v>4.3077100658752724E-3</v>
          </cell>
        </row>
        <row r="29">
          <cell r="B29">
            <v>1.7</v>
          </cell>
          <cell r="C29" t="str">
            <v>Demoliciones (Incluye cargue  y transporte a escombrera autorizada)</v>
          </cell>
          <cell r="D29" t="str">
            <v>m3</v>
          </cell>
          <cell r="E29">
            <v>104</v>
          </cell>
          <cell r="F29">
            <v>42821</v>
          </cell>
          <cell r="G29">
            <v>35958</v>
          </cell>
          <cell r="H29">
            <v>3739632</v>
          </cell>
          <cell r="J29">
            <v>50121.856199999995</v>
          </cell>
          <cell r="K29">
            <v>5212673.0447999993</v>
          </cell>
          <cell r="L29">
            <v>8.0909373312774112E-3</v>
          </cell>
        </row>
        <row r="30">
          <cell r="B30">
            <v>1.8</v>
          </cell>
          <cell r="C30" t="str">
            <v>Mampostería e=0,15mts</v>
          </cell>
          <cell r="D30" t="str">
            <v>m2</v>
          </cell>
          <cell r="E30">
            <v>100</v>
          </cell>
          <cell r="F30">
            <v>32518</v>
          </cell>
          <cell r="G30">
            <v>32518</v>
          </cell>
          <cell r="H30">
            <v>3251800</v>
          </cell>
          <cell r="J30">
            <v>45326.840199999999</v>
          </cell>
          <cell r="K30">
            <v>4532684.0199999996</v>
          </cell>
          <cell r="L30">
            <v>7.0354810349916481E-3</v>
          </cell>
        </row>
        <row r="31">
          <cell r="B31">
            <v>1.9</v>
          </cell>
          <cell r="C31" t="str">
            <v>Lamina steel deck cal 22</v>
          </cell>
          <cell r="D31" t="str">
            <v>m2</v>
          </cell>
          <cell r="E31">
            <v>100</v>
          </cell>
          <cell r="F31">
            <v>67860</v>
          </cell>
          <cell r="G31">
            <v>74640</v>
          </cell>
          <cell r="H31">
            <v>7464000</v>
          </cell>
          <cell r="J31">
            <v>104040.696</v>
          </cell>
          <cell r="K31">
            <v>10404069.6</v>
          </cell>
          <cell r="L31">
            <v>1.6148850004667464E-2</v>
          </cell>
        </row>
        <row r="32">
          <cell r="A32">
            <v>3.01</v>
          </cell>
          <cell r="B32" t="str">
            <v>1,10</v>
          </cell>
          <cell r="C32" t="str">
            <v>Acero Estructural A-36</v>
          </cell>
          <cell r="D32" t="str">
            <v>kg</v>
          </cell>
          <cell r="E32">
            <v>9200</v>
          </cell>
          <cell r="F32">
            <v>6863</v>
          </cell>
          <cell r="G32">
            <v>6863</v>
          </cell>
          <cell r="H32">
            <v>63139600</v>
          </cell>
          <cell r="J32">
            <v>9566.3356999999996</v>
          </cell>
          <cell r="K32">
            <v>88010288.439999998</v>
          </cell>
          <cell r="L32">
            <v>0.13660663581922586</v>
          </cell>
        </row>
        <row r="34">
          <cell r="B34">
            <v>2</v>
          </cell>
          <cell r="C34" t="str">
            <v>ESPACIO PUBLICO</v>
          </cell>
          <cell r="H34">
            <v>142431026.44999999</v>
          </cell>
          <cell r="K34">
            <v>198534607.76865497</v>
          </cell>
          <cell r="L34">
            <v>0.30815879985957584</v>
          </cell>
        </row>
        <row r="36">
          <cell r="B36">
            <v>2.1</v>
          </cell>
          <cell r="C36" t="str">
            <v>Rampa peatonal (Vado) (1 mt x 1 mt)</v>
          </cell>
          <cell r="D36" t="str">
            <v>un</v>
          </cell>
          <cell r="E36">
            <v>2</v>
          </cell>
          <cell r="F36">
            <v>105071</v>
          </cell>
          <cell r="G36">
            <v>59528</v>
          </cell>
          <cell r="H36">
            <v>119056</v>
          </cell>
          <cell r="J36">
            <v>82976.079199999993</v>
          </cell>
          <cell r="K36">
            <v>165952.15839999999</v>
          </cell>
          <cell r="L36">
            <v>2.5758540811303453E-4</v>
          </cell>
        </row>
        <row r="37">
          <cell r="A37">
            <v>3.71</v>
          </cell>
          <cell r="B37">
            <v>2.2000000000000002</v>
          </cell>
          <cell r="C37" t="str">
            <v>Sardinel A-10</v>
          </cell>
          <cell r="D37" t="str">
            <v>ml</v>
          </cell>
          <cell r="E37">
            <v>135.24</v>
          </cell>
          <cell r="F37">
            <v>44217</v>
          </cell>
          <cell r="G37">
            <v>43206</v>
          </cell>
          <cell r="H37">
            <v>5843179.4400000004</v>
          </cell>
          <cell r="I37">
            <v>1910439702</v>
          </cell>
          <cell r="J37">
            <v>60224.843399999998</v>
          </cell>
          <cell r="K37">
            <v>8144807.8214159999</v>
          </cell>
          <cell r="L37">
            <v>1.2642099186350059E-2</v>
          </cell>
        </row>
        <row r="38">
          <cell r="B38">
            <v>2.2999999999999998</v>
          </cell>
          <cell r="C38" t="str">
            <v>Sardinel A-85</v>
          </cell>
          <cell r="D38" t="str">
            <v>ml</v>
          </cell>
          <cell r="E38">
            <v>8.5</v>
          </cell>
          <cell r="G38">
            <v>39092</v>
          </cell>
          <cell r="H38">
            <v>332282</v>
          </cell>
          <cell r="I38">
            <v>0</v>
          </cell>
          <cell r="J38">
            <v>54490.338799999998</v>
          </cell>
          <cell r="K38">
            <v>463167.8798</v>
          </cell>
          <cell r="L38">
            <v>7.1891374293286633E-4</v>
          </cell>
        </row>
        <row r="39">
          <cell r="B39">
            <v>2.4</v>
          </cell>
          <cell r="C39" t="str">
            <v>Bordillo de confinamiento A-80</v>
          </cell>
          <cell r="D39" t="str">
            <v>ml</v>
          </cell>
          <cell r="E39">
            <v>1005.29</v>
          </cell>
          <cell r="F39">
            <v>37246</v>
          </cell>
          <cell r="G39">
            <v>35802</v>
          </cell>
          <cell r="H39">
            <v>35991392.579999998</v>
          </cell>
          <cell r="I39">
            <v>1333481292</v>
          </cell>
          <cell r="J39">
            <v>49904.407799999994</v>
          </cell>
          <cell r="K39">
            <v>50168402.117261991</v>
          </cell>
          <cell r="L39">
            <v>7.7869721360332461E-2</v>
          </cell>
        </row>
        <row r="40">
          <cell r="B40">
            <v>2.5</v>
          </cell>
          <cell r="C40" t="str">
            <v>Adoquín en arcilla</v>
          </cell>
          <cell r="D40" t="str">
            <v>m2</v>
          </cell>
          <cell r="E40">
            <v>1068.01</v>
          </cell>
          <cell r="F40">
            <v>45911</v>
          </cell>
          <cell r="G40">
            <v>35428</v>
          </cell>
          <cell r="H40">
            <v>37837458.280000001</v>
          </cell>
          <cell r="I40">
            <v>1626534908</v>
          </cell>
          <cell r="J40">
            <v>49383.089199999995</v>
          </cell>
          <cell r="K40">
            <v>52741633.096492</v>
          </cell>
          <cell r="L40">
            <v>8.1863804705463963E-2</v>
          </cell>
        </row>
        <row r="41">
          <cell r="B41">
            <v>2.6</v>
          </cell>
          <cell r="C41" t="str">
            <v xml:space="preserve">Adoquín de arena </v>
          </cell>
          <cell r="D41" t="str">
            <v>m2</v>
          </cell>
          <cell r="E41">
            <v>0</v>
          </cell>
          <cell r="G41">
            <v>35428</v>
          </cell>
          <cell r="H41">
            <v>0</v>
          </cell>
          <cell r="I41">
            <v>0</v>
          </cell>
          <cell r="J41">
            <v>49383.089199999995</v>
          </cell>
          <cell r="K41">
            <v>0</v>
          </cell>
          <cell r="L41">
            <v>0</v>
          </cell>
        </row>
        <row r="42">
          <cell r="B42">
            <v>2.7</v>
          </cell>
          <cell r="C42" t="str">
            <v>Adoquín de concreto</v>
          </cell>
          <cell r="D42" t="str">
            <v>m2</v>
          </cell>
          <cell r="E42">
            <v>374.12</v>
          </cell>
          <cell r="G42">
            <v>31081</v>
          </cell>
          <cell r="H42">
            <v>11628023.720000001</v>
          </cell>
          <cell r="I42">
            <v>0</v>
          </cell>
          <cell r="J42">
            <v>43323.805899999999</v>
          </cell>
          <cell r="K42">
            <v>16208302.263308</v>
          </cell>
          <cell r="L42">
            <v>2.5157986455653189E-2</v>
          </cell>
        </row>
        <row r="43">
          <cell r="C43" t="str">
            <v>Concreto escobiado</v>
          </cell>
          <cell r="D43" t="str">
            <v>m2</v>
          </cell>
          <cell r="E43">
            <v>63.03</v>
          </cell>
          <cell r="G43">
            <v>31081</v>
          </cell>
          <cell r="H43">
            <v>1959035.43</v>
          </cell>
          <cell r="I43">
            <v>0</v>
          </cell>
          <cell r="J43">
            <v>43323.805899999999</v>
          </cell>
          <cell r="K43">
            <v>2730699.4858769998</v>
          </cell>
          <cell r="L43">
            <v>4.2385007118032189E-3</v>
          </cell>
        </row>
        <row r="44">
          <cell r="B44">
            <v>2.8</v>
          </cell>
          <cell r="C44" t="str">
            <v>Contenedor de raíces tipo B-25</v>
          </cell>
          <cell r="D44" t="str">
            <v>un</v>
          </cell>
          <cell r="E44">
            <v>8</v>
          </cell>
          <cell r="F44">
            <v>158272.59</v>
          </cell>
          <cell r="G44">
            <v>158272</v>
          </cell>
          <cell r="H44">
            <v>1266176</v>
          </cell>
          <cell r="I44">
            <v>25050119364.48</v>
          </cell>
          <cell r="J44">
            <v>220615.34079999998</v>
          </cell>
          <cell r="K44">
            <v>1764922.7263999998</v>
          </cell>
          <cell r="L44">
            <v>2.7394542207274694E-3</v>
          </cell>
        </row>
        <row r="45">
          <cell r="B45">
            <v>2.9</v>
          </cell>
          <cell r="C45" t="str">
            <v>Banca M-31</v>
          </cell>
          <cell r="D45" t="str">
            <v>un</v>
          </cell>
          <cell r="E45">
            <v>3</v>
          </cell>
          <cell r="G45">
            <v>436882</v>
          </cell>
          <cell r="H45">
            <v>1310646</v>
          </cell>
          <cell r="I45">
            <v>0</v>
          </cell>
          <cell r="J45">
            <v>608969.81979999994</v>
          </cell>
          <cell r="K45">
            <v>1826909.4593999998</v>
          </cell>
          <cell r="L45">
            <v>2.8356679613099401E-3</v>
          </cell>
        </row>
        <row r="46">
          <cell r="B46" t="str">
            <v>2,10</v>
          </cell>
          <cell r="C46" t="str">
            <v>Teléfono público</v>
          </cell>
          <cell r="D46" t="str">
            <v>un</v>
          </cell>
          <cell r="E46">
            <v>1</v>
          </cell>
          <cell r="G46">
            <v>5046758</v>
          </cell>
          <cell r="H46">
            <v>5046758</v>
          </cell>
          <cell r="I46">
            <v>0</v>
          </cell>
          <cell r="J46">
            <v>7034675.9761999995</v>
          </cell>
          <cell r="K46">
            <v>7034675.9761999995</v>
          </cell>
          <cell r="L46">
            <v>1.0918989543389008E-2</v>
          </cell>
        </row>
        <row r="47">
          <cell r="B47">
            <v>2.11</v>
          </cell>
          <cell r="C47" t="str">
            <v>Bolardo</v>
          </cell>
          <cell r="D47" t="str">
            <v>un</v>
          </cell>
          <cell r="E47">
            <v>0</v>
          </cell>
          <cell r="G47">
            <v>56484</v>
          </cell>
          <cell r="H47">
            <v>0</v>
          </cell>
          <cell r="I47">
            <v>0</v>
          </cell>
          <cell r="J47">
            <v>78733.047599999991</v>
          </cell>
          <cell r="K47">
            <v>0</v>
          </cell>
          <cell r="L47">
            <v>0</v>
          </cell>
        </row>
        <row r="48">
          <cell r="B48">
            <v>2.12</v>
          </cell>
          <cell r="C48" t="str">
            <v>Luminaria peatonal sencilla M-130</v>
          </cell>
          <cell r="D48" t="str">
            <v>un</v>
          </cell>
          <cell r="E48">
            <v>13</v>
          </cell>
          <cell r="F48">
            <v>1015700</v>
          </cell>
          <cell r="G48">
            <v>1053393</v>
          </cell>
          <cell r="H48">
            <v>13694109</v>
          </cell>
          <cell r="I48">
            <v>1069931270100</v>
          </cell>
          <cell r="J48">
            <v>1468324.5026999998</v>
          </cell>
          <cell r="K48">
            <v>19088218.535099998</v>
          </cell>
          <cell r="L48">
            <v>2.9628096488286008E-2</v>
          </cell>
        </row>
        <row r="49">
          <cell r="B49">
            <v>2.13</v>
          </cell>
          <cell r="C49" t="str">
            <v>Caneca antivandálica en acero inoxidable</v>
          </cell>
          <cell r="D49" t="str">
            <v>un</v>
          </cell>
          <cell r="E49">
            <v>3</v>
          </cell>
          <cell r="F49">
            <v>219380.2</v>
          </cell>
          <cell r="G49">
            <v>219380</v>
          </cell>
          <cell r="H49">
            <v>658140</v>
          </cell>
          <cell r="I49">
            <v>48127628276</v>
          </cell>
          <cell r="J49">
            <v>305793.78200000001</v>
          </cell>
          <cell r="K49">
            <v>917381.3459999999</v>
          </cell>
          <cell r="L49">
            <v>1.4239287435787572E-3</v>
          </cell>
        </row>
        <row r="50">
          <cell r="B50">
            <v>2.14</v>
          </cell>
          <cell r="C50" t="str">
            <v>Franja de ajuste en concreto e=0.1m</v>
          </cell>
          <cell r="D50" t="str">
            <v>ml</v>
          </cell>
          <cell r="E50">
            <v>0</v>
          </cell>
          <cell r="F50">
            <v>4505.25</v>
          </cell>
          <cell r="G50">
            <v>3762</v>
          </cell>
          <cell r="H50">
            <v>0</v>
          </cell>
          <cell r="I50">
            <v>16948750.5</v>
          </cell>
          <cell r="J50">
            <v>5243.8517999999995</v>
          </cell>
          <cell r="K50">
            <v>0</v>
          </cell>
          <cell r="L50">
            <v>0</v>
          </cell>
        </row>
        <row r="51">
          <cell r="B51">
            <v>2.15</v>
          </cell>
          <cell r="C51" t="str">
            <v>Loseta táctil tipo A-50 con estoperoles</v>
          </cell>
          <cell r="D51" t="str">
            <v>m2</v>
          </cell>
          <cell r="E51">
            <v>0</v>
          </cell>
          <cell r="F51">
            <v>44646.78</v>
          </cell>
          <cell r="G51">
            <v>40967</v>
          </cell>
          <cell r="H51">
            <v>0</v>
          </cell>
          <cell r="I51">
            <v>1829044636.26</v>
          </cell>
          <cell r="J51">
            <v>57103.901299999998</v>
          </cell>
          <cell r="K51">
            <v>0</v>
          </cell>
          <cell r="L51">
            <v>0</v>
          </cell>
        </row>
        <row r="52">
          <cell r="B52">
            <v>2.16</v>
          </cell>
          <cell r="C52" t="str">
            <v>Subbase</v>
          </cell>
          <cell r="D52" t="str">
            <v>m3</v>
          </cell>
          <cell r="E52">
            <v>491</v>
          </cell>
          <cell r="F52">
            <v>50163.13</v>
          </cell>
          <cell r="G52">
            <v>54470</v>
          </cell>
          <cell r="H52">
            <v>26744770</v>
          </cell>
          <cell r="J52">
            <v>75925.732999999993</v>
          </cell>
          <cell r="K52">
            <v>37279534.902999997</v>
          </cell>
          <cell r="L52">
            <v>5.7864051331635885E-2</v>
          </cell>
        </row>
        <row r="53">
          <cell r="B53">
            <v>2.17</v>
          </cell>
          <cell r="C53" t="str">
            <v>Capa granular estabilizada con cemento (3%)</v>
          </cell>
          <cell r="D53" t="str">
            <v>m3</v>
          </cell>
          <cell r="E53">
            <v>589</v>
          </cell>
          <cell r="G53">
            <v>64070</v>
          </cell>
          <cell r="H53">
            <v>37737230</v>
          </cell>
          <cell r="J53">
            <v>64070</v>
          </cell>
          <cell r="K53">
            <v>37737230</v>
          </cell>
          <cell r="L53">
            <v>8.1646954295503366E-2</v>
          </cell>
        </row>
        <row r="54">
          <cell r="B54">
            <v>2.1800000000000002</v>
          </cell>
          <cell r="C54" t="str">
            <v>Relleno para conformacion subrasante</v>
          </cell>
          <cell r="D54" t="str">
            <v>m3</v>
          </cell>
          <cell r="E54">
            <v>0</v>
          </cell>
          <cell r="G54">
            <v>19670</v>
          </cell>
          <cell r="H54">
            <v>0</v>
          </cell>
          <cell r="J54">
            <v>19670</v>
          </cell>
          <cell r="K54">
            <v>0</v>
          </cell>
          <cell r="L54">
            <v>0</v>
          </cell>
        </row>
        <row r="55">
          <cell r="B55">
            <v>2.19</v>
          </cell>
          <cell r="C55" t="str">
            <v>Geotextil</v>
          </cell>
          <cell r="D55" t="str">
            <v>m2</v>
          </cell>
          <cell r="E55">
            <v>491</v>
          </cell>
          <cell r="G55">
            <v>7955</v>
          </cell>
          <cell r="H55">
            <v>3905905</v>
          </cell>
          <cell r="J55">
            <v>7955</v>
          </cell>
          <cell r="K55">
            <v>3905905</v>
          </cell>
          <cell r="L55">
            <v>8.4506797933387827E-3</v>
          </cell>
        </row>
        <row r="57">
          <cell r="B57">
            <v>3</v>
          </cell>
          <cell r="C57" t="str">
            <v>VÍA</v>
          </cell>
          <cell r="H57">
            <v>0</v>
          </cell>
          <cell r="K57">
            <v>0</v>
          </cell>
          <cell r="L57">
            <v>0</v>
          </cell>
          <cell r="M57">
            <v>580873052.22697902</v>
          </cell>
        </row>
        <row r="59">
          <cell r="A59">
            <v>3.464</v>
          </cell>
          <cell r="B59">
            <v>3.1</v>
          </cell>
          <cell r="C59" t="str">
            <v>Adoquín vehicular de 8 cms de espesor</v>
          </cell>
          <cell r="D59" t="str">
            <v>m2</v>
          </cell>
          <cell r="E59">
            <v>0</v>
          </cell>
          <cell r="F59">
            <v>33827</v>
          </cell>
          <cell r="G59">
            <v>39205</v>
          </cell>
          <cell r="H59">
            <v>0</v>
          </cell>
          <cell r="I59">
            <v>1326187535</v>
          </cell>
          <cell r="J59">
            <v>54647.849499999997</v>
          </cell>
          <cell r="K59">
            <v>0</v>
          </cell>
          <cell r="L59">
            <v>0</v>
          </cell>
        </row>
        <row r="60">
          <cell r="B60">
            <v>3.2</v>
          </cell>
          <cell r="C60" t="str">
            <v>Base granular de 15 cms de espesor</v>
          </cell>
          <cell r="D60" t="str">
            <v>m3</v>
          </cell>
          <cell r="E60">
            <v>0</v>
          </cell>
          <cell r="F60">
            <v>59965</v>
          </cell>
          <cell r="G60">
            <v>73148</v>
          </cell>
          <cell r="H60">
            <v>0</v>
          </cell>
          <cell r="I60">
            <v>4386319820</v>
          </cell>
          <cell r="J60">
            <v>101960.9972</v>
          </cell>
          <cell r="K60">
            <v>0</v>
          </cell>
          <cell r="L60">
            <v>0</v>
          </cell>
        </row>
        <row r="61">
          <cell r="B61">
            <v>3.3</v>
          </cell>
          <cell r="C61" t="str">
            <v>Sub-base granular de 20 cms de espesor</v>
          </cell>
          <cell r="D61" t="str">
            <v>m3</v>
          </cell>
          <cell r="E61">
            <v>0</v>
          </cell>
          <cell r="F61">
            <v>50163</v>
          </cell>
          <cell r="G61">
            <v>54470</v>
          </cell>
          <cell r="H61">
            <v>0</v>
          </cell>
          <cell r="I61">
            <v>2732378610</v>
          </cell>
          <cell r="J61">
            <v>75925.732999999993</v>
          </cell>
          <cell r="K61">
            <v>0</v>
          </cell>
          <cell r="L61">
            <v>0</v>
          </cell>
        </row>
        <row r="62">
          <cell r="B62">
            <v>3.4</v>
          </cell>
          <cell r="C62" t="str">
            <v>Excavación</v>
          </cell>
          <cell r="D62" t="str">
            <v>m3</v>
          </cell>
          <cell r="E62">
            <v>0</v>
          </cell>
          <cell r="F62">
            <v>35288</v>
          </cell>
          <cell r="G62">
            <v>15448</v>
          </cell>
          <cell r="H62">
            <v>0</v>
          </cell>
          <cell r="I62">
            <v>545129024</v>
          </cell>
          <cell r="J62">
            <v>21532.967199999999</v>
          </cell>
          <cell r="K62">
            <v>0</v>
          </cell>
          <cell r="L62">
            <v>0</v>
          </cell>
        </row>
        <row r="63">
          <cell r="B63">
            <v>3.5</v>
          </cell>
          <cell r="C63" t="str">
            <v>Relleno mejoramiento</v>
          </cell>
          <cell r="D63" t="str">
            <v>m3</v>
          </cell>
          <cell r="E63">
            <v>0</v>
          </cell>
          <cell r="F63">
            <v>37562</v>
          </cell>
          <cell r="G63">
            <v>37579</v>
          </cell>
          <cell r="H63">
            <v>0</v>
          </cell>
          <cell r="I63">
            <v>1411542398</v>
          </cell>
          <cell r="J63">
            <v>52381.3681</v>
          </cell>
          <cell r="K63">
            <v>0</v>
          </cell>
          <cell r="L63">
            <v>0</v>
          </cell>
        </row>
        <row r="64">
          <cell r="B64">
            <v>3.6</v>
          </cell>
          <cell r="C64" t="str">
            <v>Geotextil separación</v>
          </cell>
          <cell r="D64" t="str">
            <v>m2</v>
          </cell>
          <cell r="E64">
            <v>0</v>
          </cell>
          <cell r="F64">
            <v>7955</v>
          </cell>
          <cell r="G64">
            <v>7955</v>
          </cell>
          <cell r="H64">
            <v>0</v>
          </cell>
          <cell r="I64">
            <v>63282025</v>
          </cell>
          <cell r="J64">
            <v>11088.474499999998</v>
          </cell>
          <cell r="K64">
            <v>0</v>
          </cell>
          <cell r="L64">
            <v>0</v>
          </cell>
        </row>
        <row r="65">
          <cell r="B65">
            <v>3.7</v>
          </cell>
          <cell r="C65" t="str">
            <v>Demolición pavimento existente</v>
          </cell>
          <cell r="D65" t="str">
            <v>m2</v>
          </cell>
          <cell r="E65">
            <v>0</v>
          </cell>
          <cell r="F65">
            <v>4800</v>
          </cell>
          <cell r="G65">
            <v>18029</v>
          </cell>
          <cell r="H65">
            <v>0</v>
          </cell>
          <cell r="I65">
            <v>86539200</v>
          </cell>
          <cell r="J65">
            <v>25130.623099999997</v>
          </cell>
          <cell r="K65">
            <v>0</v>
          </cell>
          <cell r="L65">
            <v>0</v>
          </cell>
        </row>
        <row r="67">
          <cell r="B67">
            <v>4</v>
          </cell>
          <cell r="C67" t="str">
            <v>ACUEDUCTO</v>
          </cell>
          <cell r="H67">
            <v>2999206</v>
          </cell>
          <cell r="K67">
            <v>4180593.2433999996</v>
          </cell>
          <cell r="L67">
            <v>6.4889774687967158E-3</v>
          </cell>
        </row>
        <row r="69">
          <cell r="B69">
            <v>4.0999999999999996</v>
          </cell>
          <cell r="C69" t="str">
            <v>Tubería de 6"</v>
          </cell>
          <cell r="D69" t="str">
            <v>m2</v>
          </cell>
          <cell r="E69">
            <v>0</v>
          </cell>
          <cell r="F69">
            <v>4800</v>
          </cell>
          <cell r="G69">
            <v>50834</v>
          </cell>
          <cell r="H69">
            <v>0</v>
          </cell>
          <cell r="I69">
            <v>244003200</v>
          </cell>
          <cell r="J69">
            <v>70857.512600000002</v>
          </cell>
          <cell r="K69">
            <v>0</v>
          </cell>
          <cell r="L69">
            <v>0</v>
          </cell>
        </row>
        <row r="70">
          <cell r="B70">
            <v>4.2</v>
          </cell>
          <cell r="C70" t="str">
            <v>Tubería de12"</v>
          </cell>
          <cell r="D70" t="str">
            <v>m3</v>
          </cell>
          <cell r="E70">
            <v>59</v>
          </cell>
          <cell r="F70">
            <v>4800</v>
          </cell>
          <cell r="G70">
            <v>50834</v>
          </cell>
          <cell r="H70">
            <v>2999206</v>
          </cell>
          <cell r="I70">
            <v>244003200</v>
          </cell>
          <cell r="J70">
            <v>70857.512600000002</v>
          </cell>
          <cell r="K70">
            <v>4180593.2433999996</v>
          </cell>
          <cell r="L70">
            <v>6.4889774687967158E-3</v>
          </cell>
        </row>
        <row r="71">
          <cell r="I71">
            <v>0</v>
          </cell>
        </row>
        <row r="72">
          <cell r="B72">
            <v>5</v>
          </cell>
          <cell r="C72" t="str">
            <v>ALCANTARILLADO</v>
          </cell>
          <cell r="H72">
            <v>22003763</v>
          </cell>
          <cell r="K72">
            <v>30671045.245699998</v>
          </cell>
          <cell r="L72">
            <v>4.7606573985162347E-2</v>
          </cell>
        </row>
        <row r="74">
          <cell r="B74">
            <v>5.0999999999999996</v>
          </cell>
          <cell r="C74" t="str">
            <v>Excavaciones (Incluye transporte y disposición en zonas de desecho)</v>
          </cell>
        </row>
        <row r="75">
          <cell r="A75">
            <v>3.71</v>
          </cell>
          <cell r="B75" t="str">
            <v>5,1,1</v>
          </cell>
          <cell r="C75" t="str">
            <v>Excavación "Manual" de 0.00 a 2.00 m  de profundidad  (incluye cargue, transporte y disposición de sobrantes en sitio autorizado por la autoridad ambiental)</v>
          </cell>
          <cell r="D75" t="str">
            <v>m3</v>
          </cell>
          <cell r="E75">
            <v>146</v>
          </cell>
          <cell r="F75">
            <v>14787.67</v>
          </cell>
          <cell r="G75">
            <v>18292</v>
          </cell>
          <cell r="H75">
            <v>2670632</v>
          </cell>
          <cell r="I75">
            <v>270496059.63999999</v>
          </cell>
          <cell r="J75">
            <v>25497.218799999999</v>
          </cell>
          <cell r="K75">
            <v>3722593.9447999997</v>
          </cell>
          <cell r="L75">
            <v>5.7780862253034668E-3</v>
          </cell>
        </row>
        <row r="76">
          <cell r="B76">
            <v>5.2</v>
          </cell>
          <cell r="C76" t="str">
            <v>Rellenos (Incluye suministro, transporte, colocación y compactación)</v>
          </cell>
          <cell r="I76">
            <v>0</v>
          </cell>
        </row>
        <row r="77">
          <cell r="B77" t="str">
            <v>5,2,1</v>
          </cell>
          <cell r="C77" t="str">
            <v>Suministro e instalación de relleno tipo 1 "Mezcla gravilla y arena lavada de río"</v>
          </cell>
          <cell r="D77" t="str">
            <v>m3</v>
          </cell>
          <cell r="E77">
            <v>23</v>
          </cell>
          <cell r="F77">
            <v>69949.05</v>
          </cell>
          <cell r="G77">
            <v>69999</v>
          </cell>
          <cell r="H77">
            <v>1609977</v>
          </cell>
          <cell r="I77">
            <v>4896363550.9499998</v>
          </cell>
          <cell r="J77">
            <v>97571.60609999999</v>
          </cell>
          <cell r="K77">
            <v>2244146.9402999999</v>
          </cell>
          <cell r="L77">
            <v>3.4832900701988892E-3</v>
          </cell>
        </row>
        <row r="78">
          <cell r="B78" t="str">
            <v>5,2,2</v>
          </cell>
          <cell r="C78" t="str">
            <v>Suministro e instalación de relleno tipo 2 "Recebo"</v>
          </cell>
          <cell r="D78" t="str">
            <v>m3</v>
          </cell>
          <cell r="E78">
            <v>57</v>
          </cell>
          <cell r="F78">
            <v>25738.77</v>
          </cell>
          <cell r="G78">
            <v>26806</v>
          </cell>
          <cell r="H78">
            <v>1527942</v>
          </cell>
          <cell r="I78">
            <v>689953468.62</v>
          </cell>
          <cell r="J78">
            <v>37364.883399999999</v>
          </cell>
          <cell r="K78">
            <v>2129798.3537999997</v>
          </cell>
          <cell r="L78">
            <v>3.3058020061403556E-3</v>
          </cell>
        </row>
        <row r="79">
          <cell r="A79">
            <v>3.4849999999999999</v>
          </cell>
          <cell r="B79" t="str">
            <v>5,2,3</v>
          </cell>
          <cell r="C79" t="str">
            <v>Suministro e instalación de relleno tipo 7 " Mat. Proveniente de la excavación"</v>
          </cell>
          <cell r="D79" t="str">
            <v>m3</v>
          </cell>
          <cell r="E79">
            <v>68</v>
          </cell>
          <cell r="F79">
            <v>4465.2700000000004</v>
          </cell>
          <cell r="G79">
            <v>4474</v>
          </cell>
          <cell r="H79">
            <v>304232</v>
          </cell>
          <cell r="I79">
            <v>19977617.98</v>
          </cell>
          <cell r="J79">
            <v>6236.3085999999994</v>
          </cell>
          <cell r="K79">
            <v>424068.98479999998</v>
          </cell>
          <cell r="L79">
            <v>6.5822574150857342E-4</v>
          </cell>
        </row>
        <row r="80">
          <cell r="B80">
            <v>5.3</v>
          </cell>
          <cell r="C80" t="str">
            <v>Tubería de concreto simple ( incluye valor de la tubería, colocación y calafateo)</v>
          </cell>
          <cell r="I80">
            <v>0</v>
          </cell>
        </row>
        <row r="81">
          <cell r="B81" t="str">
            <v>5,3,1</v>
          </cell>
          <cell r="C81" t="str">
            <v>Suministro e instalación Tubo clase I concreto sin ref. 14" ( Incluye Anillo de caucho p/t)</v>
          </cell>
          <cell r="D81" t="str">
            <v>ml</v>
          </cell>
          <cell r="E81">
            <v>140</v>
          </cell>
          <cell r="F81">
            <v>44540.03</v>
          </cell>
          <cell r="G81">
            <v>44540</v>
          </cell>
          <cell r="H81">
            <v>6235600</v>
          </cell>
          <cell r="I81">
            <v>1983812936.2</v>
          </cell>
          <cell r="J81">
            <v>62084.305999999997</v>
          </cell>
          <cell r="K81">
            <v>8691802.8399999999</v>
          </cell>
          <cell r="L81">
            <v>1.3491126619654936E-2</v>
          </cell>
        </row>
        <row r="82">
          <cell r="B82">
            <v>5.4</v>
          </cell>
          <cell r="C82" t="str">
            <v xml:space="preserve">Pozos Inspección </v>
          </cell>
          <cell r="I82">
            <v>0</v>
          </cell>
        </row>
        <row r="83">
          <cell r="B83" t="str">
            <v>5,4,1</v>
          </cell>
          <cell r="C83" t="str">
            <v>Construcción de placa fondo pozo inspección D=1,70 m</v>
          </cell>
          <cell r="D83" t="str">
            <v>un</v>
          </cell>
          <cell r="E83">
            <v>4</v>
          </cell>
          <cell r="F83">
            <v>438298.16</v>
          </cell>
          <cell r="G83">
            <v>437994</v>
          </cell>
          <cell r="H83">
            <v>1751976</v>
          </cell>
          <cell r="J83">
            <v>610519.83659999992</v>
          </cell>
          <cell r="K83">
            <v>2442079.3463999997</v>
          </cell>
          <cell r="L83">
            <v>3.7905141527032802E-3</v>
          </cell>
        </row>
        <row r="84">
          <cell r="A84">
            <v>3.01</v>
          </cell>
          <cell r="B84" t="str">
            <v>5,4,2</v>
          </cell>
          <cell r="C84" t="str">
            <v>Construcción pozo inspección D=1.70 E=0.25 tipo A</v>
          </cell>
          <cell r="D84" t="str">
            <v>ml</v>
          </cell>
          <cell r="E84">
            <v>15</v>
          </cell>
          <cell r="F84">
            <v>330520.24</v>
          </cell>
          <cell r="G84">
            <v>330523</v>
          </cell>
          <cell r="H84">
            <v>4957845</v>
          </cell>
          <cell r="I84">
            <v>109244541285.52</v>
          </cell>
          <cell r="J84">
            <v>460716.0097</v>
          </cell>
          <cell r="K84">
            <v>6910740.1454999996</v>
          </cell>
          <cell r="L84">
            <v>1.0726620478482123E-2</v>
          </cell>
        </row>
        <row r="85">
          <cell r="A85">
            <v>3.4860000000000002</v>
          </cell>
          <cell r="B85" t="str">
            <v>5,4,3</v>
          </cell>
          <cell r="C85" t="str">
            <v>Placa Cubierta Aro y Tapa pozo inspección- Fundida en sitio</v>
          </cell>
          <cell r="D85" t="str">
            <v>un</v>
          </cell>
          <cell r="E85">
            <v>4</v>
          </cell>
          <cell r="F85">
            <v>645156.16</v>
          </cell>
          <cell r="G85">
            <v>644928</v>
          </cell>
          <cell r="H85">
            <v>2579712</v>
          </cell>
          <cell r="I85">
            <v>416079271956.48004</v>
          </cell>
          <cell r="J85">
            <v>898965.13919999998</v>
          </cell>
          <cell r="K85">
            <v>3595860.5567999999</v>
          </cell>
          <cell r="L85">
            <v>5.5813748852144573E-3</v>
          </cell>
        </row>
        <row r="86">
          <cell r="B86" t="str">
            <v>5,4,4</v>
          </cell>
          <cell r="C86" t="str">
            <v>Nivelación de pozo inspección e = 0.25 m hasta la rasante</v>
          </cell>
          <cell r="D86" t="str">
            <v>un</v>
          </cell>
          <cell r="E86">
            <v>5</v>
          </cell>
          <cell r="F86">
            <v>48346.2</v>
          </cell>
          <cell r="G86">
            <v>48391</v>
          </cell>
          <cell r="H86">
            <v>241955</v>
          </cell>
          <cell r="I86">
            <v>2339520964.1999998</v>
          </cell>
          <cell r="J86">
            <v>67452.214899999992</v>
          </cell>
          <cell r="K86">
            <v>337261.07449999999</v>
          </cell>
          <cell r="L86">
            <v>5.2348539695596416E-4</v>
          </cell>
        </row>
        <row r="87">
          <cell r="B87" t="str">
            <v>5,4,5</v>
          </cell>
          <cell r="C87" t="str">
            <v>Limpieza de pozos y sumideros</v>
          </cell>
          <cell r="D87" t="str">
            <v>un</v>
          </cell>
          <cell r="E87">
            <v>4</v>
          </cell>
          <cell r="F87">
            <v>31023.599999999999</v>
          </cell>
          <cell r="G87">
            <v>30973</v>
          </cell>
          <cell r="H87">
            <v>123892</v>
          </cell>
          <cell r="I87">
            <v>960893962.79999995</v>
          </cell>
          <cell r="J87">
            <v>43173.2647</v>
          </cell>
          <cell r="K87">
            <v>172693.0588</v>
          </cell>
          <cell r="L87">
            <v>2.6804840900030298E-4</v>
          </cell>
        </row>
        <row r="89">
          <cell r="B89">
            <v>7</v>
          </cell>
          <cell r="C89" t="str">
            <v>OBRA ELÉCTRICA</v>
          </cell>
          <cell r="E89">
            <v>1</v>
          </cell>
          <cell r="H89">
            <v>20472072</v>
          </cell>
          <cell r="K89">
            <v>28536021.160799999</v>
          </cell>
          <cell r="L89">
            <v>4.4292660773412734E-2</v>
          </cell>
          <cell r="M89">
            <v>63387659.649899997</v>
          </cell>
        </row>
        <row r="91">
          <cell r="B91">
            <v>7.1</v>
          </cell>
          <cell r="C91" t="str">
            <v>CANALIZACIONES</v>
          </cell>
        </row>
        <row r="92">
          <cell r="B92" t="str">
            <v>7,1,1</v>
          </cell>
          <cell r="C92" t="str">
            <v>Suministro de materiales, mano de obra, equipo y herramienta para la instalación de tubería en 1Ø3" PVC tipo DB. Incluye: zanja, relleno, compactación, tubería, curvas, uniones, campanas, cinta de señalización, retiro de material donde la autoridad ambien</v>
          </cell>
          <cell r="D92" t="str">
            <v>ml</v>
          </cell>
          <cell r="E92">
            <v>140</v>
          </cell>
          <cell r="F92">
            <v>16028</v>
          </cell>
          <cell r="G92">
            <v>29306</v>
          </cell>
          <cell r="H92">
            <v>4102840</v>
          </cell>
          <cell r="J92">
            <v>40849.633399999999</v>
          </cell>
          <cell r="K92">
            <v>5718948.676</v>
          </cell>
          <cell r="L92">
            <v>8.8767614889000337E-3</v>
          </cell>
        </row>
        <row r="93">
          <cell r="A93">
            <v>3.5779999999999998</v>
          </cell>
          <cell r="B93">
            <v>7.2</v>
          </cell>
          <cell r="C93" t="str">
            <v>CAJAS DE INSPECCIÓN</v>
          </cell>
        </row>
        <row r="94">
          <cell r="B94" t="str">
            <v>7,2,1</v>
          </cell>
          <cell r="C94" t="str">
            <v>Suministro de materiales, mano de obra, equipo y herramienta para la instalación de caja de inspección tipo alumbrado, según norma CS274. Incluye: marco y tapa, excavación, mampostería,  traslado de sobrantes a lugares donde la autoridad ambiental lo perm</v>
          </cell>
          <cell r="D94" t="str">
            <v>un</v>
          </cell>
          <cell r="E94">
            <v>12</v>
          </cell>
          <cell r="F94">
            <v>279149</v>
          </cell>
          <cell r="G94">
            <v>352647</v>
          </cell>
          <cell r="H94">
            <v>4231764</v>
          </cell>
          <cell r="J94">
            <v>491554.65329999995</v>
          </cell>
          <cell r="K94">
            <v>5898655.8395999996</v>
          </cell>
          <cell r="L94">
            <v>9.1556969575497856E-3</v>
          </cell>
        </row>
        <row r="95">
          <cell r="A95">
            <v>3.4540000000000002</v>
          </cell>
          <cell r="B95">
            <v>7.3</v>
          </cell>
          <cell r="C95" t="str">
            <v>POSTERÍA</v>
          </cell>
        </row>
        <row r="96">
          <cell r="B96" t="str">
            <v>7,3,1</v>
          </cell>
          <cell r="C96" t="str">
            <v>Suministro de materiales, mano de obra, equipo y herramienta para la instalación de poste de concreto 12m recto tipo alumbrado. Incluye: ahoyada, hincada, cimentación, transporte.</v>
          </cell>
          <cell r="D96" t="str">
            <v>un</v>
          </cell>
          <cell r="E96">
            <v>6</v>
          </cell>
          <cell r="F96">
            <v>638300</v>
          </cell>
          <cell r="G96">
            <v>792256</v>
          </cell>
          <cell r="H96">
            <v>4753536</v>
          </cell>
          <cell r="J96">
            <v>1104325.6383999998</v>
          </cell>
          <cell r="K96">
            <v>6625953.8303999994</v>
          </cell>
          <cell r="L96">
            <v>1.0284584653776388E-2</v>
          </cell>
        </row>
        <row r="97">
          <cell r="A97">
            <v>3.0049999999999999</v>
          </cell>
          <cell r="B97" t="str">
            <v>7,3,2</v>
          </cell>
          <cell r="C97" t="str">
            <v>Suministro de materiales, mano de obra, equipo y herramienta para la instalación de poste de concreto 14m recto tipo alumbrado. Incluye: ahoyada, hincada, cimentación, transporte.</v>
          </cell>
          <cell r="D97" t="str">
            <v>un</v>
          </cell>
          <cell r="E97">
            <v>0</v>
          </cell>
          <cell r="F97">
            <v>953745</v>
          </cell>
          <cell r="G97">
            <v>952974</v>
          </cell>
          <cell r="H97">
            <v>0</v>
          </cell>
          <cell r="J97">
            <v>1328350.4586</v>
          </cell>
          <cell r="K97">
            <v>0</v>
          </cell>
          <cell r="L97">
            <v>0</v>
          </cell>
        </row>
        <row r="98">
          <cell r="A98">
            <v>3.0059999999999998</v>
          </cell>
          <cell r="B98">
            <v>7.4</v>
          </cell>
          <cell r="C98" t="str">
            <v>RED DE BAJA PENSIÓN</v>
          </cell>
        </row>
        <row r="99">
          <cell r="B99" t="str">
            <v>7,4,1</v>
          </cell>
          <cell r="C99" t="str">
            <v>Suministro de materiales, mano de obra, equipo y herramienta para la instalación red de alumbrado en conductor de aluminio calibre 6 AWG con aislamiento en THW-75C-600V.</v>
          </cell>
          <cell r="D99" t="str">
            <v>ml</v>
          </cell>
          <cell r="E99">
            <v>0</v>
          </cell>
          <cell r="F99">
            <v>4354</v>
          </cell>
          <cell r="G99">
            <v>2389</v>
          </cell>
          <cell r="H99">
            <v>0</v>
          </cell>
          <cell r="J99">
            <v>3330.0270999999998</v>
          </cell>
          <cell r="K99">
            <v>0</v>
          </cell>
          <cell r="L99">
            <v>0</v>
          </cell>
        </row>
        <row r="100">
          <cell r="B100" t="str">
            <v>7,4,2</v>
          </cell>
          <cell r="C100" t="str">
            <v>Suministro de materiales, mano de obra, equipo y herramienta para la instalación red de alumbrado en conductor de aluminio calibre 2x6 AWG con aislamiento en THW-75C-600V.</v>
          </cell>
          <cell r="D100" t="str">
            <v>ml</v>
          </cell>
          <cell r="E100">
            <v>140</v>
          </cell>
          <cell r="F100">
            <v>4354</v>
          </cell>
          <cell r="H100">
            <v>0</v>
          </cell>
          <cell r="J100">
            <v>0</v>
          </cell>
          <cell r="K100">
            <v>0</v>
          </cell>
          <cell r="L100">
            <v>0</v>
          </cell>
        </row>
        <row r="101">
          <cell r="B101" t="str">
            <v>7,4,3</v>
          </cell>
          <cell r="C101" t="str">
            <v>Suministro de materiales, mano de obra, equipo y herramienta para la instalación tubo galvanizado 1Ø1" para subterranización red AP. Incluye: tubo, capacete, cinta band-it, hebillas, accesorios de instalación.</v>
          </cell>
          <cell r="D101" t="str">
            <v>ml</v>
          </cell>
          <cell r="E101">
            <v>2</v>
          </cell>
          <cell r="F101">
            <v>4354</v>
          </cell>
          <cell r="H101">
            <v>0</v>
          </cell>
          <cell r="J101">
            <v>0</v>
          </cell>
          <cell r="K101">
            <v>0</v>
          </cell>
          <cell r="L101">
            <v>0</v>
          </cell>
        </row>
        <row r="102">
          <cell r="B102" t="str">
            <v>7,4,4</v>
          </cell>
          <cell r="C102" t="str">
            <v>Suministro de materiales, mano de obra, equipo y herramienta para la instalación de percha de cinco (5) puestos. Incluye: percha, herrajes, elementos de fijación y accesorios, transporte de materiales y equipos, necesarios para la instalación.</v>
          </cell>
          <cell r="D102" t="str">
            <v>ml</v>
          </cell>
          <cell r="E102">
            <v>1</v>
          </cell>
          <cell r="F102">
            <v>4354</v>
          </cell>
          <cell r="H102">
            <v>0</v>
          </cell>
          <cell r="J102">
            <v>0</v>
          </cell>
          <cell r="K102">
            <v>0</v>
          </cell>
          <cell r="L102">
            <v>0</v>
          </cell>
        </row>
        <row r="103">
          <cell r="A103">
            <v>3.746</v>
          </cell>
          <cell r="B103">
            <v>7.5</v>
          </cell>
          <cell r="C103" t="str">
            <v>LUMINARIAS</v>
          </cell>
        </row>
        <row r="104">
          <cell r="A104">
            <v>3.754</v>
          </cell>
          <cell r="B104" t="str">
            <v>7,5,1</v>
          </cell>
          <cell r="C104" t="str">
            <v>Suministro de materiales, mano de obra, equipo y herramienta para la instalación de luminaria de sodio 70W, 220V, tipo cerrada desde red subterránea. Incluye: luminaria, bombilla, brazo luminaria, fotocelda, cable conexionado 2x12 AWG THW-75C-600V, empalm</v>
          </cell>
          <cell r="D104" t="str">
            <v>un</v>
          </cell>
          <cell r="E104">
            <v>1</v>
          </cell>
          <cell r="F104">
            <v>368406</v>
          </cell>
          <cell r="G104">
            <v>459698</v>
          </cell>
          <cell r="H104">
            <v>459698</v>
          </cell>
          <cell r="J104">
            <v>640773.04219999991</v>
          </cell>
          <cell r="K104">
            <v>640773.04219999991</v>
          </cell>
          <cell r="L104">
            <v>9.9458655539196462E-4</v>
          </cell>
        </row>
        <row r="105">
          <cell r="A105">
            <v>3.8410000000000002</v>
          </cell>
          <cell r="B105" t="str">
            <v>7,5,2</v>
          </cell>
          <cell r="C105" t="str">
            <v>Suministro de materiales, mano de obra, equipo y herramienta para la instalación de luminaria de sodio 150W, 220V, tipo cerrada desde red subterránea. Incluye: luminaria, bombilla, brazo luminaria, fotocelda, cable conexionado 2x12 AWG THW-75C-600V, empal</v>
          </cell>
          <cell r="D105" t="str">
            <v>un</v>
          </cell>
          <cell r="E105">
            <v>6</v>
          </cell>
          <cell r="F105">
            <v>481742</v>
          </cell>
          <cell r="G105">
            <v>874030</v>
          </cell>
          <cell r="H105">
            <v>5244180</v>
          </cell>
          <cell r="J105">
            <v>1218310.4169999999</v>
          </cell>
          <cell r="K105">
            <v>7309862.5019999994</v>
          </cell>
          <cell r="L105">
            <v>1.1346124895160372E-2</v>
          </cell>
        </row>
        <row r="106">
          <cell r="B106" t="str">
            <v>7,5,2</v>
          </cell>
          <cell r="C106" t="str">
            <v xml:space="preserve">Suministro de materiales, mano de obra, equipo y herramienta para la instalación de reflector de sodio 70W, 220V, adosado a la estructura del puente. Incluye: reflector, bombilla, accesorios de montaje, protección antivandálica (ángulo y malla ondulada), </v>
          </cell>
          <cell r="D106" t="str">
            <v>un</v>
          </cell>
          <cell r="E106">
            <v>2</v>
          </cell>
          <cell r="F106">
            <v>481742</v>
          </cell>
          <cell r="G106">
            <v>779700</v>
          </cell>
          <cell r="H106">
            <v>1559400</v>
          </cell>
          <cell r="J106">
            <v>1086823.8299999998</v>
          </cell>
          <cell r="K106">
            <v>2173647.6599999997</v>
          </cell>
          <cell r="L106">
            <v>3.3738634374703164E-3</v>
          </cell>
        </row>
        <row r="107">
          <cell r="B107" t="str">
            <v>7,5,4</v>
          </cell>
          <cell r="C107" t="str">
            <v>Suministro de materiales, mano de obra, equipo y herramienta para la instalación de fotocelda para el control de reflectores de la parte inferior del puente. Incluye: base y fotocelda accesorios de montaje, protección antivandálica (ángulo y malla ondulad</v>
          </cell>
          <cell r="D107" t="str">
            <v>un</v>
          </cell>
          <cell r="E107">
            <v>1</v>
          </cell>
          <cell r="F107">
            <v>481742</v>
          </cell>
          <cell r="G107">
            <v>120654</v>
          </cell>
          <cell r="H107">
            <v>120654</v>
          </cell>
          <cell r="J107">
            <v>168179.61059999999</v>
          </cell>
          <cell r="K107">
            <v>168179.61059999999</v>
          </cell>
          <cell r="L107">
            <v>2.61042785163873E-4</v>
          </cell>
        </row>
        <row r="108">
          <cell r="B108" t="str">
            <v>7,5,5</v>
          </cell>
          <cell r="C108" t="str">
            <v>Suministro de materiales, mano de obra, equipo y herramienta para la conexión de luminaria existente en poste desde red subterranea. Incluye: cable conexionado 2x12 AWG THW-75C-600V, tubería galavnizada 1/2", cinta bandit y accesorios, empalme tipo deriva</v>
          </cell>
          <cell r="D108" t="str">
            <v>un</v>
          </cell>
          <cell r="E108">
            <v>5</v>
          </cell>
          <cell r="F108">
            <v>481742</v>
          </cell>
          <cell r="H108">
            <v>0</v>
          </cell>
          <cell r="J108">
            <v>0</v>
          </cell>
          <cell r="K108">
            <v>0</v>
          </cell>
          <cell r="L108">
            <v>0</v>
          </cell>
        </row>
        <row r="109">
          <cell r="B109">
            <v>7.6</v>
          </cell>
          <cell r="C109" t="str">
            <v>Acometidas</v>
          </cell>
        </row>
        <row r="110">
          <cell r="A110">
            <v>3.8420000000000001</v>
          </cell>
          <cell r="B110" t="str">
            <v>7,6,1</v>
          </cell>
          <cell r="C110" t="str">
            <v>Suministro de materiales, mano de obra, equipo y herramienta para la instalación de acometida monofásica en cable con neutro concéntrico calibre 2x8 AWG asilamiento XLPE 600V.</v>
          </cell>
          <cell r="D110" t="str">
            <v>un</v>
          </cell>
          <cell r="E110">
            <v>1</v>
          </cell>
          <cell r="F110">
            <v>368406</v>
          </cell>
          <cell r="H110">
            <v>0</v>
          </cell>
          <cell r="J110">
            <v>0</v>
          </cell>
          <cell r="K110">
            <v>0</v>
          </cell>
          <cell r="L110">
            <v>0</v>
          </cell>
        </row>
      </sheetData>
      <sheetData sheetId="2"/>
      <sheetData sheetId="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precios"/>
      <sheetName val="Remo. derr."/>
      <sheetName val="Limp. mec. Alcant."/>
      <sheetName val="Res-Accide-10"/>
    </sheetNames>
    <sheetDataSet>
      <sheetData sheetId="0">
        <row r="52">
          <cell r="H52">
            <v>46548</v>
          </cell>
        </row>
      </sheetData>
      <sheetData sheetId="1"/>
      <sheetData sheetId="2"/>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T OBRA"/>
      <sheetName val="CUADRO RESUM"/>
      <sheetName val="CUADRO RESUM FALTANTE"/>
    </sheetNames>
    <sheetDataSet>
      <sheetData sheetId="0">
        <row r="1">
          <cell r="A1" t="str">
            <v>INSTITUTO NACIONAL DE VIAS</v>
          </cell>
        </row>
        <row r="2">
          <cell r="A2" t="str">
            <v>REGIONAL CASANARE</v>
          </cell>
        </row>
        <row r="5">
          <cell r="A5" t="str">
            <v>CALCULO DE CANTIDADES Y COSTOS ESTIMADOS DE NECESIDADES DE LAS VIAS</v>
          </cell>
        </row>
        <row r="6">
          <cell r="A6" t="str">
            <v>PARA MANTENIMIENTO</v>
          </cell>
        </row>
        <row r="9">
          <cell r="A9" t="str">
            <v>Administrador Vial:  CESAR FIGUEROA MELGAREJO</v>
          </cell>
        </row>
        <row r="10">
          <cell r="A10" t="str">
            <v>Carretera:   COROCORO - ARAUCA</v>
          </cell>
          <cell r="E10" t="str">
            <v>SECTOR: 6606</v>
          </cell>
          <cell r="H10" t="str">
            <v>Enero del 2001</v>
          </cell>
        </row>
        <row r="12">
          <cell r="A12" t="str">
            <v>ITEM DE PAGO</v>
          </cell>
          <cell r="B12" t="str">
            <v>ESPECIFICACIONES</v>
          </cell>
        </row>
        <row r="13">
          <cell r="B13" t="str">
            <v>GRAL</v>
          </cell>
          <cell r="C13" t="str">
            <v>PART</v>
          </cell>
          <cell r="D13" t="str">
            <v>DESCRIPCION</v>
          </cell>
          <cell r="E13" t="str">
            <v>UND</v>
          </cell>
          <cell r="F13" t="str">
            <v>CANTIDAD</v>
          </cell>
          <cell r="G13" t="str">
            <v>VALOR UNITARIO        $</v>
          </cell>
          <cell r="H13" t="str">
            <v>VALOR                  TOTAL                         $</v>
          </cell>
        </row>
        <row r="15">
          <cell r="A15" t="str">
            <v>CONSTRUCCION DE BOLSACRETOS PARA PROTECCION DEL ESTRIBO, PUENTE CAÑO JESUS PR 37+0768</v>
          </cell>
        </row>
        <row r="16">
          <cell r="A16">
            <v>310.10000000000002</v>
          </cell>
          <cell r="B16">
            <v>310</v>
          </cell>
          <cell r="C16" t="str">
            <v>310P</v>
          </cell>
          <cell r="D16" t="str">
            <v>EXCAVACION MANUAL</v>
          </cell>
          <cell r="E16" t="str">
            <v>m3</v>
          </cell>
          <cell r="F16">
            <v>27</v>
          </cell>
          <cell r="G16">
            <v>28624</v>
          </cell>
          <cell r="H16">
            <v>772848</v>
          </cell>
        </row>
        <row r="17">
          <cell r="D17" t="str">
            <v>BOLSACRETOS</v>
          </cell>
          <cell r="E17" t="str">
            <v>m3</v>
          </cell>
          <cell r="F17">
            <v>87</v>
          </cell>
          <cell r="G17">
            <v>484200</v>
          </cell>
          <cell r="H17">
            <v>42125400</v>
          </cell>
        </row>
        <row r="18">
          <cell r="D18" t="str">
            <v>MANEJO DE AGUAS</v>
          </cell>
          <cell r="E18" t="str">
            <v>GLOBAL</v>
          </cell>
          <cell r="F18">
            <v>1</v>
          </cell>
          <cell r="G18">
            <v>3000000</v>
          </cell>
          <cell r="H18">
            <v>3000000</v>
          </cell>
        </row>
        <row r="22">
          <cell r="G22" t="str">
            <v xml:space="preserve">Valor Basico : </v>
          </cell>
          <cell r="H22">
            <v>45898248</v>
          </cell>
        </row>
        <row r="23">
          <cell r="G23" t="str">
            <v xml:space="preserve">Valor I.V.A (16%) : </v>
          </cell>
          <cell r="H23">
            <v>451921.21107692301</v>
          </cell>
        </row>
        <row r="24">
          <cell r="G24" t="str">
            <v xml:space="preserve">VALOR TOTAL : </v>
          </cell>
          <cell r="H24">
            <v>46350169.211076923</v>
          </cell>
        </row>
        <row r="34">
          <cell r="A34" t="str">
            <v>Administrador Vial</v>
          </cell>
          <cell r="E34" t="str">
            <v>Vo. Bo. Director Regional</v>
          </cell>
        </row>
        <row r="40">
          <cell r="A40" t="str">
            <v>INSTITUTO NACIONAL DE VIAS</v>
          </cell>
        </row>
        <row r="41">
          <cell r="A41" t="str">
            <v>REGIONAL CASANARE</v>
          </cell>
        </row>
        <row r="44">
          <cell r="A44" t="str">
            <v>CALCULO DE CANTIDADES Y COSTOS ESTIMADOS DE NECESIDADES DE LAS VIAS</v>
          </cell>
        </row>
        <row r="45">
          <cell r="A45" t="str">
            <v>PARA MANTENIMIENTO</v>
          </cell>
        </row>
        <row r="48">
          <cell r="A48" t="str">
            <v>Administrador Vial:  CESAR FIGUEROA MELGAREJO</v>
          </cell>
        </row>
        <row r="49">
          <cell r="A49" t="str">
            <v>Carretera:   COROCORO - ARAUCA</v>
          </cell>
          <cell r="E49" t="str">
            <v>SECTOR: 6606</v>
          </cell>
          <cell r="H49" t="str">
            <v>Enero del 2001</v>
          </cell>
        </row>
        <row r="51">
          <cell r="A51" t="str">
            <v>ITEM DE PAGO</v>
          </cell>
          <cell r="B51" t="str">
            <v>ESPECIFICACIONES</v>
          </cell>
        </row>
        <row r="52">
          <cell r="B52" t="str">
            <v>GRAL</v>
          </cell>
          <cell r="C52" t="str">
            <v>PART</v>
          </cell>
          <cell r="D52" t="str">
            <v>DESCRIPCION</v>
          </cell>
          <cell r="E52" t="str">
            <v>UND</v>
          </cell>
          <cell r="F52" t="str">
            <v>CANTIDAD</v>
          </cell>
          <cell r="G52" t="str">
            <v>VALOR UNITARIO        $</v>
          </cell>
          <cell r="H52" t="str">
            <v>VALOR                  TOTAL                         $</v>
          </cell>
        </row>
        <row r="54">
          <cell r="A54" t="str">
            <v>CONSTRUCCION DE CUATRO ALETAS DE PROTECCION A LOS PUENTES CAÑO EL ARENAL PR 17+0834 Y CAÑO EL RUANO PR 36+0543</v>
          </cell>
        </row>
        <row r="55">
          <cell r="A55">
            <v>630.4</v>
          </cell>
          <cell r="B55">
            <v>630</v>
          </cell>
          <cell r="D55" t="str">
            <v>CONCRETO 3000 p.s.i.</v>
          </cell>
          <cell r="E55" t="str">
            <v>m3</v>
          </cell>
          <cell r="F55">
            <v>123</v>
          </cell>
          <cell r="G55">
            <v>318667</v>
          </cell>
          <cell r="H55">
            <v>39196041</v>
          </cell>
        </row>
        <row r="56">
          <cell r="A56">
            <v>600.4</v>
          </cell>
          <cell r="B56">
            <v>600</v>
          </cell>
          <cell r="D56" t="str">
            <v>EXCAVACION EN MATERIAL DE GRAVA</v>
          </cell>
          <cell r="E56" t="str">
            <v>m3</v>
          </cell>
          <cell r="F56">
            <v>342</v>
          </cell>
          <cell r="G56">
            <v>25561</v>
          </cell>
          <cell r="H56">
            <v>8741862</v>
          </cell>
        </row>
        <row r="57">
          <cell r="A57">
            <v>640.29999999999995</v>
          </cell>
          <cell r="B57">
            <v>640</v>
          </cell>
          <cell r="D57" t="str">
            <v>ACERO DE REFUERZO</v>
          </cell>
          <cell r="E57" t="str">
            <v>kg</v>
          </cell>
          <cell r="F57">
            <v>3310</v>
          </cell>
          <cell r="G57">
            <v>1966</v>
          </cell>
          <cell r="H57">
            <v>6507460</v>
          </cell>
        </row>
        <row r="58">
          <cell r="A58">
            <v>610.1</v>
          </cell>
          <cell r="B58">
            <v>610</v>
          </cell>
          <cell r="D58" t="str">
            <v>RELLENO ESTRUCTURAL</v>
          </cell>
          <cell r="E58" t="str">
            <v>m3</v>
          </cell>
          <cell r="F58">
            <v>340</v>
          </cell>
          <cell r="G58">
            <v>27365</v>
          </cell>
          <cell r="H58">
            <v>9304100</v>
          </cell>
        </row>
        <row r="59">
          <cell r="D59" t="str">
            <v>DEMOLICION ESTRUCTURA EXISTENTE</v>
          </cell>
          <cell r="E59" t="str">
            <v>m3</v>
          </cell>
          <cell r="F59">
            <v>67</v>
          </cell>
          <cell r="G59">
            <v>89300</v>
          </cell>
          <cell r="H59">
            <v>5983100</v>
          </cell>
        </row>
        <row r="63">
          <cell r="G63" t="str">
            <v xml:space="preserve">Valor Basico : </v>
          </cell>
          <cell r="H63">
            <v>69732563</v>
          </cell>
        </row>
        <row r="64">
          <cell r="G64" t="str">
            <v xml:space="preserve">Valor I.V.A (16%) : </v>
          </cell>
          <cell r="H64">
            <v>686597.54338461533</v>
          </cell>
        </row>
        <row r="65">
          <cell r="G65" t="str">
            <v xml:space="preserve">VALOR TOTAL : </v>
          </cell>
          <cell r="H65">
            <v>70419160.543384612</v>
          </cell>
        </row>
        <row r="76">
          <cell r="A76" t="str">
            <v>Administrador Vial</v>
          </cell>
          <cell r="E76" t="str">
            <v>Vo. Bo. Director Regional</v>
          </cell>
        </row>
        <row r="79">
          <cell r="A79" t="str">
            <v>INSTITUTO NACIONAL DE VIAS</v>
          </cell>
        </row>
        <row r="80">
          <cell r="A80" t="str">
            <v>REGIONAL CASANARE</v>
          </cell>
        </row>
        <row r="83">
          <cell r="A83" t="str">
            <v>CALCULO DE CANTIDADES Y COSTOS ESTIMADOS DE NECESIDADES DE LAS VIAS</v>
          </cell>
        </row>
        <row r="84">
          <cell r="A84" t="str">
            <v>PARA MANTENIMIENTO</v>
          </cell>
        </row>
        <row r="87">
          <cell r="A87" t="str">
            <v>Administrador Vial:  CESAR FIGUEROA MELGAREJO</v>
          </cell>
        </row>
        <row r="88">
          <cell r="A88" t="str">
            <v xml:space="preserve">Carretera:  TAME - COROCORO </v>
          </cell>
          <cell r="E88" t="str">
            <v xml:space="preserve">SECTOR: 6605 </v>
          </cell>
          <cell r="H88" t="str">
            <v>Enero del 2001</v>
          </cell>
        </row>
        <row r="90">
          <cell r="A90" t="str">
            <v>ITEM DE PAGO</v>
          </cell>
          <cell r="B90" t="str">
            <v>ESPECIFICACIONES</v>
          </cell>
        </row>
        <row r="91">
          <cell r="B91" t="str">
            <v>GRAL</v>
          </cell>
          <cell r="C91" t="str">
            <v>PART</v>
          </cell>
          <cell r="D91" t="str">
            <v>DESCRIPCION</v>
          </cell>
          <cell r="E91" t="str">
            <v>UND</v>
          </cell>
          <cell r="F91" t="str">
            <v>CANTIDAD</v>
          </cell>
          <cell r="G91" t="str">
            <v>VALOR UNITARIO        $</v>
          </cell>
          <cell r="H91" t="str">
            <v>VALOR                  TOTAL                         $</v>
          </cell>
        </row>
        <row r="93">
          <cell r="A93" t="str">
            <v xml:space="preserve">CONSTRUCCION DE BOX COULVERT 2,0 * 1,50 PR 0+0540 </v>
          </cell>
        </row>
        <row r="94">
          <cell r="D94" t="str">
            <v>DEMOLICIÓN ESTRUCTURA EXISTENTE</v>
          </cell>
          <cell r="E94" t="str">
            <v>m3</v>
          </cell>
          <cell r="F94">
            <v>3</v>
          </cell>
          <cell r="G94">
            <v>89300</v>
          </cell>
          <cell r="H94">
            <v>267900</v>
          </cell>
        </row>
        <row r="95">
          <cell r="A95">
            <v>600.4</v>
          </cell>
          <cell r="B95">
            <v>600</v>
          </cell>
          <cell r="D95" t="str">
            <v>EXCAVACION MANUAL EN GRAVA</v>
          </cell>
          <cell r="E95" t="str">
            <v>m3</v>
          </cell>
          <cell r="F95">
            <v>80</v>
          </cell>
          <cell r="G95">
            <v>25565</v>
          </cell>
          <cell r="H95">
            <v>2045200</v>
          </cell>
        </row>
        <row r="96">
          <cell r="A96">
            <v>630.4</v>
          </cell>
          <cell r="B96">
            <v>630</v>
          </cell>
          <cell r="D96" t="str">
            <v>CONCRETO 3000 p.s.i.</v>
          </cell>
          <cell r="E96" t="str">
            <v>m3</v>
          </cell>
          <cell r="F96">
            <v>35</v>
          </cell>
          <cell r="G96">
            <v>318667</v>
          </cell>
          <cell r="H96">
            <v>11153345</v>
          </cell>
        </row>
        <row r="97">
          <cell r="A97">
            <v>640.29999999999995</v>
          </cell>
          <cell r="B97">
            <v>640</v>
          </cell>
          <cell r="D97" t="str">
            <v>ACERO DE REFUERZO</v>
          </cell>
          <cell r="E97" t="str">
            <v>kg</v>
          </cell>
          <cell r="F97">
            <v>1330</v>
          </cell>
          <cell r="G97">
            <v>1960</v>
          </cell>
          <cell r="H97">
            <v>2606800</v>
          </cell>
        </row>
        <row r="98">
          <cell r="A98">
            <v>610.1</v>
          </cell>
          <cell r="B98">
            <v>610</v>
          </cell>
          <cell r="D98" t="str">
            <v>RELLENO ESTRUCTURAL</v>
          </cell>
          <cell r="E98" t="str">
            <v>m3</v>
          </cell>
          <cell r="F98">
            <v>30</v>
          </cell>
          <cell r="G98">
            <v>27365</v>
          </cell>
          <cell r="H98">
            <v>820950</v>
          </cell>
        </row>
        <row r="99">
          <cell r="A99">
            <v>450.1</v>
          </cell>
          <cell r="B99">
            <v>450</v>
          </cell>
          <cell r="D99" t="str">
            <v>CANCRETO ASFALTICO</v>
          </cell>
          <cell r="E99" t="str">
            <v>m3</v>
          </cell>
          <cell r="F99">
            <v>1.5</v>
          </cell>
          <cell r="G99">
            <v>215487</v>
          </cell>
          <cell r="H99">
            <v>323230.5</v>
          </cell>
        </row>
        <row r="104">
          <cell r="G104" t="str">
            <v xml:space="preserve">Valor Basico : </v>
          </cell>
          <cell r="H104">
            <v>17217425.5</v>
          </cell>
        </row>
        <row r="105">
          <cell r="G105" t="str">
            <v xml:space="preserve">Valor I.V.A (16%) : </v>
          </cell>
          <cell r="H105">
            <v>169525.42030769229</v>
          </cell>
        </row>
        <row r="106">
          <cell r="G106" t="str">
            <v xml:space="preserve">VALOR TOTAL : </v>
          </cell>
          <cell r="H106">
            <v>17386950.920307692</v>
          </cell>
        </row>
        <row r="108">
          <cell r="A108" t="str">
            <v>NOTA: El cual reemplazará una alcantarilla actualmente construida, que no está capacitada para evacuar las aguas del Río Cravo en la época invernal.</v>
          </cell>
        </row>
        <row r="115">
          <cell r="A115" t="str">
            <v>Administrador Vial</v>
          </cell>
          <cell r="E115" t="str">
            <v>Vo. Bo. Director Regional</v>
          </cell>
        </row>
        <row r="118">
          <cell r="A118" t="str">
            <v>INSTITUTO NACIONAL DE VIAS</v>
          </cell>
        </row>
        <row r="119">
          <cell r="A119" t="str">
            <v>REGIONAL CASANARE</v>
          </cell>
        </row>
        <row r="122">
          <cell r="A122" t="str">
            <v>CALCULO DE CANTIDADES Y COSTOS ESTIMADOS DE NECESIDADES DE LAS VIAS</v>
          </cell>
        </row>
        <row r="123">
          <cell r="A123" t="str">
            <v>PARA MANTENIMIENTO</v>
          </cell>
        </row>
        <row r="126">
          <cell r="A126" t="str">
            <v>Administrador Vial:  CESAR FIGUEROA MELGAREJO</v>
          </cell>
        </row>
        <row r="127">
          <cell r="A127" t="str">
            <v xml:space="preserve">Carretera:  TAME - COROCORO </v>
          </cell>
          <cell r="E127" t="str">
            <v xml:space="preserve">SECTOR: 6605 </v>
          </cell>
          <cell r="H127" t="str">
            <v>Enero del 2001</v>
          </cell>
        </row>
        <row r="129">
          <cell r="A129" t="str">
            <v>ITEM DE PAGO</v>
          </cell>
          <cell r="B129" t="str">
            <v>ESPECIFICACIONES</v>
          </cell>
        </row>
        <row r="130">
          <cell r="B130" t="str">
            <v>GRAL</v>
          </cell>
          <cell r="C130" t="str">
            <v>PART</v>
          </cell>
          <cell r="D130" t="str">
            <v>DESCRIPCION</v>
          </cell>
          <cell r="E130" t="str">
            <v>UND</v>
          </cell>
          <cell r="F130" t="str">
            <v>CANTIDAD</v>
          </cell>
          <cell r="G130" t="str">
            <v>VALOR UNITARIO        $</v>
          </cell>
          <cell r="H130" t="str">
            <v>VALOR                  TOTAL                         $</v>
          </cell>
        </row>
        <row r="132">
          <cell r="A132" t="str">
            <v>CONFORMACION DE LA BANCA CON ADICION DE MATERIAL Y ESTABILIZACION DE LA SUBRASANTE PR 116+0640 AL PR 117+0980</v>
          </cell>
        </row>
        <row r="133">
          <cell r="A133">
            <v>310</v>
          </cell>
          <cell r="B133">
            <v>310</v>
          </cell>
          <cell r="D133" t="str">
            <v>CONFORMACION DE LA CALZADA EXISTENTE</v>
          </cell>
          <cell r="E133" t="str">
            <v>m2</v>
          </cell>
          <cell r="F133">
            <v>10050</v>
          </cell>
          <cell r="G133">
            <v>446</v>
          </cell>
          <cell r="H133">
            <v>4482300</v>
          </cell>
        </row>
        <row r="134">
          <cell r="A134">
            <v>230.1</v>
          </cell>
          <cell r="B134">
            <v>230</v>
          </cell>
          <cell r="D134" t="str">
            <v>ESTABILIZACION DE LA SUBRASANTE</v>
          </cell>
          <cell r="E134" t="str">
            <v>m2</v>
          </cell>
          <cell r="F134">
            <v>10050</v>
          </cell>
          <cell r="G134">
            <v>1950</v>
          </cell>
          <cell r="H134">
            <v>19597500</v>
          </cell>
        </row>
        <row r="135">
          <cell r="B135">
            <v>230</v>
          </cell>
          <cell r="D135" t="str">
            <v>ADITIVO ESTABILIZANTE</v>
          </cell>
          <cell r="E135" t="str">
            <v>lt</v>
          </cell>
          <cell r="F135">
            <v>151</v>
          </cell>
          <cell r="G135">
            <v>67751</v>
          </cell>
          <cell r="H135">
            <v>10230401</v>
          </cell>
        </row>
        <row r="136">
          <cell r="A136">
            <v>320.10000000000002</v>
          </cell>
          <cell r="B136">
            <v>320</v>
          </cell>
          <cell r="D136" t="str">
            <v>SUB-BASE</v>
          </cell>
          <cell r="E136" t="str">
            <v>m3</v>
          </cell>
          <cell r="F136">
            <v>1650</v>
          </cell>
          <cell r="G136">
            <v>125400</v>
          </cell>
          <cell r="H136">
            <v>206910000</v>
          </cell>
        </row>
        <row r="141">
          <cell r="G141" t="str">
            <v xml:space="preserve">Valor Basico : </v>
          </cell>
          <cell r="H141">
            <v>241220201</v>
          </cell>
        </row>
        <row r="142">
          <cell r="G142" t="str">
            <v xml:space="preserve">Valor I.V.A (16%) : </v>
          </cell>
          <cell r="H142">
            <v>2375091.2098461539</v>
          </cell>
        </row>
        <row r="143">
          <cell r="G143" t="str">
            <v xml:space="preserve">VALOR TOTAL : </v>
          </cell>
          <cell r="H143">
            <v>243595292.20984614</v>
          </cell>
        </row>
        <row r="146">
          <cell r="A146" t="str">
            <v xml:space="preserve">Nota: </v>
          </cell>
          <cell r="B146" t="str">
            <v>Consiste en la conformación de 1 Km. de vía con aditivo estabilizante como tramo de prueba.</v>
          </cell>
        </row>
        <row r="154">
          <cell r="A154" t="str">
            <v>Administrador Vial</v>
          </cell>
          <cell r="E154" t="str">
            <v>Vo. Bo. Director Regional</v>
          </cell>
        </row>
        <row r="157">
          <cell r="A157" t="str">
            <v>INSTITUTO NACIONAL DE VIAS</v>
          </cell>
        </row>
        <row r="158">
          <cell r="A158" t="str">
            <v>REGIONAL CASANARE</v>
          </cell>
        </row>
        <row r="161">
          <cell r="A161" t="str">
            <v>CALCULO DE CANTIDADES Y COSTOS ESTIMADOS DE NECESIDADES DE LAS VIAS</v>
          </cell>
        </row>
        <row r="162">
          <cell r="A162" t="str">
            <v>PARA MANTENIMIENTO</v>
          </cell>
        </row>
        <row r="165">
          <cell r="A165" t="str">
            <v>Administrador Vial:  CESAR FIGUEROA MELGAREJO</v>
          </cell>
        </row>
        <row r="166">
          <cell r="A166" t="str">
            <v xml:space="preserve">Carretera:  TAME - COROCORO </v>
          </cell>
          <cell r="E166" t="str">
            <v xml:space="preserve">SECTOR: 6605 </v>
          </cell>
          <cell r="H166" t="str">
            <v>Enero del 2001</v>
          </cell>
        </row>
        <row r="168">
          <cell r="A168" t="str">
            <v>ITEM DE PAGO</v>
          </cell>
          <cell r="B168" t="str">
            <v>ESPECIFICACIONES</v>
          </cell>
        </row>
        <row r="169">
          <cell r="B169" t="str">
            <v>GRAL</v>
          </cell>
          <cell r="C169" t="str">
            <v>PART</v>
          </cell>
          <cell r="D169" t="str">
            <v>DESCRIPCION</v>
          </cell>
          <cell r="E169" t="str">
            <v>UND</v>
          </cell>
          <cell r="F169" t="str">
            <v>CANTIDAD</v>
          </cell>
          <cell r="G169" t="str">
            <v>VALOR UNITARIO        $</v>
          </cell>
          <cell r="H169" t="str">
            <v>VALOR                  TOTAL                         $</v>
          </cell>
        </row>
        <row r="171">
          <cell r="A171" t="str">
            <v>MANTENIMIENTO SITIOS CRITICOS PR 90+0480 AL PR 90+0700 Y DEL PR 118+0000 AL PR 131+0400</v>
          </cell>
        </row>
        <row r="172">
          <cell r="A172">
            <v>310</v>
          </cell>
          <cell r="B172">
            <v>300</v>
          </cell>
          <cell r="D172" t="str">
            <v>CONFORMACION DE LA CALZADA EXISTENTE</v>
          </cell>
          <cell r="E172" t="str">
            <v>m2</v>
          </cell>
          <cell r="F172">
            <v>20000</v>
          </cell>
          <cell r="G172">
            <v>446</v>
          </cell>
          <cell r="H172">
            <v>8920000</v>
          </cell>
        </row>
        <row r="173">
          <cell r="A173">
            <v>210.3</v>
          </cell>
          <cell r="B173">
            <v>210</v>
          </cell>
          <cell r="D173" t="str">
            <v>EXCAVACION DE LA CALZADA EXISTENTE</v>
          </cell>
          <cell r="E173" t="str">
            <v>m3</v>
          </cell>
          <cell r="F173">
            <v>815</v>
          </cell>
          <cell r="G173">
            <v>4118</v>
          </cell>
          <cell r="H173">
            <v>3356170</v>
          </cell>
        </row>
        <row r="174">
          <cell r="A174">
            <v>320.10000000000002</v>
          </cell>
          <cell r="B174">
            <v>320</v>
          </cell>
          <cell r="D174" t="str">
            <v>SUB-BASE GRANULAR</v>
          </cell>
          <cell r="E174" t="str">
            <v>m3</v>
          </cell>
          <cell r="F174">
            <v>2150</v>
          </cell>
          <cell r="G174">
            <v>32390</v>
          </cell>
          <cell r="H174">
            <v>69638500</v>
          </cell>
        </row>
        <row r="175">
          <cell r="A175">
            <v>900.2</v>
          </cell>
          <cell r="B175">
            <v>900</v>
          </cell>
          <cell r="D175" t="str">
            <v>TRANSPORTE SUB-BASE GRANULAR</v>
          </cell>
          <cell r="E175" t="str">
            <v>m3 - Km</v>
          </cell>
          <cell r="F175">
            <v>193500</v>
          </cell>
          <cell r="G175">
            <v>813</v>
          </cell>
          <cell r="H175">
            <v>157315500</v>
          </cell>
        </row>
        <row r="180">
          <cell r="G180" t="str">
            <v xml:space="preserve">Valor Basico : </v>
          </cell>
          <cell r="H180">
            <v>239230170</v>
          </cell>
        </row>
        <row r="181">
          <cell r="G181" t="str">
            <v xml:space="preserve">Valor I.V.A (16%) : </v>
          </cell>
          <cell r="H181">
            <v>2355497.0584615385</v>
          </cell>
        </row>
        <row r="182">
          <cell r="G182" t="str">
            <v xml:space="preserve">VALOR TOTAL : </v>
          </cell>
          <cell r="H182">
            <v>241585667.05846155</v>
          </cell>
        </row>
        <row r="184">
          <cell r="A184" t="str">
            <v xml:space="preserve">Nota: </v>
          </cell>
          <cell r="B184" t="str">
            <v xml:space="preserve">Consiste en la escarificación, la conformación, renivelación y compactación del afirmado existente en 2 Km. de vía. Con adición de </v>
          </cell>
        </row>
        <row r="185">
          <cell r="B185" t="str">
            <v>material de afirmado en los pasos críticos.</v>
          </cell>
        </row>
        <row r="194">
          <cell r="A194" t="str">
            <v>Administrador Vial</v>
          </cell>
          <cell r="E194" t="str">
            <v>Vo. Bo. Director Regional</v>
          </cell>
        </row>
      </sheetData>
      <sheetData sheetId="1" refreshError="1"/>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 REGIONES"/>
      <sheetName val="PRESUPUESTO DETALLADO"/>
      <sheetName val="PRESUPUESTO BASE POLIDEPORTIVO"/>
      <sheetName val="AHORROS"/>
      <sheetName val="días habiles 2015"/>
      <sheetName val="MANTENIMIENTO y OPERACIÓN"/>
      <sheetName val="PRESUPUESTO DE E&amp;D"/>
    </sheetNames>
    <sheetDataSet>
      <sheetData sheetId="0" refreshError="1"/>
      <sheetData sheetId="1" refreshError="1"/>
      <sheetData sheetId="2" refreshError="1"/>
      <sheetData sheetId="3" refreshError="1"/>
      <sheetData sheetId="4">
        <row r="1">
          <cell r="M1" t="str">
            <v>Domingo</v>
          </cell>
        </row>
        <row r="2">
          <cell r="D2">
            <v>42005</v>
          </cell>
          <cell r="M2" t="str">
            <v>Sábado y domingo</v>
          </cell>
        </row>
        <row r="3">
          <cell r="D3">
            <v>42016</v>
          </cell>
        </row>
        <row r="4">
          <cell r="D4">
            <v>42086</v>
          </cell>
        </row>
        <row r="5">
          <cell r="D5">
            <v>42096</v>
          </cell>
        </row>
        <row r="6">
          <cell r="D6">
            <v>42097</v>
          </cell>
        </row>
        <row r="7">
          <cell r="D7">
            <v>42125</v>
          </cell>
        </row>
        <row r="8">
          <cell r="D8">
            <v>42142</v>
          </cell>
        </row>
        <row r="9">
          <cell r="D9">
            <v>42166</v>
          </cell>
        </row>
        <row r="10">
          <cell r="D10">
            <v>42163</v>
          </cell>
        </row>
        <row r="11">
          <cell r="D11">
            <v>42170</v>
          </cell>
        </row>
        <row r="12">
          <cell r="D12">
            <v>42184</v>
          </cell>
        </row>
        <row r="13">
          <cell r="D13">
            <v>42187</v>
          </cell>
        </row>
        <row r="14">
          <cell r="D14">
            <v>42205</v>
          </cell>
        </row>
        <row r="15">
          <cell r="D15">
            <v>42223</v>
          </cell>
        </row>
        <row r="16">
          <cell r="D16">
            <v>42233</v>
          </cell>
        </row>
        <row r="17">
          <cell r="D17">
            <v>42289</v>
          </cell>
        </row>
        <row r="18">
          <cell r="D18">
            <v>42310</v>
          </cell>
        </row>
        <row r="19">
          <cell r="D19">
            <v>42324</v>
          </cell>
        </row>
        <row r="20">
          <cell r="D20">
            <v>42346</v>
          </cell>
        </row>
        <row r="21">
          <cell r="D21">
            <v>42363</v>
          </cell>
        </row>
      </sheetData>
      <sheetData sheetId="5" refreshError="1"/>
      <sheetData sheetId="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GBOLILLOS29"/>
      <sheetName val="VIGBOLILLOS24"/>
      <sheetName val="TRZVIG29"/>
      <sheetName val="TRZVIG24"/>
      <sheetName val="VIGBOLILLOS INT"/>
      <sheetName val="VIGBOLILLOS EXT"/>
      <sheetName val="VIGBOLILLOS EXTC"/>
      <sheetName val="VIGBOLILLOS29 (4)"/>
    </sheetNames>
    <sheetDataSet>
      <sheetData sheetId="0">
        <row r="55">
          <cell r="C55">
            <v>0.05</v>
          </cell>
          <cell r="D55">
            <v>0.1</v>
          </cell>
          <cell r="E55">
            <v>0.15</v>
          </cell>
          <cell r="F55">
            <v>0.2</v>
          </cell>
          <cell r="G55">
            <v>0.25</v>
          </cell>
          <cell r="H55">
            <v>0.3</v>
          </cell>
          <cell r="I55">
            <v>0.35</v>
          </cell>
          <cell r="J55">
            <v>0.4</v>
          </cell>
          <cell r="K55">
            <v>0.45</v>
          </cell>
          <cell r="L55">
            <v>0.5</v>
          </cell>
        </row>
      </sheetData>
      <sheetData sheetId="1" refreshError="1"/>
      <sheetData sheetId="2" refreshError="1"/>
      <sheetData sheetId="3" refreshError="1"/>
      <sheetData sheetId="4"/>
      <sheetData sheetId="5"/>
      <sheetData sheetId="6"/>
      <sheetData sheetId="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I. U."/>
      <sheetName val="CUADRO-PROP"/>
      <sheetName val="ANALISIS (1)"/>
      <sheetName val="INSUMOS"/>
      <sheetName val="precios"/>
      <sheetName val="FLUJOS"/>
      <sheetName val="CUADRILLAS"/>
      <sheetName val="ACTIVIDAD"/>
      <sheetName val="PRESTACIONES"/>
      <sheetName val="devdics"/>
      <sheetName val="FIBRA ÓPTICA"/>
      <sheetName val="5_Electrico"/>
      <sheetName val="1_Preliminares"/>
      <sheetName val="9-10_Cub_CM"/>
      <sheetName val="2_Cimentación_Est.Met"/>
      <sheetName val="4_Mampost"/>
      <sheetName val="6_Pisos"/>
      <sheetName val="11_Aparatos"/>
      <sheetName val="A__I__U_"/>
      <sheetName val="ANALISIS_(1)"/>
      <sheetName val="2_Cimentación_Est_Met"/>
      <sheetName val="VIGBOLILLOS29"/>
    </sheetNames>
    <sheetDataSet>
      <sheetData sheetId="0"/>
      <sheetData sheetId="1"/>
      <sheetData sheetId="2"/>
      <sheetData sheetId="3"/>
      <sheetData sheetId="4" refreshError="1"/>
      <sheetData sheetId="5"/>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MAIN"/>
      <sheetName val="DIV INC"/>
      <sheetName val="LBO Analysis"/>
      <sheetName val="Multiple"/>
      <sheetName val="Perpetuity"/>
      <sheetName val="DCF 3"/>
      <sheetName val="WACC II"/>
      <sheetName val="S&amp;P"/>
      <sheetName val="Developer Notes"/>
      <sheetName val="EQ. IRR"/>
      <sheetName val="COVEN"/>
      <sheetName val="SUMMARY"/>
      <sheetName val="Reconciliations"/>
      <sheetName val="LTM"/>
      <sheetName val="CREDIT STATS"/>
      <sheetName val="Toggles"/>
      <sheetName val="Data"/>
      <sheetName val="dPrint"/>
      <sheetName val="DropZone"/>
      <sheetName val="mProcess"/>
      <sheetName val="mlError"/>
      <sheetName val="mGlobals"/>
      <sheetName val="mMain"/>
      <sheetName val="mToggles"/>
      <sheetName val="mcFunctions"/>
      <sheetName val="mMisc"/>
      <sheetName val="mdPrint"/>
      <sheetName val="CONS"/>
      <sheetName val="EQUI"/>
      <sheetName val="OTROS MO"/>
      <sheetName val="ESPECTRO RESIST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61">
          <cell r="G461">
            <v>0</v>
          </cell>
          <cell r="H461">
            <v>0</v>
          </cell>
          <cell r="I461">
            <v>0</v>
          </cell>
          <cell r="J461">
            <v>0</v>
          </cell>
          <cell r="L461">
            <v>0</v>
          </cell>
          <cell r="M461">
            <v>0</v>
          </cell>
          <cell r="N461">
            <v>0</v>
          </cell>
        </row>
        <row r="463">
          <cell r="G463">
            <v>0</v>
          </cell>
          <cell r="H463">
            <v>0</v>
          </cell>
          <cell r="I463">
            <v>0</v>
          </cell>
          <cell r="J463">
            <v>0</v>
          </cell>
          <cell r="L463">
            <v>0</v>
          </cell>
          <cell r="M463">
            <v>0</v>
          </cell>
          <cell r="N463">
            <v>0</v>
          </cell>
        </row>
        <row r="464">
          <cell r="G464">
            <v>0</v>
          </cell>
          <cell r="H464">
            <v>0</v>
          </cell>
          <cell r="I464">
            <v>0</v>
          </cell>
          <cell r="J464">
            <v>0</v>
          </cell>
          <cell r="L464">
            <v>0</v>
          </cell>
          <cell r="M464">
            <v>0</v>
          </cell>
          <cell r="N464">
            <v>0</v>
          </cell>
        </row>
        <row r="465">
          <cell r="G465" t="str">
            <v>______</v>
          </cell>
          <cell r="H465" t="str">
            <v>______</v>
          </cell>
          <cell r="I465" t="str">
            <v>______</v>
          </cell>
          <cell r="J465" t="str">
            <v>______</v>
          </cell>
          <cell r="L465" t="str">
            <v>______</v>
          </cell>
          <cell r="M465" t="str">
            <v>______</v>
          </cell>
          <cell r="N465" t="str">
            <v>______</v>
          </cell>
        </row>
        <row r="466">
          <cell r="G466">
            <v>0</v>
          </cell>
          <cell r="H466">
            <v>0</v>
          </cell>
          <cell r="I466">
            <v>0</v>
          </cell>
          <cell r="J466">
            <v>0</v>
          </cell>
          <cell r="L466">
            <v>0</v>
          </cell>
          <cell r="M466">
            <v>0</v>
          </cell>
          <cell r="N466">
            <v>0</v>
          </cell>
        </row>
        <row r="468">
          <cell r="G468">
            <v>0</v>
          </cell>
          <cell r="H468">
            <v>0</v>
          </cell>
          <cell r="I468">
            <v>0</v>
          </cell>
          <cell r="J468">
            <v>0</v>
          </cell>
          <cell r="L468">
            <v>0</v>
          </cell>
          <cell r="M468">
            <v>0</v>
          </cell>
          <cell r="N468">
            <v>0</v>
          </cell>
        </row>
        <row r="469">
          <cell r="G469">
            <v>0</v>
          </cell>
          <cell r="H469">
            <v>0</v>
          </cell>
          <cell r="I469">
            <v>0</v>
          </cell>
          <cell r="J469">
            <v>0</v>
          </cell>
          <cell r="L469">
            <v>0</v>
          </cell>
          <cell r="M469">
            <v>0</v>
          </cell>
          <cell r="N469">
            <v>0</v>
          </cell>
        </row>
        <row r="470">
          <cell r="G470" t="str">
            <v>______</v>
          </cell>
          <cell r="H470" t="str">
            <v>______</v>
          </cell>
          <cell r="I470" t="str">
            <v>______</v>
          </cell>
          <cell r="J470" t="str">
            <v>______</v>
          </cell>
          <cell r="L470" t="str">
            <v>______</v>
          </cell>
          <cell r="M470" t="str">
            <v>______</v>
          </cell>
          <cell r="N470" t="str">
            <v>______</v>
          </cell>
        </row>
        <row r="471">
          <cell r="G471">
            <v>0</v>
          </cell>
          <cell r="H471">
            <v>0</v>
          </cell>
          <cell r="I471">
            <v>0</v>
          </cell>
          <cell r="J471">
            <v>0</v>
          </cell>
          <cell r="L471">
            <v>0</v>
          </cell>
          <cell r="M471">
            <v>0</v>
          </cell>
          <cell r="N471">
            <v>0</v>
          </cell>
        </row>
        <row r="473">
          <cell r="G473">
            <v>0</v>
          </cell>
          <cell r="H473">
            <v>0</v>
          </cell>
          <cell r="I473">
            <v>0</v>
          </cell>
          <cell r="J473">
            <v>0</v>
          </cell>
          <cell r="L473">
            <v>0</v>
          </cell>
          <cell r="M473">
            <v>0</v>
          </cell>
          <cell r="N473">
            <v>0</v>
          </cell>
        </row>
        <row r="474">
          <cell r="G474">
            <v>0</v>
          </cell>
          <cell r="H474">
            <v>0</v>
          </cell>
          <cell r="I474">
            <v>0</v>
          </cell>
          <cell r="J474">
            <v>0</v>
          </cell>
          <cell r="L474">
            <v>0</v>
          </cell>
          <cell r="M474">
            <v>0</v>
          </cell>
          <cell r="N474">
            <v>0</v>
          </cell>
        </row>
        <row r="475">
          <cell r="G475">
            <v>0</v>
          </cell>
          <cell r="H475">
            <v>0</v>
          </cell>
          <cell r="I475">
            <v>0</v>
          </cell>
          <cell r="J475">
            <v>0</v>
          </cell>
          <cell r="L475">
            <v>0</v>
          </cell>
          <cell r="M475">
            <v>0</v>
          </cell>
          <cell r="N475">
            <v>0</v>
          </cell>
        </row>
        <row r="477">
          <cell r="G477">
            <v>0</v>
          </cell>
          <cell r="H477">
            <v>0</v>
          </cell>
          <cell r="I477">
            <v>0</v>
          </cell>
          <cell r="J477">
            <v>0</v>
          </cell>
          <cell r="L477">
            <v>0</v>
          </cell>
          <cell r="M477">
            <v>0</v>
          </cell>
          <cell r="N477">
            <v>0</v>
          </cell>
        </row>
        <row r="480">
          <cell r="G480">
            <v>0</v>
          </cell>
          <cell r="H480">
            <v>0</v>
          </cell>
          <cell r="I480">
            <v>0</v>
          </cell>
          <cell r="J480">
            <v>0</v>
          </cell>
          <cell r="L480">
            <v>0</v>
          </cell>
          <cell r="M480">
            <v>0</v>
          </cell>
          <cell r="N480">
            <v>0</v>
          </cell>
        </row>
        <row r="481">
          <cell r="G481" t="str">
            <v>______</v>
          </cell>
          <cell r="H481" t="str">
            <v>______</v>
          </cell>
          <cell r="I481" t="str">
            <v>______</v>
          </cell>
          <cell r="J481" t="str">
            <v>______</v>
          </cell>
          <cell r="L481" t="str">
            <v>______</v>
          </cell>
          <cell r="M481" t="str">
            <v>______</v>
          </cell>
          <cell r="N481" t="str">
            <v>______</v>
          </cell>
        </row>
        <row r="482">
          <cell r="G482">
            <v>0</v>
          </cell>
          <cell r="H482">
            <v>0</v>
          </cell>
          <cell r="I482">
            <v>0</v>
          </cell>
          <cell r="J482">
            <v>0</v>
          </cell>
          <cell r="L482">
            <v>0</v>
          </cell>
          <cell r="M482">
            <v>0</v>
          </cell>
          <cell r="N482">
            <v>0</v>
          </cell>
        </row>
        <row r="484">
          <cell r="G484">
            <v>0</v>
          </cell>
          <cell r="H484">
            <v>0</v>
          </cell>
          <cell r="I484">
            <v>0</v>
          </cell>
          <cell r="J484">
            <v>0</v>
          </cell>
          <cell r="L484">
            <v>0</v>
          </cell>
          <cell r="M484">
            <v>0</v>
          </cell>
          <cell r="N484">
            <v>0</v>
          </cell>
        </row>
        <row r="485">
          <cell r="G485">
            <v>0</v>
          </cell>
          <cell r="H485">
            <v>0</v>
          </cell>
          <cell r="I485">
            <v>0</v>
          </cell>
          <cell r="J485">
            <v>0</v>
          </cell>
          <cell r="L485">
            <v>0</v>
          </cell>
          <cell r="M485">
            <v>0</v>
          </cell>
          <cell r="N485">
            <v>0</v>
          </cell>
        </row>
        <row r="486">
          <cell r="G486" t="str">
            <v>______</v>
          </cell>
          <cell r="H486" t="str">
            <v>______</v>
          </cell>
          <cell r="I486" t="str">
            <v>______</v>
          </cell>
          <cell r="J486" t="str">
            <v>______</v>
          </cell>
          <cell r="L486" t="str">
            <v>______</v>
          </cell>
          <cell r="M486" t="str">
            <v>______</v>
          </cell>
          <cell r="N486" t="str">
            <v>______</v>
          </cell>
        </row>
        <row r="487">
          <cell r="G487">
            <v>0</v>
          </cell>
          <cell r="H487">
            <v>0</v>
          </cell>
          <cell r="I487">
            <v>0</v>
          </cell>
          <cell r="J487">
            <v>0</v>
          </cell>
          <cell r="L487">
            <v>0</v>
          </cell>
          <cell r="M487">
            <v>0</v>
          </cell>
          <cell r="N487">
            <v>0</v>
          </cell>
        </row>
        <row r="490">
          <cell r="G490">
            <v>0</v>
          </cell>
          <cell r="H490">
            <v>0</v>
          </cell>
          <cell r="I490">
            <v>0</v>
          </cell>
          <cell r="J490">
            <v>0</v>
          </cell>
          <cell r="L490">
            <v>0</v>
          </cell>
          <cell r="M490">
            <v>0</v>
          </cell>
          <cell r="N490">
            <v>0</v>
          </cell>
        </row>
        <row r="510">
          <cell r="G510" t="str">
            <v>______</v>
          </cell>
          <cell r="H510" t="str">
            <v>______</v>
          </cell>
          <cell r="I510" t="str">
            <v>______</v>
          </cell>
          <cell r="J510" t="str">
            <v>______</v>
          </cell>
          <cell r="L510" t="str">
            <v>______</v>
          </cell>
          <cell r="M510" t="str">
            <v>______</v>
          </cell>
          <cell r="N510" t="str">
            <v>______</v>
          </cell>
        </row>
        <row r="511">
          <cell r="G511">
            <v>0</v>
          </cell>
          <cell r="H511">
            <v>0</v>
          </cell>
          <cell r="I511">
            <v>0</v>
          </cell>
          <cell r="J511">
            <v>0</v>
          </cell>
          <cell r="L511">
            <v>0</v>
          </cell>
          <cell r="M511">
            <v>0</v>
          </cell>
          <cell r="N511">
            <v>0</v>
          </cell>
        </row>
        <row r="512">
          <cell r="G512">
            <v>0</v>
          </cell>
          <cell r="H512">
            <v>0</v>
          </cell>
          <cell r="I512">
            <v>0</v>
          </cell>
          <cell r="J512">
            <v>0</v>
          </cell>
          <cell r="L512">
            <v>0</v>
          </cell>
          <cell r="M512">
            <v>0</v>
          </cell>
          <cell r="N512">
            <v>0</v>
          </cell>
        </row>
        <row r="514">
          <cell r="G514">
            <v>0</v>
          </cell>
          <cell r="H514">
            <v>0</v>
          </cell>
          <cell r="I514">
            <v>0</v>
          </cell>
          <cell r="J514">
            <v>0</v>
          </cell>
          <cell r="L514">
            <v>0</v>
          </cell>
          <cell r="M514">
            <v>0</v>
          </cell>
          <cell r="N514">
            <v>0</v>
          </cell>
        </row>
        <row r="515">
          <cell r="G515">
            <v>0</v>
          </cell>
          <cell r="H515">
            <v>0</v>
          </cell>
          <cell r="I515">
            <v>0</v>
          </cell>
          <cell r="J515">
            <v>0</v>
          </cell>
          <cell r="L515">
            <v>0</v>
          </cell>
          <cell r="M515">
            <v>0</v>
          </cell>
          <cell r="N515">
            <v>0</v>
          </cell>
        </row>
        <row r="516">
          <cell r="G516">
            <v>0</v>
          </cell>
          <cell r="H516">
            <v>0</v>
          </cell>
          <cell r="I516">
            <v>0</v>
          </cell>
          <cell r="J516">
            <v>0</v>
          </cell>
          <cell r="L516">
            <v>0</v>
          </cell>
          <cell r="M516">
            <v>0</v>
          </cell>
          <cell r="N516">
            <v>0</v>
          </cell>
        </row>
        <row r="517">
          <cell r="G517">
            <v>0</v>
          </cell>
          <cell r="H517">
            <v>0</v>
          </cell>
          <cell r="I517">
            <v>0</v>
          </cell>
          <cell r="J517">
            <v>0</v>
          </cell>
          <cell r="L517">
            <v>0</v>
          </cell>
          <cell r="M517">
            <v>0</v>
          </cell>
          <cell r="N517">
            <v>0</v>
          </cell>
        </row>
        <row r="518">
          <cell r="G518">
            <v>0</v>
          </cell>
          <cell r="H518">
            <v>0</v>
          </cell>
          <cell r="I518">
            <v>0</v>
          </cell>
          <cell r="J518">
            <v>0</v>
          </cell>
          <cell r="L518">
            <v>0</v>
          </cell>
          <cell r="M518">
            <v>0</v>
          </cell>
          <cell r="N518">
            <v>0</v>
          </cell>
        </row>
        <row r="519">
          <cell r="G519" t="str">
            <v>______</v>
          </cell>
          <cell r="H519" t="str">
            <v>______</v>
          </cell>
          <cell r="I519" t="str">
            <v>______</v>
          </cell>
          <cell r="J519" t="str">
            <v>______</v>
          </cell>
          <cell r="L519" t="str">
            <v>______</v>
          </cell>
          <cell r="M519" t="str">
            <v>______</v>
          </cell>
          <cell r="N519" t="str">
            <v>______</v>
          </cell>
        </row>
        <row r="520">
          <cell r="G520">
            <v>0</v>
          </cell>
          <cell r="H520">
            <v>0</v>
          </cell>
          <cell r="I520">
            <v>0</v>
          </cell>
          <cell r="J520">
            <v>0</v>
          </cell>
          <cell r="L520">
            <v>0</v>
          </cell>
          <cell r="M520">
            <v>0</v>
          </cell>
          <cell r="N520">
            <v>0</v>
          </cell>
        </row>
        <row r="522">
          <cell r="G522">
            <v>1998</v>
          </cell>
          <cell r="H522">
            <v>1999</v>
          </cell>
          <cell r="I522">
            <v>2000</v>
          </cell>
          <cell r="J522">
            <v>2001</v>
          </cell>
          <cell r="L522">
            <v>2000</v>
          </cell>
          <cell r="M522">
            <v>2001</v>
          </cell>
          <cell r="N522">
            <v>2002</v>
          </cell>
        </row>
        <row r="525">
          <cell r="G525">
            <v>0</v>
          </cell>
          <cell r="H525">
            <v>0</v>
          </cell>
          <cell r="I525">
            <v>0</v>
          </cell>
          <cell r="J525">
            <v>0</v>
          </cell>
          <cell r="L525">
            <v>0</v>
          </cell>
          <cell r="M525">
            <v>0</v>
          </cell>
          <cell r="N525">
            <v>0</v>
          </cell>
        </row>
        <row r="526">
          <cell r="G526">
            <v>0</v>
          </cell>
          <cell r="H526">
            <v>0</v>
          </cell>
          <cell r="I526">
            <v>0</v>
          </cell>
          <cell r="J526">
            <v>0</v>
          </cell>
          <cell r="L526">
            <v>0</v>
          </cell>
          <cell r="M526">
            <v>0</v>
          </cell>
          <cell r="N526">
            <v>0</v>
          </cell>
        </row>
        <row r="527">
          <cell r="G527" t="str">
            <v>______</v>
          </cell>
          <cell r="H527" t="str">
            <v>______</v>
          </cell>
          <cell r="I527" t="str">
            <v>______</v>
          </cell>
          <cell r="J527" t="str">
            <v>______</v>
          </cell>
          <cell r="L527" t="str">
            <v>______</v>
          </cell>
          <cell r="M527" t="str">
            <v>______</v>
          </cell>
          <cell r="N527" t="str">
            <v>______</v>
          </cell>
        </row>
        <row r="528">
          <cell r="G528">
            <v>0</v>
          </cell>
          <cell r="H528">
            <v>0</v>
          </cell>
          <cell r="I528">
            <v>0</v>
          </cell>
          <cell r="J528">
            <v>0</v>
          </cell>
          <cell r="L528">
            <v>0</v>
          </cell>
          <cell r="M528">
            <v>0</v>
          </cell>
          <cell r="N528">
            <v>0</v>
          </cell>
        </row>
        <row r="529">
          <cell r="G529" t="str">
            <v>______</v>
          </cell>
          <cell r="H529" t="str">
            <v>______</v>
          </cell>
          <cell r="I529" t="str">
            <v>______</v>
          </cell>
          <cell r="J529" t="str">
            <v>______</v>
          </cell>
          <cell r="L529" t="str">
            <v>______</v>
          </cell>
          <cell r="M529" t="str">
            <v>______</v>
          </cell>
          <cell r="N529" t="str">
            <v>______</v>
          </cell>
        </row>
        <row r="530">
          <cell r="G530">
            <v>0</v>
          </cell>
          <cell r="H530">
            <v>0</v>
          </cell>
          <cell r="I530">
            <v>0</v>
          </cell>
          <cell r="J530">
            <v>0</v>
          </cell>
          <cell r="L530">
            <v>0</v>
          </cell>
          <cell r="M530">
            <v>0</v>
          </cell>
          <cell r="N530">
            <v>0</v>
          </cell>
        </row>
        <row r="532">
          <cell r="G532">
            <v>0</v>
          </cell>
          <cell r="H532">
            <v>0</v>
          </cell>
          <cell r="I532">
            <v>0</v>
          </cell>
          <cell r="J532">
            <v>0</v>
          </cell>
          <cell r="L532">
            <v>0</v>
          </cell>
          <cell r="M532">
            <v>0</v>
          </cell>
          <cell r="N532">
            <v>0</v>
          </cell>
        </row>
        <row r="533">
          <cell r="G533">
            <v>0</v>
          </cell>
          <cell r="H533">
            <v>0</v>
          </cell>
          <cell r="I533">
            <v>0</v>
          </cell>
          <cell r="J533">
            <v>0</v>
          </cell>
          <cell r="L533">
            <v>0</v>
          </cell>
          <cell r="M533">
            <v>0</v>
          </cell>
          <cell r="N533">
            <v>0</v>
          </cell>
        </row>
        <row r="534">
          <cell r="G534">
            <v>0</v>
          </cell>
          <cell r="H534">
            <v>0</v>
          </cell>
          <cell r="I534">
            <v>0</v>
          </cell>
          <cell r="J534">
            <v>0</v>
          </cell>
          <cell r="L534">
            <v>0</v>
          </cell>
          <cell r="M534">
            <v>0</v>
          </cell>
          <cell r="N534">
            <v>0</v>
          </cell>
        </row>
        <row r="535">
          <cell r="G535">
            <v>0</v>
          </cell>
          <cell r="H535">
            <v>0</v>
          </cell>
          <cell r="I535">
            <v>0</v>
          </cell>
          <cell r="J535">
            <v>0</v>
          </cell>
          <cell r="L535">
            <v>0</v>
          </cell>
          <cell r="M535">
            <v>0</v>
          </cell>
          <cell r="N535">
            <v>0</v>
          </cell>
        </row>
        <row r="536">
          <cell r="G536">
            <v>0</v>
          </cell>
          <cell r="H536">
            <v>0</v>
          </cell>
          <cell r="I536">
            <v>0</v>
          </cell>
          <cell r="J536">
            <v>0</v>
          </cell>
          <cell r="L536">
            <v>0</v>
          </cell>
          <cell r="M536">
            <v>0</v>
          </cell>
          <cell r="N536">
            <v>0</v>
          </cell>
        </row>
        <row r="537">
          <cell r="G537">
            <v>0</v>
          </cell>
          <cell r="H537">
            <v>0</v>
          </cell>
          <cell r="I537">
            <v>0</v>
          </cell>
          <cell r="J537">
            <v>0</v>
          </cell>
          <cell r="L537">
            <v>0</v>
          </cell>
          <cell r="M537">
            <v>0</v>
          </cell>
          <cell r="N537">
            <v>0</v>
          </cell>
        </row>
        <row r="538">
          <cell r="G538" t="str">
            <v>______</v>
          </cell>
          <cell r="H538" t="str">
            <v>______</v>
          </cell>
          <cell r="I538" t="str">
            <v>______</v>
          </cell>
          <cell r="J538" t="str">
            <v>______</v>
          </cell>
          <cell r="L538" t="str">
            <v>______</v>
          </cell>
          <cell r="M538" t="str">
            <v>______</v>
          </cell>
          <cell r="N538" t="str">
            <v>______</v>
          </cell>
        </row>
        <row r="539">
          <cell r="G539">
            <v>0</v>
          </cell>
          <cell r="H539">
            <v>0</v>
          </cell>
          <cell r="I539">
            <v>0</v>
          </cell>
          <cell r="J539">
            <v>0</v>
          </cell>
          <cell r="L539">
            <v>0</v>
          </cell>
          <cell r="M539">
            <v>0</v>
          </cell>
          <cell r="N539">
            <v>0</v>
          </cell>
        </row>
        <row r="548">
          <cell r="G548">
            <v>0</v>
          </cell>
          <cell r="H548">
            <v>0</v>
          </cell>
          <cell r="I548">
            <v>0</v>
          </cell>
          <cell r="J548">
            <v>0</v>
          </cell>
          <cell r="L548">
            <v>0</v>
          </cell>
          <cell r="M548">
            <v>0</v>
          </cell>
          <cell r="N548">
            <v>0</v>
          </cell>
        </row>
        <row r="550">
          <cell r="G550">
            <v>0</v>
          </cell>
          <cell r="H550">
            <v>0</v>
          </cell>
          <cell r="I550">
            <v>0</v>
          </cell>
          <cell r="J550">
            <v>0</v>
          </cell>
          <cell r="L550">
            <v>0</v>
          </cell>
          <cell r="M550">
            <v>0</v>
          </cell>
          <cell r="N550">
            <v>0</v>
          </cell>
        </row>
        <row r="551">
          <cell r="G551">
            <v>0</v>
          </cell>
          <cell r="H551">
            <v>0</v>
          </cell>
          <cell r="I551">
            <v>0</v>
          </cell>
          <cell r="J551">
            <v>0</v>
          </cell>
          <cell r="L551">
            <v>0</v>
          </cell>
          <cell r="M551">
            <v>0</v>
          </cell>
          <cell r="N551">
            <v>0</v>
          </cell>
        </row>
        <row r="552">
          <cell r="G552">
            <v>0</v>
          </cell>
          <cell r="H552">
            <v>0</v>
          </cell>
          <cell r="I552">
            <v>0</v>
          </cell>
          <cell r="J552">
            <v>0</v>
          </cell>
          <cell r="L552">
            <v>0</v>
          </cell>
          <cell r="M552">
            <v>0</v>
          </cell>
          <cell r="N552">
            <v>0</v>
          </cell>
        </row>
        <row r="553">
          <cell r="G553">
            <v>0</v>
          </cell>
          <cell r="H553">
            <v>0</v>
          </cell>
          <cell r="I553">
            <v>0</v>
          </cell>
          <cell r="J553">
            <v>0</v>
          </cell>
          <cell r="L553">
            <v>0</v>
          </cell>
          <cell r="M553">
            <v>0</v>
          </cell>
          <cell r="N553">
            <v>0</v>
          </cell>
        </row>
        <row r="554">
          <cell r="G554">
            <v>0</v>
          </cell>
          <cell r="H554">
            <v>0</v>
          </cell>
          <cell r="I554">
            <v>0</v>
          </cell>
          <cell r="J554">
            <v>0</v>
          </cell>
          <cell r="L554">
            <v>0</v>
          </cell>
          <cell r="M554">
            <v>0</v>
          </cell>
          <cell r="N554">
            <v>0</v>
          </cell>
        </row>
        <row r="555">
          <cell r="G555">
            <v>0</v>
          </cell>
          <cell r="H555">
            <v>0</v>
          </cell>
          <cell r="I555">
            <v>0</v>
          </cell>
          <cell r="J555">
            <v>0</v>
          </cell>
          <cell r="L555">
            <v>0</v>
          </cell>
          <cell r="M555">
            <v>0</v>
          </cell>
          <cell r="N555">
            <v>0</v>
          </cell>
        </row>
        <row r="556">
          <cell r="G556">
            <v>0</v>
          </cell>
          <cell r="H556">
            <v>0</v>
          </cell>
          <cell r="I556">
            <v>0</v>
          </cell>
          <cell r="J556">
            <v>0</v>
          </cell>
          <cell r="L556">
            <v>0</v>
          </cell>
          <cell r="M556">
            <v>0</v>
          </cell>
          <cell r="N556">
            <v>0</v>
          </cell>
        </row>
        <row r="557">
          <cell r="G557">
            <v>0</v>
          </cell>
          <cell r="H557">
            <v>0</v>
          </cell>
          <cell r="I557">
            <v>0</v>
          </cell>
          <cell r="J557">
            <v>0</v>
          </cell>
          <cell r="L557">
            <v>0</v>
          </cell>
          <cell r="M557">
            <v>0</v>
          </cell>
          <cell r="N557">
            <v>0</v>
          </cell>
        </row>
        <row r="558">
          <cell r="G558">
            <v>0</v>
          </cell>
          <cell r="H558">
            <v>0</v>
          </cell>
          <cell r="I558">
            <v>0</v>
          </cell>
          <cell r="J558">
            <v>0</v>
          </cell>
          <cell r="L558">
            <v>0</v>
          </cell>
          <cell r="M558">
            <v>0</v>
          </cell>
          <cell r="N558">
            <v>0</v>
          </cell>
        </row>
        <row r="559">
          <cell r="G559">
            <v>0</v>
          </cell>
          <cell r="H559">
            <v>0</v>
          </cell>
          <cell r="I559">
            <v>0</v>
          </cell>
          <cell r="J559">
            <v>0</v>
          </cell>
          <cell r="L559">
            <v>0</v>
          </cell>
          <cell r="M559">
            <v>0</v>
          </cell>
          <cell r="N559">
            <v>0</v>
          </cell>
        </row>
        <row r="560">
          <cell r="G560">
            <v>0</v>
          </cell>
          <cell r="H560">
            <v>0</v>
          </cell>
          <cell r="I560">
            <v>0</v>
          </cell>
          <cell r="J560">
            <v>0</v>
          </cell>
          <cell r="L560">
            <v>0</v>
          </cell>
          <cell r="M560">
            <v>0</v>
          </cell>
          <cell r="N560">
            <v>0</v>
          </cell>
        </row>
        <row r="561">
          <cell r="G561" t="str">
            <v>______</v>
          </cell>
          <cell r="H561" t="str">
            <v>______</v>
          </cell>
          <cell r="I561" t="str">
            <v>______</v>
          </cell>
          <cell r="J561" t="str">
            <v>______</v>
          </cell>
          <cell r="L561" t="str">
            <v>______</v>
          </cell>
          <cell r="M561" t="str">
            <v>______</v>
          </cell>
          <cell r="N561" t="str">
            <v>______</v>
          </cell>
        </row>
        <row r="562">
          <cell r="G562">
            <v>0</v>
          </cell>
          <cell r="H562">
            <v>0</v>
          </cell>
          <cell r="I562">
            <v>0</v>
          </cell>
          <cell r="J562">
            <v>0</v>
          </cell>
          <cell r="L562">
            <v>0</v>
          </cell>
          <cell r="M562">
            <v>0</v>
          </cell>
          <cell r="N562">
            <v>0</v>
          </cell>
        </row>
        <row r="565">
          <cell r="H565">
            <v>0</v>
          </cell>
          <cell r="I565">
            <v>0</v>
          </cell>
          <cell r="J565">
            <v>0</v>
          </cell>
          <cell r="M565">
            <v>0</v>
          </cell>
          <cell r="N565">
            <v>0</v>
          </cell>
        </row>
        <row r="566">
          <cell r="H566">
            <v>0</v>
          </cell>
          <cell r="I566">
            <v>0</v>
          </cell>
          <cell r="J566">
            <v>0</v>
          </cell>
          <cell r="M566">
            <v>0</v>
          </cell>
          <cell r="N566">
            <v>0</v>
          </cell>
        </row>
        <row r="567">
          <cell r="H567">
            <v>0</v>
          </cell>
          <cell r="I567">
            <v>0</v>
          </cell>
          <cell r="J567">
            <v>0</v>
          </cell>
          <cell r="M567">
            <v>0</v>
          </cell>
          <cell r="N567">
            <v>0</v>
          </cell>
        </row>
        <row r="568">
          <cell r="H568">
            <v>0</v>
          </cell>
          <cell r="I568">
            <v>0</v>
          </cell>
          <cell r="J568">
            <v>0</v>
          </cell>
          <cell r="M568">
            <v>0</v>
          </cell>
          <cell r="N568">
            <v>0</v>
          </cell>
        </row>
        <row r="569">
          <cell r="H569">
            <v>0</v>
          </cell>
          <cell r="I569">
            <v>0</v>
          </cell>
          <cell r="J569">
            <v>0</v>
          </cell>
          <cell r="M569">
            <v>0</v>
          </cell>
          <cell r="N569">
            <v>0</v>
          </cell>
        </row>
        <row r="570">
          <cell r="H570">
            <v>0</v>
          </cell>
          <cell r="I570">
            <v>0</v>
          </cell>
          <cell r="J570">
            <v>0</v>
          </cell>
          <cell r="M570">
            <v>0</v>
          </cell>
          <cell r="N570">
            <v>0</v>
          </cell>
        </row>
        <row r="571">
          <cell r="H571">
            <v>0</v>
          </cell>
          <cell r="I571">
            <v>0</v>
          </cell>
          <cell r="J571">
            <v>0</v>
          </cell>
          <cell r="M571">
            <v>0</v>
          </cell>
          <cell r="N571">
            <v>0</v>
          </cell>
        </row>
        <row r="572">
          <cell r="H572">
            <v>0</v>
          </cell>
          <cell r="I572">
            <v>0</v>
          </cell>
          <cell r="J572">
            <v>0</v>
          </cell>
          <cell r="M572">
            <v>0</v>
          </cell>
          <cell r="N572">
            <v>0</v>
          </cell>
        </row>
        <row r="573">
          <cell r="H573">
            <v>0</v>
          </cell>
          <cell r="I573">
            <v>0</v>
          </cell>
          <cell r="J573">
            <v>0</v>
          </cell>
          <cell r="M573">
            <v>0</v>
          </cell>
          <cell r="N573">
            <v>0</v>
          </cell>
        </row>
        <row r="574">
          <cell r="H574">
            <v>0</v>
          </cell>
          <cell r="I574">
            <v>0</v>
          </cell>
          <cell r="J574">
            <v>0</v>
          </cell>
          <cell r="M574">
            <v>0</v>
          </cell>
          <cell r="N574">
            <v>0</v>
          </cell>
        </row>
        <row r="575">
          <cell r="H575">
            <v>0</v>
          </cell>
          <cell r="I575">
            <v>0</v>
          </cell>
          <cell r="J575">
            <v>0</v>
          </cell>
          <cell r="M575">
            <v>0</v>
          </cell>
          <cell r="N575">
            <v>0</v>
          </cell>
        </row>
        <row r="576">
          <cell r="H576">
            <v>0</v>
          </cell>
          <cell r="I576">
            <v>0</v>
          </cell>
          <cell r="J576">
            <v>0</v>
          </cell>
          <cell r="M576">
            <v>0</v>
          </cell>
          <cell r="N576">
            <v>0</v>
          </cell>
        </row>
        <row r="577">
          <cell r="H577">
            <v>0</v>
          </cell>
          <cell r="I577">
            <v>0</v>
          </cell>
          <cell r="J577">
            <v>0</v>
          </cell>
          <cell r="M577">
            <v>0</v>
          </cell>
          <cell r="N577">
            <v>0</v>
          </cell>
        </row>
        <row r="578">
          <cell r="H578">
            <v>0</v>
          </cell>
          <cell r="I578">
            <v>0</v>
          </cell>
          <cell r="J578">
            <v>0</v>
          </cell>
          <cell r="M578">
            <v>0</v>
          </cell>
          <cell r="N578">
            <v>0</v>
          </cell>
        </row>
        <row r="579">
          <cell r="H579" t="str">
            <v>______</v>
          </cell>
          <cell r="I579" t="str">
            <v>______</v>
          </cell>
          <cell r="J579" t="str">
            <v>______</v>
          </cell>
          <cell r="M579" t="str">
            <v>______</v>
          </cell>
          <cell r="N579" t="str">
            <v>______</v>
          </cell>
        </row>
        <row r="580">
          <cell r="H580">
            <v>0</v>
          </cell>
          <cell r="I580">
            <v>0</v>
          </cell>
          <cell r="J580">
            <v>0</v>
          </cell>
          <cell r="M580">
            <v>0</v>
          </cell>
          <cell r="N580">
            <v>0</v>
          </cell>
        </row>
        <row r="581">
          <cell r="H581" t="str">
            <v>______</v>
          </cell>
          <cell r="I581" t="str">
            <v>______</v>
          </cell>
          <cell r="J581" t="str">
            <v>______</v>
          </cell>
          <cell r="M581" t="str">
            <v>______</v>
          </cell>
          <cell r="N581" t="str">
            <v>______</v>
          </cell>
        </row>
        <row r="582">
          <cell r="H582">
            <v>0</v>
          </cell>
          <cell r="I582">
            <v>0</v>
          </cell>
          <cell r="J582">
            <v>0</v>
          </cell>
          <cell r="M582">
            <v>0</v>
          </cell>
          <cell r="N582">
            <v>0</v>
          </cell>
        </row>
        <row r="584">
          <cell r="H584">
            <v>0</v>
          </cell>
          <cell r="I584">
            <v>0</v>
          </cell>
          <cell r="J584">
            <v>0</v>
          </cell>
          <cell r="M584">
            <v>0</v>
          </cell>
          <cell r="N584">
            <v>0</v>
          </cell>
        </row>
        <row r="585">
          <cell r="H585">
            <v>0</v>
          </cell>
          <cell r="I585">
            <v>0</v>
          </cell>
          <cell r="J585">
            <v>0</v>
          </cell>
          <cell r="M585">
            <v>0</v>
          </cell>
          <cell r="N585">
            <v>0</v>
          </cell>
        </row>
        <row r="586">
          <cell r="H586" t="str">
            <v>______</v>
          </cell>
          <cell r="I586" t="str">
            <v>______</v>
          </cell>
          <cell r="J586" t="str">
            <v>______</v>
          </cell>
          <cell r="M586" t="str">
            <v>______</v>
          </cell>
          <cell r="N586" t="str">
            <v>______</v>
          </cell>
        </row>
        <row r="587">
          <cell r="H587">
            <v>0</v>
          </cell>
          <cell r="I587">
            <v>0</v>
          </cell>
          <cell r="J587">
            <v>0</v>
          </cell>
          <cell r="M587">
            <v>0</v>
          </cell>
          <cell r="N587">
            <v>0</v>
          </cell>
        </row>
        <row r="590">
          <cell r="H590">
            <v>0</v>
          </cell>
          <cell r="I590">
            <v>0</v>
          </cell>
          <cell r="J590">
            <v>0</v>
          </cell>
          <cell r="M590">
            <v>0</v>
          </cell>
          <cell r="N590">
            <v>0</v>
          </cell>
        </row>
        <row r="591">
          <cell r="H591">
            <v>0</v>
          </cell>
          <cell r="I591">
            <v>0</v>
          </cell>
          <cell r="J591">
            <v>0</v>
          </cell>
          <cell r="M591">
            <v>0</v>
          </cell>
          <cell r="N591">
            <v>0</v>
          </cell>
        </row>
        <row r="593">
          <cell r="H593">
            <v>0</v>
          </cell>
          <cell r="I593">
            <v>0</v>
          </cell>
          <cell r="J593">
            <v>0</v>
          </cell>
          <cell r="M593">
            <v>0</v>
          </cell>
          <cell r="N593">
            <v>0</v>
          </cell>
        </row>
        <row r="594">
          <cell r="H594">
            <v>0</v>
          </cell>
          <cell r="I594">
            <v>0</v>
          </cell>
          <cell r="J594">
            <v>0</v>
          </cell>
          <cell r="M594">
            <v>0</v>
          </cell>
          <cell r="N594">
            <v>0</v>
          </cell>
        </row>
        <row r="595">
          <cell r="H595">
            <v>0</v>
          </cell>
          <cell r="I595">
            <v>0</v>
          </cell>
          <cell r="J595">
            <v>0</v>
          </cell>
          <cell r="M595">
            <v>0</v>
          </cell>
          <cell r="N595">
            <v>0</v>
          </cell>
        </row>
        <row r="596">
          <cell r="H596">
            <v>0</v>
          </cell>
          <cell r="I596">
            <v>0</v>
          </cell>
          <cell r="J596">
            <v>0</v>
          </cell>
          <cell r="M596">
            <v>0</v>
          </cell>
          <cell r="N596">
            <v>0</v>
          </cell>
        </row>
        <row r="597">
          <cell r="H597">
            <v>0</v>
          </cell>
          <cell r="I597">
            <v>0</v>
          </cell>
          <cell r="J597">
            <v>0</v>
          </cell>
          <cell r="M597">
            <v>0</v>
          </cell>
          <cell r="N597">
            <v>0</v>
          </cell>
        </row>
        <row r="598">
          <cell r="H598">
            <v>0</v>
          </cell>
          <cell r="I598">
            <v>0</v>
          </cell>
          <cell r="J598">
            <v>0</v>
          </cell>
          <cell r="M598">
            <v>0</v>
          </cell>
          <cell r="N598">
            <v>0</v>
          </cell>
        </row>
        <row r="599">
          <cell r="H599">
            <v>0</v>
          </cell>
          <cell r="I599">
            <v>0</v>
          </cell>
          <cell r="J599">
            <v>0</v>
          </cell>
          <cell r="M599">
            <v>0</v>
          </cell>
          <cell r="N599">
            <v>0</v>
          </cell>
        </row>
        <row r="600">
          <cell r="H600">
            <v>0</v>
          </cell>
          <cell r="I600">
            <v>0</v>
          </cell>
          <cell r="J600">
            <v>0</v>
          </cell>
          <cell r="M600">
            <v>0</v>
          </cell>
          <cell r="N600">
            <v>0</v>
          </cell>
        </row>
        <row r="601">
          <cell r="H601">
            <v>0</v>
          </cell>
          <cell r="I601">
            <v>0</v>
          </cell>
          <cell r="J601">
            <v>0</v>
          </cell>
          <cell r="M601">
            <v>0</v>
          </cell>
          <cell r="N601">
            <v>0</v>
          </cell>
        </row>
        <row r="602">
          <cell r="H602">
            <v>0</v>
          </cell>
          <cell r="I602">
            <v>0</v>
          </cell>
          <cell r="J602">
            <v>0</v>
          </cell>
          <cell r="M602">
            <v>0</v>
          </cell>
          <cell r="N602">
            <v>0</v>
          </cell>
        </row>
        <row r="603">
          <cell r="H603">
            <v>0</v>
          </cell>
          <cell r="I603">
            <v>0</v>
          </cell>
          <cell r="J603">
            <v>0</v>
          </cell>
          <cell r="M603">
            <v>0</v>
          </cell>
          <cell r="N603">
            <v>0</v>
          </cell>
        </row>
        <row r="604">
          <cell r="H604">
            <v>0</v>
          </cell>
          <cell r="I604">
            <v>0</v>
          </cell>
          <cell r="J604">
            <v>0</v>
          </cell>
          <cell r="M604">
            <v>0</v>
          </cell>
          <cell r="N604">
            <v>0</v>
          </cell>
        </row>
        <row r="605">
          <cell r="H605">
            <v>0</v>
          </cell>
          <cell r="I605">
            <v>0</v>
          </cell>
          <cell r="J605">
            <v>0</v>
          </cell>
          <cell r="M605">
            <v>0</v>
          </cell>
          <cell r="N605">
            <v>0</v>
          </cell>
        </row>
        <row r="606">
          <cell r="H606">
            <v>0</v>
          </cell>
          <cell r="I606">
            <v>0</v>
          </cell>
          <cell r="J606">
            <v>0</v>
          </cell>
          <cell r="M606">
            <v>0</v>
          </cell>
          <cell r="N606">
            <v>0</v>
          </cell>
        </row>
        <row r="608">
          <cell r="H608">
            <v>0</v>
          </cell>
          <cell r="I608">
            <v>0</v>
          </cell>
          <cell r="J608">
            <v>0</v>
          </cell>
          <cell r="M608">
            <v>0</v>
          </cell>
          <cell r="N608">
            <v>0</v>
          </cell>
        </row>
        <row r="614">
          <cell r="H614">
            <v>0</v>
          </cell>
          <cell r="I614">
            <v>0</v>
          </cell>
          <cell r="J614">
            <v>0</v>
          </cell>
          <cell r="M614">
            <v>0</v>
          </cell>
          <cell r="N614">
            <v>0</v>
          </cell>
        </row>
        <row r="632">
          <cell r="H632" t="str">
            <v>______</v>
          </cell>
          <cell r="I632" t="str">
            <v>______</v>
          </cell>
          <cell r="J632" t="str">
            <v>______</v>
          </cell>
          <cell r="M632" t="str">
            <v>______</v>
          </cell>
          <cell r="N632" t="str">
            <v>______</v>
          </cell>
        </row>
        <row r="633">
          <cell r="H633">
            <v>0</v>
          </cell>
          <cell r="I633">
            <v>0</v>
          </cell>
          <cell r="J633">
            <v>0</v>
          </cell>
          <cell r="M633">
            <v>0</v>
          </cell>
          <cell r="N633">
            <v>0</v>
          </cell>
        </row>
        <row r="635">
          <cell r="H635">
            <v>0</v>
          </cell>
          <cell r="I635">
            <v>0</v>
          </cell>
          <cell r="J635">
            <v>0</v>
          </cell>
          <cell r="M635">
            <v>0</v>
          </cell>
          <cell r="N635">
            <v>0</v>
          </cell>
        </row>
        <row r="636">
          <cell r="H636">
            <v>0</v>
          </cell>
          <cell r="I636">
            <v>0</v>
          </cell>
          <cell r="J636">
            <v>0</v>
          </cell>
          <cell r="M636">
            <v>0</v>
          </cell>
          <cell r="N636">
            <v>0</v>
          </cell>
        </row>
        <row r="637">
          <cell r="H637" t="str">
            <v>______</v>
          </cell>
          <cell r="I637" t="str">
            <v>______</v>
          </cell>
          <cell r="J637" t="str">
            <v>______</v>
          </cell>
          <cell r="M637" t="str">
            <v>______</v>
          </cell>
          <cell r="N637" t="str">
            <v>______</v>
          </cell>
        </row>
        <row r="665">
          <cell r="H665">
            <v>0</v>
          </cell>
          <cell r="I665">
            <v>0</v>
          </cell>
          <cell r="J665">
            <v>0</v>
          </cell>
          <cell r="M665">
            <v>0</v>
          </cell>
          <cell r="N665">
            <v>0</v>
          </cell>
        </row>
        <row r="667">
          <cell r="H667">
            <v>0</v>
          </cell>
          <cell r="I667">
            <v>0</v>
          </cell>
          <cell r="J667">
            <v>0</v>
          </cell>
          <cell r="M667">
            <v>0</v>
          </cell>
          <cell r="N667">
            <v>0</v>
          </cell>
        </row>
        <row r="676">
          <cell r="G676">
            <v>0</v>
          </cell>
          <cell r="H676">
            <v>0</v>
          </cell>
          <cell r="I676">
            <v>0</v>
          </cell>
          <cell r="J676">
            <v>0</v>
          </cell>
          <cell r="L676">
            <v>0</v>
          </cell>
          <cell r="M676">
            <v>0</v>
          </cell>
          <cell r="N676">
            <v>0</v>
          </cell>
        </row>
        <row r="677">
          <cell r="G677">
            <v>0</v>
          </cell>
          <cell r="H677">
            <v>0</v>
          </cell>
          <cell r="I677">
            <v>0</v>
          </cell>
          <cell r="J677">
            <v>0</v>
          </cell>
          <cell r="L677">
            <v>0</v>
          </cell>
          <cell r="M677">
            <v>0</v>
          </cell>
          <cell r="N677">
            <v>0</v>
          </cell>
        </row>
        <row r="678">
          <cell r="G678">
            <v>0</v>
          </cell>
          <cell r="H678">
            <v>0</v>
          </cell>
          <cell r="I678">
            <v>0</v>
          </cell>
          <cell r="J678">
            <v>0</v>
          </cell>
          <cell r="L678">
            <v>0</v>
          </cell>
          <cell r="M678">
            <v>0</v>
          </cell>
          <cell r="N678">
            <v>0</v>
          </cell>
        </row>
        <row r="679">
          <cell r="G679">
            <v>0</v>
          </cell>
          <cell r="H679">
            <v>0</v>
          </cell>
          <cell r="I679">
            <v>0</v>
          </cell>
          <cell r="J679">
            <v>0</v>
          </cell>
          <cell r="L679">
            <v>0</v>
          </cell>
          <cell r="M679">
            <v>0</v>
          </cell>
          <cell r="N679">
            <v>0</v>
          </cell>
        </row>
        <row r="680">
          <cell r="G680">
            <v>0</v>
          </cell>
          <cell r="H680">
            <v>0</v>
          </cell>
          <cell r="I680">
            <v>0</v>
          </cell>
          <cell r="J680">
            <v>0</v>
          </cell>
          <cell r="L680">
            <v>0</v>
          </cell>
          <cell r="M680">
            <v>0</v>
          </cell>
          <cell r="N680">
            <v>0</v>
          </cell>
        </row>
        <row r="681">
          <cell r="G681">
            <v>0</v>
          </cell>
          <cell r="H681">
            <v>0</v>
          </cell>
          <cell r="I681">
            <v>0</v>
          </cell>
          <cell r="J681">
            <v>0</v>
          </cell>
          <cell r="L681">
            <v>0</v>
          </cell>
          <cell r="M681">
            <v>0</v>
          </cell>
          <cell r="N681">
            <v>0</v>
          </cell>
        </row>
        <row r="682">
          <cell r="G682">
            <v>0</v>
          </cell>
          <cell r="H682">
            <v>0</v>
          </cell>
          <cell r="I682">
            <v>0</v>
          </cell>
          <cell r="J682">
            <v>0</v>
          </cell>
          <cell r="L682">
            <v>0</v>
          </cell>
          <cell r="M682">
            <v>0</v>
          </cell>
          <cell r="N682">
            <v>0</v>
          </cell>
        </row>
        <row r="683">
          <cell r="G683" t="str">
            <v>______</v>
          </cell>
          <cell r="H683" t="str">
            <v>______</v>
          </cell>
          <cell r="I683" t="str">
            <v>______</v>
          </cell>
          <cell r="J683" t="str">
            <v>______</v>
          </cell>
          <cell r="L683" t="str">
            <v>______</v>
          </cell>
          <cell r="M683" t="str">
            <v>______</v>
          </cell>
          <cell r="N683" t="str">
            <v>______</v>
          </cell>
        </row>
        <row r="684">
          <cell r="G684">
            <v>0</v>
          </cell>
          <cell r="H684">
            <v>0</v>
          </cell>
          <cell r="I684">
            <v>0</v>
          </cell>
          <cell r="J684">
            <v>0</v>
          </cell>
          <cell r="L684">
            <v>0</v>
          </cell>
          <cell r="M684">
            <v>0</v>
          </cell>
          <cell r="N684">
            <v>0</v>
          </cell>
        </row>
        <row r="686">
          <cell r="G686">
            <v>0</v>
          </cell>
          <cell r="H686">
            <v>0</v>
          </cell>
          <cell r="I686">
            <v>0</v>
          </cell>
          <cell r="J686">
            <v>0</v>
          </cell>
          <cell r="L686">
            <v>0</v>
          </cell>
          <cell r="M686">
            <v>0</v>
          </cell>
          <cell r="N686">
            <v>0</v>
          </cell>
        </row>
        <row r="688">
          <cell r="G688">
            <v>0</v>
          </cell>
          <cell r="H688">
            <v>0</v>
          </cell>
          <cell r="I688">
            <v>0</v>
          </cell>
          <cell r="J688">
            <v>0</v>
          </cell>
          <cell r="L688">
            <v>0</v>
          </cell>
          <cell r="M688">
            <v>0</v>
          </cell>
          <cell r="N688">
            <v>0</v>
          </cell>
        </row>
        <row r="689">
          <cell r="G689">
            <v>0</v>
          </cell>
          <cell r="H689">
            <v>0</v>
          </cell>
          <cell r="I689">
            <v>0</v>
          </cell>
          <cell r="J689">
            <v>0</v>
          </cell>
          <cell r="L689">
            <v>0</v>
          </cell>
          <cell r="M689">
            <v>0</v>
          </cell>
          <cell r="N689">
            <v>0</v>
          </cell>
        </row>
        <row r="690">
          <cell r="G690">
            <v>0</v>
          </cell>
          <cell r="H690">
            <v>0</v>
          </cell>
          <cell r="I690">
            <v>0</v>
          </cell>
          <cell r="J690">
            <v>0</v>
          </cell>
          <cell r="L690">
            <v>0</v>
          </cell>
          <cell r="M690">
            <v>0</v>
          </cell>
          <cell r="N690">
            <v>0</v>
          </cell>
        </row>
        <row r="691">
          <cell r="G691">
            <v>0</v>
          </cell>
          <cell r="H691">
            <v>0</v>
          </cell>
          <cell r="I691">
            <v>0</v>
          </cell>
          <cell r="J691">
            <v>0</v>
          </cell>
          <cell r="L691">
            <v>0</v>
          </cell>
          <cell r="M691">
            <v>0</v>
          </cell>
          <cell r="N691">
            <v>0</v>
          </cell>
        </row>
        <row r="692">
          <cell r="G692">
            <v>0</v>
          </cell>
          <cell r="H692">
            <v>0</v>
          </cell>
          <cell r="I692">
            <v>0</v>
          </cell>
          <cell r="J692">
            <v>0</v>
          </cell>
          <cell r="L692">
            <v>0</v>
          </cell>
          <cell r="M692">
            <v>0</v>
          </cell>
          <cell r="N692">
            <v>0</v>
          </cell>
        </row>
        <row r="693">
          <cell r="G693">
            <v>0</v>
          </cell>
          <cell r="H693">
            <v>0</v>
          </cell>
          <cell r="I693">
            <v>0</v>
          </cell>
          <cell r="J693">
            <v>0</v>
          </cell>
          <cell r="L693">
            <v>0</v>
          </cell>
          <cell r="M693">
            <v>0</v>
          </cell>
          <cell r="N693">
            <v>0</v>
          </cell>
        </row>
        <row r="694">
          <cell r="G694">
            <v>0</v>
          </cell>
          <cell r="H694">
            <v>0</v>
          </cell>
          <cell r="I694">
            <v>0</v>
          </cell>
          <cell r="J694">
            <v>0</v>
          </cell>
          <cell r="L694">
            <v>0</v>
          </cell>
          <cell r="M694">
            <v>0</v>
          </cell>
          <cell r="N694">
            <v>0</v>
          </cell>
        </row>
        <row r="696">
          <cell r="G696">
            <v>0</v>
          </cell>
          <cell r="H696">
            <v>0</v>
          </cell>
          <cell r="I696">
            <v>0</v>
          </cell>
          <cell r="J696">
            <v>0</v>
          </cell>
          <cell r="L696">
            <v>0</v>
          </cell>
          <cell r="M696">
            <v>0</v>
          </cell>
          <cell r="N696">
            <v>0</v>
          </cell>
        </row>
        <row r="699">
          <cell r="G699">
            <v>0</v>
          </cell>
          <cell r="H699">
            <v>0</v>
          </cell>
          <cell r="I699">
            <v>0</v>
          </cell>
          <cell r="J699">
            <v>0</v>
          </cell>
          <cell r="L699">
            <v>0</v>
          </cell>
          <cell r="M699">
            <v>0</v>
          </cell>
          <cell r="N699">
            <v>0</v>
          </cell>
        </row>
        <row r="700">
          <cell r="G700">
            <v>0</v>
          </cell>
          <cell r="H700">
            <v>0</v>
          </cell>
          <cell r="I700">
            <v>0</v>
          </cell>
          <cell r="J700">
            <v>0</v>
          </cell>
          <cell r="L700">
            <v>0</v>
          </cell>
          <cell r="M700">
            <v>0</v>
          </cell>
          <cell r="N700">
            <v>0</v>
          </cell>
        </row>
        <row r="701">
          <cell r="G701">
            <v>0</v>
          </cell>
          <cell r="H701">
            <v>0</v>
          </cell>
          <cell r="I701">
            <v>0</v>
          </cell>
          <cell r="J701">
            <v>0</v>
          </cell>
          <cell r="L701">
            <v>0</v>
          </cell>
          <cell r="M701">
            <v>0</v>
          </cell>
          <cell r="N701">
            <v>0</v>
          </cell>
        </row>
        <row r="702">
          <cell r="G702">
            <v>0</v>
          </cell>
          <cell r="H702">
            <v>0</v>
          </cell>
          <cell r="I702">
            <v>0</v>
          </cell>
          <cell r="J702">
            <v>0</v>
          </cell>
          <cell r="L702">
            <v>0</v>
          </cell>
          <cell r="M702">
            <v>0</v>
          </cell>
          <cell r="N702">
            <v>0</v>
          </cell>
        </row>
        <row r="703">
          <cell r="G703">
            <v>0</v>
          </cell>
          <cell r="H703">
            <v>0</v>
          </cell>
          <cell r="I703">
            <v>0</v>
          </cell>
          <cell r="J703">
            <v>0</v>
          </cell>
          <cell r="L703">
            <v>0</v>
          </cell>
          <cell r="M703">
            <v>0</v>
          </cell>
          <cell r="N703">
            <v>0</v>
          </cell>
        </row>
        <row r="704">
          <cell r="G704">
            <v>0</v>
          </cell>
          <cell r="H704">
            <v>0</v>
          </cell>
          <cell r="I704">
            <v>0</v>
          </cell>
          <cell r="J704">
            <v>0</v>
          </cell>
          <cell r="L704">
            <v>0</v>
          </cell>
          <cell r="M704">
            <v>0</v>
          </cell>
          <cell r="N704">
            <v>0</v>
          </cell>
        </row>
        <row r="705">
          <cell r="G705">
            <v>0</v>
          </cell>
          <cell r="H705">
            <v>0</v>
          </cell>
          <cell r="I705">
            <v>0</v>
          </cell>
          <cell r="J705">
            <v>0</v>
          </cell>
          <cell r="L705">
            <v>0</v>
          </cell>
          <cell r="M705">
            <v>0</v>
          </cell>
          <cell r="N705">
            <v>0</v>
          </cell>
        </row>
        <row r="706">
          <cell r="G706">
            <v>0</v>
          </cell>
          <cell r="H706">
            <v>0</v>
          </cell>
          <cell r="I706">
            <v>0</v>
          </cell>
          <cell r="J706">
            <v>0</v>
          </cell>
          <cell r="L706">
            <v>0</v>
          </cell>
          <cell r="M706">
            <v>0</v>
          </cell>
          <cell r="N706">
            <v>0</v>
          </cell>
        </row>
        <row r="707">
          <cell r="G707" t="str">
            <v>______</v>
          </cell>
          <cell r="H707" t="str">
            <v>______</v>
          </cell>
          <cell r="I707" t="str">
            <v>______</v>
          </cell>
          <cell r="J707" t="str">
            <v>______</v>
          </cell>
          <cell r="L707" t="str">
            <v>______</v>
          </cell>
          <cell r="M707" t="str">
            <v>______</v>
          </cell>
          <cell r="N707" t="str">
            <v>______</v>
          </cell>
        </row>
        <row r="708">
          <cell r="G708">
            <v>0</v>
          </cell>
          <cell r="H708">
            <v>0</v>
          </cell>
          <cell r="I708">
            <v>0</v>
          </cell>
          <cell r="J708">
            <v>0</v>
          </cell>
          <cell r="L708">
            <v>0</v>
          </cell>
          <cell r="M708">
            <v>0</v>
          </cell>
          <cell r="N708">
            <v>0</v>
          </cell>
        </row>
        <row r="710">
          <cell r="G710">
            <v>0</v>
          </cell>
          <cell r="H710">
            <v>0</v>
          </cell>
          <cell r="I710">
            <v>0</v>
          </cell>
          <cell r="J710">
            <v>0</v>
          </cell>
          <cell r="L710">
            <v>0</v>
          </cell>
          <cell r="M710">
            <v>0</v>
          </cell>
          <cell r="N710">
            <v>0</v>
          </cell>
        </row>
        <row r="711">
          <cell r="G711">
            <v>0</v>
          </cell>
          <cell r="H711">
            <v>0</v>
          </cell>
          <cell r="I711">
            <v>0</v>
          </cell>
          <cell r="J711">
            <v>0</v>
          </cell>
          <cell r="L711">
            <v>0</v>
          </cell>
          <cell r="M711">
            <v>0</v>
          </cell>
          <cell r="N711">
            <v>0</v>
          </cell>
        </row>
        <row r="712">
          <cell r="G712">
            <v>0</v>
          </cell>
          <cell r="H712">
            <v>0</v>
          </cell>
          <cell r="I712">
            <v>0</v>
          </cell>
          <cell r="J712">
            <v>0</v>
          </cell>
          <cell r="L712">
            <v>0</v>
          </cell>
          <cell r="M712">
            <v>0</v>
          </cell>
          <cell r="N712">
            <v>0</v>
          </cell>
        </row>
        <row r="713">
          <cell r="G713">
            <v>0</v>
          </cell>
          <cell r="H713">
            <v>0</v>
          </cell>
          <cell r="I713">
            <v>0</v>
          </cell>
          <cell r="J713">
            <v>0</v>
          </cell>
          <cell r="L713">
            <v>0</v>
          </cell>
          <cell r="M713">
            <v>0</v>
          </cell>
          <cell r="N713">
            <v>0</v>
          </cell>
        </row>
        <row r="714">
          <cell r="G714">
            <v>0</v>
          </cell>
          <cell r="H714">
            <v>0</v>
          </cell>
          <cell r="I714">
            <v>0</v>
          </cell>
          <cell r="J714">
            <v>0</v>
          </cell>
          <cell r="L714">
            <v>0</v>
          </cell>
          <cell r="M714">
            <v>0</v>
          </cell>
          <cell r="N714">
            <v>0</v>
          </cell>
        </row>
        <row r="717">
          <cell r="G717">
            <v>0</v>
          </cell>
          <cell r="H717">
            <v>0</v>
          </cell>
          <cell r="I717">
            <v>0</v>
          </cell>
          <cell r="J717">
            <v>0</v>
          </cell>
          <cell r="L717">
            <v>0</v>
          </cell>
          <cell r="M717">
            <v>0</v>
          </cell>
          <cell r="N717">
            <v>0</v>
          </cell>
        </row>
        <row r="718">
          <cell r="G718">
            <v>0</v>
          </cell>
          <cell r="H718">
            <v>0</v>
          </cell>
          <cell r="I718">
            <v>0</v>
          </cell>
          <cell r="J718">
            <v>0</v>
          </cell>
          <cell r="L718">
            <v>0</v>
          </cell>
          <cell r="M718">
            <v>0</v>
          </cell>
          <cell r="N718">
            <v>0</v>
          </cell>
        </row>
        <row r="719">
          <cell r="G719">
            <v>0</v>
          </cell>
          <cell r="H719">
            <v>0</v>
          </cell>
          <cell r="I719">
            <v>0</v>
          </cell>
          <cell r="J719">
            <v>0</v>
          </cell>
          <cell r="L719">
            <v>0</v>
          </cell>
          <cell r="M719">
            <v>0</v>
          </cell>
          <cell r="N719">
            <v>0</v>
          </cell>
        </row>
        <row r="720">
          <cell r="G720">
            <v>0</v>
          </cell>
          <cell r="H720">
            <v>0</v>
          </cell>
          <cell r="I720">
            <v>0</v>
          </cell>
          <cell r="J720">
            <v>0</v>
          </cell>
          <cell r="L720">
            <v>0</v>
          </cell>
          <cell r="M720">
            <v>0</v>
          </cell>
          <cell r="N720">
            <v>0</v>
          </cell>
        </row>
        <row r="721">
          <cell r="G721">
            <v>0</v>
          </cell>
          <cell r="H721">
            <v>0</v>
          </cell>
          <cell r="I721">
            <v>0</v>
          </cell>
          <cell r="J721">
            <v>0</v>
          </cell>
          <cell r="L721">
            <v>0</v>
          </cell>
          <cell r="M721">
            <v>0</v>
          </cell>
          <cell r="N721">
            <v>0</v>
          </cell>
        </row>
        <row r="722">
          <cell r="G722">
            <v>0</v>
          </cell>
          <cell r="H722">
            <v>0</v>
          </cell>
          <cell r="I722">
            <v>0</v>
          </cell>
          <cell r="J722">
            <v>0</v>
          </cell>
          <cell r="L722">
            <v>0</v>
          </cell>
          <cell r="M722">
            <v>0</v>
          </cell>
          <cell r="N722">
            <v>0</v>
          </cell>
        </row>
        <row r="723">
          <cell r="G723">
            <v>0</v>
          </cell>
          <cell r="H723">
            <v>0</v>
          </cell>
          <cell r="I723">
            <v>0</v>
          </cell>
          <cell r="J723">
            <v>0</v>
          </cell>
          <cell r="L723">
            <v>0</v>
          </cell>
          <cell r="M723">
            <v>0</v>
          </cell>
          <cell r="N723">
            <v>0</v>
          </cell>
        </row>
        <row r="724">
          <cell r="G724">
            <v>0</v>
          </cell>
          <cell r="H724">
            <v>0</v>
          </cell>
          <cell r="I724">
            <v>0</v>
          </cell>
          <cell r="J724">
            <v>0</v>
          </cell>
          <cell r="L724">
            <v>0</v>
          </cell>
          <cell r="M724">
            <v>0</v>
          </cell>
          <cell r="N724">
            <v>0</v>
          </cell>
        </row>
        <row r="725">
          <cell r="G725">
            <v>0</v>
          </cell>
          <cell r="H725">
            <v>0</v>
          </cell>
          <cell r="I725">
            <v>0</v>
          </cell>
          <cell r="J725">
            <v>0</v>
          </cell>
          <cell r="L725">
            <v>0</v>
          </cell>
          <cell r="M725">
            <v>0</v>
          </cell>
          <cell r="N725">
            <v>0</v>
          </cell>
        </row>
        <row r="726">
          <cell r="G726">
            <v>0</v>
          </cell>
          <cell r="H726">
            <v>0</v>
          </cell>
          <cell r="I726">
            <v>0</v>
          </cell>
          <cell r="J726">
            <v>0</v>
          </cell>
          <cell r="L726">
            <v>0</v>
          </cell>
          <cell r="M726">
            <v>0</v>
          </cell>
          <cell r="N726">
            <v>0</v>
          </cell>
        </row>
        <row r="727">
          <cell r="G727">
            <v>0</v>
          </cell>
          <cell r="H727">
            <v>0</v>
          </cell>
          <cell r="I727">
            <v>0</v>
          </cell>
          <cell r="J727">
            <v>0</v>
          </cell>
          <cell r="L727">
            <v>0</v>
          </cell>
          <cell r="M727">
            <v>0</v>
          </cell>
          <cell r="N727">
            <v>0</v>
          </cell>
        </row>
        <row r="728">
          <cell r="G728">
            <v>0</v>
          </cell>
          <cell r="H728">
            <v>0</v>
          </cell>
          <cell r="I728">
            <v>0</v>
          </cell>
          <cell r="J728">
            <v>0</v>
          </cell>
          <cell r="L728">
            <v>0</v>
          </cell>
          <cell r="M728">
            <v>0</v>
          </cell>
          <cell r="N728">
            <v>0</v>
          </cell>
        </row>
        <row r="729">
          <cell r="G729">
            <v>0</v>
          </cell>
          <cell r="H729">
            <v>0</v>
          </cell>
          <cell r="I729">
            <v>0</v>
          </cell>
          <cell r="J729">
            <v>0</v>
          </cell>
          <cell r="L729">
            <v>0</v>
          </cell>
          <cell r="M729">
            <v>0</v>
          </cell>
          <cell r="N729">
            <v>0</v>
          </cell>
        </row>
        <row r="730">
          <cell r="G730">
            <v>0</v>
          </cell>
          <cell r="H730">
            <v>0</v>
          </cell>
          <cell r="I730">
            <v>0</v>
          </cell>
          <cell r="J730">
            <v>0</v>
          </cell>
          <cell r="L730">
            <v>0</v>
          </cell>
          <cell r="M730">
            <v>0</v>
          </cell>
          <cell r="N730">
            <v>0</v>
          </cell>
        </row>
        <row r="731">
          <cell r="G731">
            <v>0</v>
          </cell>
          <cell r="H731">
            <v>0</v>
          </cell>
          <cell r="I731">
            <v>0</v>
          </cell>
          <cell r="J731">
            <v>0</v>
          </cell>
          <cell r="L731">
            <v>0</v>
          </cell>
          <cell r="M731">
            <v>0</v>
          </cell>
          <cell r="N731">
            <v>0</v>
          </cell>
        </row>
        <row r="732">
          <cell r="G732">
            <v>0</v>
          </cell>
          <cell r="H732">
            <v>0</v>
          </cell>
          <cell r="I732">
            <v>0</v>
          </cell>
          <cell r="J732">
            <v>0</v>
          </cell>
          <cell r="L732">
            <v>0</v>
          </cell>
          <cell r="M732">
            <v>0</v>
          </cell>
          <cell r="N732">
            <v>0</v>
          </cell>
        </row>
        <row r="733">
          <cell r="G733">
            <v>0</v>
          </cell>
          <cell r="H733">
            <v>0</v>
          </cell>
          <cell r="I733">
            <v>0</v>
          </cell>
          <cell r="J733">
            <v>0</v>
          </cell>
          <cell r="L733">
            <v>0</v>
          </cell>
          <cell r="M733">
            <v>0</v>
          </cell>
          <cell r="N733">
            <v>0</v>
          </cell>
        </row>
        <row r="734">
          <cell r="G734">
            <v>0</v>
          </cell>
          <cell r="H734">
            <v>0</v>
          </cell>
          <cell r="I734">
            <v>0</v>
          </cell>
          <cell r="J734">
            <v>0</v>
          </cell>
          <cell r="L734">
            <v>0</v>
          </cell>
          <cell r="M734">
            <v>0</v>
          </cell>
          <cell r="N734">
            <v>0</v>
          </cell>
        </row>
        <row r="735">
          <cell r="G735" t="str">
            <v>______</v>
          </cell>
          <cell r="H735" t="str">
            <v>______</v>
          </cell>
          <cell r="I735" t="str">
            <v>______</v>
          </cell>
          <cell r="J735" t="str">
            <v>______</v>
          </cell>
          <cell r="L735" t="str">
            <v>______</v>
          </cell>
          <cell r="M735" t="str">
            <v>______</v>
          </cell>
          <cell r="N735" t="str">
            <v>______</v>
          </cell>
        </row>
        <row r="736">
          <cell r="G736">
            <v>0</v>
          </cell>
          <cell r="H736">
            <v>0</v>
          </cell>
          <cell r="I736">
            <v>0</v>
          </cell>
          <cell r="J736">
            <v>0</v>
          </cell>
          <cell r="L736">
            <v>0</v>
          </cell>
          <cell r="M736">
            <v>0</v>
          </cell>
          <cell r="N736">
            <v>0</v>
          </cell>
        </row>
        <row r="738">
          <cell r="G738">
            <v>0</v>
          </cell>
          <cell r="H738">
            <v>0</v>
          </cell>
          <cell r="I738">
            <v>0</v>
          </cell>
          <cell r="J738">
            <v>0</v>
          </cell>
          <cell r="L738">
            <v>0</v>
          </cell>
          <cell r="M738">
            <v>0</v>
          </cell>
          <cell r="N738">
            <v>0</v>
          </cell>
        </row>
        <row r="740">
          <cell r="G740">
            <v>0</v>
          </cell>
          <cell r="H740">
            <v>0</v>
          </cell>
          <cell r="I740">
            <v>0</v>
          </cell>
          <cell r="J740">
            <v>0</v>
          </cell>
          <cell r="L740">
            <v>0</v>
          </cell>
          <cell r="M740">
            <v>0</v>
          </cell>
          <cell r="N740">
            <v>0</v>
          </cell>
        </row>
        <row r="742">
          <cell r="G742">
            <v>1998</v>
          </cell>
          <cell r="H742">
            <v>1999</v>
          </cell>
          <cell r="I742">
            <v>2000</v>
          </cell>
          <cell r="J742">
            <v>2001</v>
          </cell>
          <cell r="L742">
            <v>2000</v>
          </cell>
          <cell r="M742">
            <v>2001</v>
          </cell>
          <cell r="N742">
            <v>2002</v>
          </cell>
        </row>
        <row r="745">
          <cell r="G745">
            <v>0</v>
          </cell>
          <cell r="H745">
            <v>0</v>
          </cell>
          <cell r="I745">
            <v>0</v>
          </cell>
          <cell r="J745">
            <v>0</v>
          </cell>
          <cell r="L745">
            <v>0</v>
          </cell>
          <cell r="M745">
            <v>0</v>
          </cell>
          <cell r="N745">
            <v>0</v>
          </cell>
        </row>
        <row r="746">
          <cell r="G746">
            <v>0</v>
          </cell>
          <cell r="H746">
            <v>0</v>
          </cell>
          <cell r="I746">
            <v>0</v>
          </cell>
          <cell r="J746">
            <v>0</v>
          </cell>
          <cell r="L746">
            <v>0</v>
          </cell>
          <cell r="M746">
            <v>0</v>
          </cell>
          <cell r="N746">
            <v>0</v>
          </cell>
        </row>
        <row r="747">
          <cell r="G747">
            <v>0</v>
          </cell>
          <cell r="H747">
            <v>0</v>
          </cell>
          <cell r="I747">
            <v>0</v>
          </cell>
          <cell r="J747">
            <v>0</v>
          </cell>
          <cell r="L747">
            <v>0</v>
          </cell>
          <cell r="M747">
            <v>0</v>
          </cell>
          <cell r="N747">
            <v>0</v>
          </cell>
        </row>
        <row r="748">
          <cell r="G748">
            <v>0</v>
          </cell>
          <cell r="H748">
            <v>0</v>
          </cell>
          <cell r="I748">
            <v>0</v>
          </cell>
          <cell r="J748">
            <v>0</v>
          </cell>
          <cell r="L748">
            <v>0</v>
          </cell>
          <cell r="M748">
            <v>0</v>
          </cell>
          <cell r="N748">
            <v>0</v>
          </cell>
        </row>
        <row r="749">
          <cell r="G749">
            <v>0</v>
          </cell>
          <cell r="H749">
            <v>0</v>
          </cell>
          <cell r="I749">
            <v>0</v>
          </cell>
          <cell r="J749">
            <v>0</v>
          </cell>
          <cell r="L749">
            <v>0</v>
          </cell>
          <cell r="M749">
            <v>0</v>
          </cell>
          <cell r="N749">
            <v>0</v>
          </cell>
        </row>
        <row r="750">
          <cell r="G750">
            <v>0</v>
          </cell>
          <cell r="H750">
            <v>0</v>
          </cell>
          <cell r="I750">
            <v>0</v>
          </cell>
          <cell r="J750">
            <v>0</v>
          </cell>
          <cell r="L750">
            <v>0</v>
          </cell>
          <cell r="M750">
            <v>0</v>
          </cell>
          <cell r="N750">
            <v>0</v>
          </cell>
        </row>
        <row r="751">
          <cell r="G751">
            <v>0</v>
          </cell>
          <cell r="H751">
            <v>0</v>
          </cell>
          <cell r="I751">
            <v>0</v>
          </cell>
          <cell r="J751">
            <v>0</v>
          </cell>
          <cell r="L751">
            <v>0</v>
          </cell>
          <cell r="M751">
            <v>0</v>
          </cell>
          <cell r="N751">
            <v>0</v>
          </cell>
        </row>
        <row r="753">
          <cell r="G753">
            <v>0</v>
          </cell>
          <cell r="H753">
            <v>0</v>
          </cell>
          <cell r="I753">
            <v>0</v>
          </cell>
          <cell r="J753">
            <v>0</v>
          </cell>
          <cell r="L753">
            <v>0</v>
          </cell>
          <cell r="M753">
            <v>0</v>
          </cell>
          <cell r="N753">
            <v>0</v>
          </cell>
        </row>
        <row r="755">
          <cell r="G755">
            <v>0</v>
          </cell>
          <cell r="H755">
            <v>0</v>
          </cell>
          <cell r="I755">
            <v>0</v>
          </cell>
          <cell r="J755">
            <v>0</v>
          </cell>
          <cell r="L755">
            <v>0</v>
          </cell>
          <cell r="M755">
            <v>0</v>
          </cell>
          <cell r="N755">
            <v>0</v>
          </cell>
        </row>
        <row r="757">
          <cell r="G757">
            <v>0</v>
          </cell>
          <cell r="H757">
            <v>0</v>
          </cell>
          <cell r="I757">
            <v>0</v>
          </cell>
          <cell r="J757">
            <v>0</v>
          </cell>
          <cell r="L757">
            <v>0</v>
          </cell>
          <cell r="M757">
            <v>0</v>
          </cell>
          <cell r="N757">
            <v>0</v>
          </cell>
        </row>
        <row r="837">
          <cell r="L837">
            <v>0</v>
          </cell>
          <cell r="M837">
            <v>0</v>
          </cell>
          <cell r="N837">
            <v>0</v>
          </cell>
        </row>
        <row r="838">
          <cell r="L838">
            <v>0</v>
          </cell>
          <cell r="M838">
            <v>0</v>
          </cell>
          <cell r="N838">
            <v>0</v>
          </cell>
        </row>
        <row r="840">
          <cell r="G840">
            <v>0</v>
          </cell>
          <cell r="H840">
            <v>0</v>
          </cell>
          <cell r="I840">
            <v>0</v>
          </cell>
          <cell r="J840">
            <v>0</v>
          </cell>
          <cell r="L840">
            <v>0</v>
          </cell>
          <cell r="M840">
            <v>0</v>
          </cell>
          <cell r="N840">
            <v>0</v>
          </cell>
        </row>
        <row r="1266">
          <cell r="H1266">
            <v>0</v>
          </cell>
          <cell r="I1266">
            <v>0</v>
          </cell>
          <cell r="J1266">
            <v>0</v>
          </cell>
          <cell r="M1266">
            <v>0</v>
          </cell>
          <cell r="N1266">
            <v>0</v>
          </cell>
        </row>
        <row r="1267">
          <cell r="G1267">
            <v>0</v>
          </cell>
          <cell r="H1267">
            <v>0</v>
          </cell>
          <cell r="I1267">
            <v>0</v>
          </cell>
          <cell r="J1267">
            <v>0</v>
          </cell>
        </row>
        <row r="1454">
          <cell r="G1454">
            <v>0</v>
          </cell>
          <cell r="H1454">
            <v>0</v>
          </cell>
          <cell r="I1454">
            <v>0</v>
          </cell>
          <cell r="J1454">
            <v>0</v>
          </cell>
          <cell r="L1454">
            <v>0</v>
          </cell>
          <cell r="M1454">
            <v>0</v>
          </cell>
          <cell r="N1454">
            <v>0</v>
          </cell>
        </row>
        <row r="1455">
          <cell r="G1455">
            <v>0</v>
          </cell>
          <cell r="H1455">
            <v>0</v>
          </cell>
          <cell r="I1455">
            <v>0</v>
          </cell>
          <cell r="J1455">
            <v>0</v>
          </cell>
          <cell r="L1455">
            <v>0</v>
          </cell>
          <cell r="M1455">
            <v>0</v>
          </cell>
          <cell r="N1455">
            <v>0</v>
          </cell>
        </row>
        <row r="1456">
          <cell r="G1456">
            <v>0</v>
          </cell>
          <cell r="H1456">
            <v>0</v>
          </cell>
          <cell r="I1456">
            <v>0</v>
          </cell>
          <cell r="J1456">
            <v>0</v>
          </cell>
          <cell r="L1456">
            <v>0</v>
          </cell>
          <cell r="M1456">
            <v>0</v>
          </cell>
          <cell r="N1456">
            <v>0</v>
          </cell>
        </row>
        <row r="1457">
          <cell r="G1457">
            <v>0</v>
          </cell>
          <cell r="H1457">
            <v>0</v>
          </cell>
          <cell r="I1457">
            <v>0</v>
          </cell>
          <cell r="J1457">
            <v>0</v>
          </cell>
          <cell r="L1457">
            <v>0</v>
          </cell>
          <cell r="M1457">
            <v>0</v>
          </cell>
          <cell r="N1457">
            <v>0</v>
          </cell>
        </row>
        <row r="1458">
          <cell r="G1458">
            <v>0</v>
          </cell>
          <cell r="H1458">
            <v>0</v>
          </cell>
          <cell r="I1458">
            <v>0</v>
          </cell>
          <cell r="J1458">
            <v>0</v>
          </cell>
          <cell r="L1458">
            <v>0</v>
          </cell>
          <cell r="M1458">
            <v>0</v>
          </cell>
          <cell r="N1458">
            <v>0</v>
          </cell>
        </row>
        <row r="1459">
          <cell r="G1459">
            <v>0</v>
          </cell>
          <cell r="H1459">
            <v>0</v>
          </cell>
          <cell r="I1459">
            <v>0</v>
          </cell>
          <cell r="J1459">
            <v>0</v>
          </cell>
        </row>
        <row r="1460">
          <cell r="G1460">
            <v>0</v>
          </cell>
          <cell r="H1460">
            <v>0</v>
          </cell>
          <cell r="I1460">
            <v>0</v>
          </cell>
          <cell r="J1460">
            <v>0</v>
          </cell>
        </row>
        <row r="1461">
          <cell r="G1461">
            <v>0</v>
          </cell>
          <cell r="H1461">
            <v>0</v>
          </cell>
          <cell r="I1461">
            <v>0</v>
          </cell>
          <cell r="J1461">
            <v>0</v>
          </cell>
        </row>
        <row r="1462">
          <cell r="J1462">
            <v>0</v>
          </cell>
        </row>
        <row r="1463">
          <cell r="J1463">
            <v>0</v>
          </cell>
        </row>
        <row r="1464">
          <cell r="J1464">
            <v>0</v>
          </cell>
        </row>
        <row r="1465">
          <cell r="J1465">
            <v>0</v>
          </cell>
        </row>
        <row r="1468">
          <cell r="G1468">
            <v>0</v>
          </cell>
          <cell r="H1468">
            <v>0</v>
          </cell>
          <cell r="I1468">
            <v>0</v>
          </cell>
          <cell r="J1468">
            <v>0</v>
          </cell>
          <cell r="L1468">
            <v>0</v>
          </cell>
          <cell r="M1468">
            <v>0</v>
          </cell>
          <cell r="N1468">
            <v>0</v>
          </cell>
        </row>
        <row r="1469">
          <cell r="G1469">
            <v>0</v>
          </cell>
          <cell r="H1469">
            <v>0</v>
          </cell>
          <cell r="I1469">
            <v>0</v>
          </cell>
          <cell r="J1469">
            <v>0</v>
          </cell>
          <cell r="L1469">
            <v>0</v>
          </cell>
          <cell r="M1469">
            <v>0</v>
          </cell>
          <cell r="N1469">
            <v>0</v>
          </cell>
        </row>
      </sheetData>
      <sheetData sheetId="15" refreshError="1">
        <row r="9">
          <cell r="B9" t="str">
            <v>Senior Debt*/EBITDA</v>
          </cell>
          <cell r="D9">
            <v>0</v>
          </cell>
          <cell r="E9">
            <v>0</v>
          </cell>
          <cell r="F9">
            <v>0</v>
          </cell>
          <cell r="G9">
            <v>0</v>
          </cell>
          <cell r="I9">
            <v>0</v>
          </cell>
          <cell r="J9">
            <v>0</v>
          </cell>
          <cell r="K9">
            <v>0</v>
          </cell>
        </row>
        <row r="10">
          <cell r="B10" t="str">
            <v>Total Debt/EBITDA</v>
          </cell>
          <cell r="D10">
            <v>0</v>
          </cell>
          <cell r="E10">
            <v>0</v>
          </cell>
          <cell r="F10">
            <v>0</v>
          </cell>
          <cell r="G10">
            <v>0</v>
          </cell>
          <cell r="I10">
            <v>0</v>
          </cell>
          <cell r="J10">
            <v>0</v>
          </cell>
          <cell r="K10">
            <v>0</v>
          </cell>
        </row>
        <row r="11">
          <cell r="B11" t="str">
            <v>Total Debt/(EBITDA-CAPEX)</v>
          </cell>
          <cell r="D11">
            <v>0</v>
          </cell>
          <cell r="E11">
            <v>0</v>
          </cell>
          <cell r="F11">
            <v>0</v>
          </cell>
          <cell r="G11">
            <v>0</v>
          </cell>
          <cell r="I11">
            <v>0</v>
          </cell>
          <cell r="J11">
            <v>0</v>
          </cell>
          <cell r="K11">
            <v>0</v>
          </cell>
          <cell r="O11" t="str">
            <v>EBITDA</v>
          </cell>
          <cell r="Q11">
            <v>0</v>
          </cell>
          <cell r="R11">
            <v>0</v>
          </cell>
          <cell r="S11">
            <v>0</v>
          </cell>
          <cell r="T11">
            <v>0</v>
          </cell>
          <cell r="V11">
            <v>0</v>
          </cell>
          <cell r="W11">
            <v>0</v>
          </cell>
          <cell r="X11">
            <v>0</v>
          </cell>
        </row>
        <row r="12">
          <cell r="O12" t="str">
            <v xml:space="preserve">      EBITDA Margin</v>
          </cell>
          <cell r="Q12">
            <v>0</v>
          </cell>
          <cell r="R12">
            <v>0</v>
          </cell>
          <cell r="S12">
            <v>0</v>
          </cell>
          <cell r="T12">
            <v>0</v>
          </cell>
          <cell r="V12">
            <v>0</v>
          </cell>
          <cell r="W12">
            <v>0</v>
          </cell>
          <cell r="X12">
            <v>0</v>
          </cell>
        </row>
        <row r="13">
          <cell r="O13" t="str">
            <v xml:space="preserve">      % Growth</v>
          </cell>
          <cell r="R13">
            <v>0</v>
          </cell>
          <cell r="S13">
            <v>0</v>
          </cell>
          <cell r="T13">
            <v>0</v>
          </cell>
          <cell r="W13">
            <v>0</v>
          </cell>
          <cell r="X13">
            <v>0</v>
          </cell>
        </row>
        <row r="14">
          <cell r="O14" t="str">
            <v>Depreciation &amp; Amortization</v>
          </cell>
          <cell r="Q14">
            <v>0</v>
          </cell>
          <cell r="R14">
            <v>0</v>
          </cell>
          <cell r="S14">
            <v>0</v>
          </cell>
          <cell r="T14">
            <v>0</v>
          </cell>
          <cell r="V14">
            <v>0</v>
          </cell>
          <cell r="W14">
            <v>0</v>
          </cell>
          <cell r="X14">
            <v>0</v>
          </cell>
        </row>
        <row r="25">
          <cell r="B25" t="str">
            <v>EBITDA</v>
          </cell>
          <cell r="D25">
            <v>0</v>
          </cell>
          <cell r="E25">
            <v>0</v>
          </cell>
          <cell r="F25">
            <v>0</v>
          </cell>
          <cell r="G25">
            <v>0</v>
          </cell>
          <cell r="I25">
            <v>0</v>
          </cell>
          <cell r="J25">
            <v>0</v>
          </cell>
          <cell r="K25">
            <v>0</v>
          </cell>
          <cell r="O25" t="str">
            <v>Total Cash &amp; Cash Equivalents</v>
          </cell>
          <cell r="Q25">
            <v>0</v>
          </cell>
          <cell r="R25">
            <v>0</v>
          </cell>
          <cell r="S25">
            <v>0</v>
          </cell>
          <cell r="T25">
            <v>0</v>
          </cell>
          <cell r="V25">
            <v>0</v>
          </cell>
          <cell r="W25">
            <v>0</v>
          </cell>
          <cell r="X25">
            <v>0</v>
          </cell>
        </row>
        <row r="26">
          <cell r="B26" t="str">
            <v xml:space="preserve">      Interest</v>
          </cell>
          <cell r="D26">
            <v>0</v>
          </cell>
          <cell r="E26">
            <v>0</v>
          </cell>
          <cell r="F26">
            <v>0</v>
          </cell>
          <cell r="G26">
            <v>0</v>
          </cell>
          <cell r="I26">
            <v>0</v>
          </cell>
          <cell r="J26">
            <v>0</v>
          </cell>
          <cell r="K26">
            <v>0</v>
          </cell>
          <cell r="O26" t="str">
            <v>Working Capital, Including Cash</v>
          </cell>
          <cell r="Q26">
            <v>0</v>
          </cell>
          <cell r="R26">
            <v>0</v>
          </cell>
          <cell r="S26">
            <v>0</v>
          </cell>
          <cell r="T26">
            <v>0</v>
          </cell>
          <cell r="V26">
            <v>0</v>
          </cell>
          <cell r="W26">
            <v>0</v>
          </cell>
          <cell r="X26">
            <v>0</v>
          </cell>
        </row>
        <row r="27">
          <cell r="B27" t="str">
            <v xml:space="preserve">      CAPEX</v>
          </cell>
          <cell r="D27">
            <v>0</v>
          </cell>
          <cell r="E27">
            <v>0</v>
          </cell>
          <cell r="F27">
            <v>0</v>
          </cell>
          <cell r="G27">
            <v>0</v>
          </cell>
          <cell r="I27">
            <v>0</v>
          </cell>
          <cell r="J27">
            <v>0</v>
          </cell>
          <cell r="K27">
            <v>0</v>
          </cell>
        </row>
        <row r="28">
          <cell r="B28" t="str">
            <v>EBITDA/Total Interest</v>
          </cell>
          <cell r="D28">
            <v>0</v>
          </cell>
          <cell r="E28">
            <v>0</v>
          </cell>
          <cell r="F28">
            <v>0</v>
          </cell>
          <cell r="G28">
            <v>0</v>
          </cell>
          <cell r="I28">
            <v>0</v>
          </cell>
          <cell r="J28">
            <v>0</v>
          </cell>
          <cell r="K28">
            <v>0</v>
          </cell>
        </row>
        <row r="29">
          <cell r="B29" t="str">
            <v>(EBITDA-CAPEX)/Total Interest</v>
          </cell>
          <cell r="D29">
            <v>0</v>
          </cell>
          <cell r="E29">
            <v>0</v>
          </cell>
          <cell r="F29">
            <v>0</v>
          </cell>
          <cell r="G29">
            <v>0</v>
          </cell>
          <cell r="I29">
            <v>0</v>
          </cell>
          <cell r="J29">
            <v>0</v>
          </cell>
          <cell r="K29">
            <v>0</v>
          </cell>
        </row>
        <row r="30">
          <cell r="B30" t="str">
            <v>EBIT/Total Interest</v>
          </cell>
          <cell r="D30">
            <v>0</v>
          </cell>
          <cell r="E30">
            <v>0</v>
          </cell>
          <cell r="F30">
            <v>0</v>
          </cell>
          <cell r="G30">
            <v>0</v>
          </cell>
          <cell r="I30">
            <v>0</v>
          </cell>
          <cell r="J30">
            <v>0</v>
          </cell>
          <cell r="K30">
            <v>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Insumos2"/>
      <sheetName val="Análisis"/>
      <sheetName val="Presupuesto"/>
      <sheetName val="Análisis2"/>
      <sheetName val="Presupuesto2"/>
      <sheetName val="InsumosP"/>
      <sheetName val="AnálisisP1"/>
      <sheetName val="Presupuesto P1"/>
      <sheetName val="PresupuestoP2"/>
      <sheetName val="Presupuesto P3"/>
      <sheetName val="Presupuesto P4"/>
      <sheetName val="Cronogramas"/>
      <sheetName val="Oficiales"/>
      <sheetName val="Cant. Real"/>
    </sheetNames>
    <sheetDataSet>
      <sheetData sheetId="0" refreshError="1">
        <row r="6">
          <cell r="B6" t="str">
            <v>AGRECON S.A.</v>
          </cell>
        </row>
        <row r="7">
          <cell r="A7">
            <v>0.04</v>
          </cell>
          <cell r="B7" t="str">
            <v>Concreto 2000 PSI normal</v>
          </cell>
          <cell r="C7" t="str">
            <v xml:space="preserve">M³ </v>
          </cell>
          <cell r="D7">
            <v>86884</v>
          </cell>
        </row>
        <row r="8">
          <cell r="A8">
            <v>32</v>
          </cell>
          <cell r="B8" t="str">
            <v>Conc. Pavimento m.r. 400 psi</v>
          </cell>
          <cell r="C8" t="str">
            <v xml:space="preserve">M³ </v>
          </cell>
          <cell r="D8">
            <v>101152</v>
          </cell>
        </row>
        <row r="9">
          <cell r="A9">
            <v>33</v>
          </cell>
          <cell r="B9" t="str">
            <v>Concreto 2500 normal</v>
          </cell>
          <cell r="C9" t="str">
            <v xml:space="preserve">M³ </v>
          </cell>
          <cell r="D9">
            <v>100688</v>
          </cell>
        </row>
        <row r="10">
          <cell r="A10">
            <v>34</v>
          </cell>
          <cell r="B10" t="str">
            <v>Conc. Pavimento m.r. 450 psi</v>
          </cell>
          <cell r="C10" t="str">
            <v xml:space="preserve">M³ </v>
          </cell>
          <cell r="D10">
            <v>107648</v>
          </cell>
        </row>
        <row r="11">
          <cell r="A11">
            <v>35</v>
          </cell>
          <cell r="B11" t="str">
            <v>Concreto 3000 ( granzon 1")</v>
          </cell>
          <cell r="C11" t="str">
            <v xml:space="preserve">M³ </v>
          </cell>
          <cell r="D11">
            <v>106836</v>
          </cell>
        </row>
        <row r="12">
          <cell r="A12">
            <v>36</v>
          </cell>
          <cell r="B12" t="str">
            <v>Conc. Pavimento m.r. 500 psi</v>
          </cell>
          <cell r="C12" t="str">
            <v xml:space="preserve">M³ </v>
          </cell>
          <cell r="D12">
            <v>115652</v>
          </cell>
        </row>
        <row r="13">
          <cell r="A13">
            <v>37</v>
          </cell>
          <cell r="B13" t="str">
            <v>Concreto 3500 ( granzon 1")</v>
          </cell>
          <cell r="C13" t="str">
            <v xml:space="preserve">M³ </v>
          </cell>
          <cell r="D13">
            <v>114956</v>
          </cell>
        </row>
        <row r="14">
          <cell r="A14">
            <v>38</v>
          </cell>
          <cell r="B14" t="str">
            <v>Conc. Pavimento m.r. 550 psi</v>
          </cell>
          <cell r="C14" t="str">
            <v xml:space="preserve">M³ </v>
          </cell>
          <cell r="D14">
            <v>126788</v>
          </cell>
        </row>
        <row r="15">
          <cell r="A15">
            <v>39</v>
          </cell>
          <cell r="B15" t="str">
            <v>Concreto 4000 PSI normal</v>
          </cell>
          <cell r="C15" t="str">
            <v xml:space="preserve">M³ </v>
          </cell>
          <cell r="D15">
            <v>126092</v>
          </cell>
        </row>
        <row r="16">
          <cell r="A16">
            <v>40</v>
          </cell>
          <cell r="B16" t="str">
            <v>Conc. Pavimento m.r. 600 psi</v>
          </cell>
          <cell r="C16" t="str">
            <v xml:space="preserve">M³ </v>
          </cell>
          <cell r="D16">
            <v>147552</v>
          </cell>
        </row>
        <row r="17">
          <cell r="A17">
            <v>41</v>
          </cell>
          <cell r="B17" t="str">
            <v>Concreto 4500 PSI normal</v>
          </cell>
          <cell r="C17" t="str">
            <v xml:space="preserve">M³ </v>
          </cell>
          <cell r="D17">
            <v>137692</v>
          </cell>
        </row>
        <row r="18">
          <cell r="A18">
            <v>42</v>
          </cell>
          <cell r="B18" t="str">
            <v>Conc. Pavimento m.r. 650 psi</v>
          </cell>
          <cell r="C18" t="str">
            <v xml:space="preserve">M³ </v>
          </cell>
          <cell r="D18">
            <v>150916</v>
          </cell>
        </row>
        <row r="19">
          <cell r="A19">
            <v>43</v>
          </cell>
          <cell r="B19" t="str">
            <v xml:space="preserve">Concreto 5000  PSI </v>
          </cell>
          <cell r="C19" t="str">
            <v xml:space="preserve">M³ </v>
          </cell>
          <cell r="D19">
            <v>146740</v>
          </cell>
        </row>
        <row r="20">
          <cell r="A20">
            <v>44</v>
          </cell>
          <cell r="B20" t="str">
            <v>Suelo Cemento 1:30</v>
          </cell>
          <cell r="C20" t="str">
            <v xml:space="preserve">M³ </v>
          </cell>
          <cell r="D20">
            <v>20996</v>
          </cell>
        </row>
        <row r="21">
          <cell r="A21">
            <v>45</v>
          </cell>
          <cell r="B21" t="str">
            <v>Conc. Pavimento m.r. 700 psi</v>
          </cell>
          <cell r="C21" t="str">
            <v xml:space="preserve">M³ </v>
          </cell>
          <cell r="D21">
            <v>163792</v>
          </cell>
        </row>
        <row r="22">
          <cell r="A22">
            <v>46</v>
          </cell>
          <cell r="B22" t="str">
            <v>Suelo Cemento  prop 1:5</v>
          </cell>
          <cell r="C22" t="str">
            <v xml:space="preserve">M³ </v>
          </cell>
          <cell r="D22">
            <v>42920</v>
          </cell>
        </row>
        <row r="23">
          <cell r="A23">
            <v>47</v>
          </cell>
          <cell r="B23" t="str">
            <v>Sobrecosto concreto impermeabilizado</v>
          </cell>
          <cell r="C23" t="str">
            <v xml:space="preserve">M³ </v>
          </cell>
          <cell r="D23">
            <v>3712</v>
          </cell>
        </row>
        <row r="24">
          <cell r="A24">
            <v>48</v>
          </cell>
          <cell r="B24" t="str">
            <v>Sobrecosto concre acelerado 7 di</v>
          </cell>
          <cell r="C24" t="str">
            <v xml:space="preserve">M³ </v>
          </cell>
          <cell r="D24">
            <v>14036</v>
          </cell>
        </row>
        <row r="25">
          <cell r="A25">
            <v>49</v>
          </cell>
          <cell r="B25" t="str">
            <v>Sobrecosto concre acelerado 3 di</v>
          </cell>
          <cell r="C25" t="str">
            <v xml:space="preserve">M³ </v>
          </cell>
          <cell r="D25">
            <v>25288</v>
          </cell>
        </row>
        <row r="26">
          <cell r="A26">
            <v>50</v>
          </cell>
          <cell r="B26" t="str">
            <v>Sobrecosto concre retardado</v>
          </cell>
          <cell r="C26" t="str">
            <v xml:space="preserve">M³ </v>
          </cell>
          <cell r="D26">
            <v>6728</v>
          </cell>
        </row>
        <row r="27">
          <cell r="A27">
            <v>51</v>
          </cell>
          <cell r="B27" t="str">
            <v>Servicio de Bombeo</v>
          </cell>
          <cell r="C27" t="str">
            <v xml:space="preserve">M³ </v>
          </cell>
          <cell r="D27">
            <v>9280</v>
          </cell>
        </row>
        <row r="28">
          <cell r="A28">
            <v>52</v>
          </cell>
          <cell r="B28" t="str">
            <v>Mortero larga vida 1:4 pega</v>
          </cell>
          <cell r="C28" t="str">
            <v xml:space="preserve">M³ </v>
          </cell>
          <cell r="D28">
            <v>76560</v>
          </cell>
        </row>
        <row r="29">
          <cell r="A29">
            <v>53</v>
          </cell>
          <cell r="B29" t="str">
            <v>Sob. Concre. Doble plast- tremie-</v>
          </cell>
          <cell r="C29" t="str">
            <v xml:space="preserve">M³ </v>
          </cell>
          <cell r="D29">
            <v>8004</v>
          </cell>
        </row>
        <row r="30">
          <cell r="A30">
            <v>54</v>
          </cell>
          <cell r="B30" t="str">
            <v>Mortero larga vida 1:4 pañete</v>
          </cell>
          <cell r="C30" t="str">
            <v xml:space="preserve">M³ </v>
          </cell>
          <cell r="D30">
            <v>76560</v>
          </cell>
        </row>
        <row r="31">
          <cell r="A31">
            <v>55</v>
          </cell>
          <cell r="B31" t="str">
            <v>Suelo Cemento  prop 1:6</v>
          </cell>
          <cell r="C31" t="str">
            <v xml:space="preserve">M³ </v>
          </cell>
          <cell r="D31">
            <v>38512</v>
          </cell>
        </row>
        <row r="32">
          <cell r="A32">
            <v>56</v>
          </cell>
          <cell r="B32" t="str">
            <v>Suelo Cemento  prop 1:8</v>
          </cell>
          <cell r="C32" t="str">
            <v xml:space="preserve">M³ </v>
          </cell>
          <cell r="D32">
            <v>32944</v>
          </cell>
        </row>
        <row r="33">
          <cell r="A33">
            <v>57</v>
          </cell>
          <cell r="B33" t="str">
            <v>Suelo Cemento  prop 1:10</v>
          </cell>
          <cell r="C33" t="str">
            <v xml:space="preserve">M³ </v>
          </cell>
          <cell r="D33">
            <v>30508</v>
          </cell>
        </row>
        <row r="34">
          <cell r="A34">
            <v>58</v>
          </cell>
          <cell r="B34" t="str">
            <v>Suelo Cemento  prop 1:13</v>
          </cell>
          <cell r="C34" t="str">
            <v xml:space="preserve">M³ </v>
          </cell>
          <cell r="D34">
            <v>27028</v>
          </cell>
        </row>
        <row r="35">
          <cell r="A35">
            <v>59</v>
          </cell>
          <cell r="B35" t="str">
            <v>Suelo Cemento  prop 1:20</v>
          </cell>
          <cell r="C35" t="str">
            <v xml:space="preserve">M³ </v>
          </cell>
          <cell r="D35">
            <v>23432</v>
          </cell>
        </row>
        <row r="36">
          <cell r="A36">
            <v>70</v>
          </cell>
          <cell r="B36" t="str">
            <v>Adoquin peatonal ac6 6 cms</v>
          </cell>
          <cell r="C36" t="str">
            <v xml:space="preserve">M² </v>
          </cell>
          <cell r="D36">
            <v>8068</v>
          </cell>
        </row>
        <row r="37">
          <cell r="A37">
            <v>71</v>
          </cell>
          <cell r="B37" t="str">
            <v>Adoquin vehicularl ac8 8 cms</v>
          </cell>
          <cell r="C37" t="str">
            <v xml:space="preserve">M² </v>
          </cell>
          <cell r="D37">
            <v>9309</v>
          </cell>
        </row>
        <row r="38">
          <cell r="B38" t="str">
            <v>AGREGADOS</v>
          </cell>
        </row>
        <row r="39">
          <cell r="A39">
            <v>72</v>
          </cell>
          <cell r="B39" t="str">
            <v>Herramientas menores</v>
          </cell>
          <cell r="C39" t="str">
            <v>GL</v>
          </cell>
          <cell r="D39">
            <v>500</v>
          </cell>
        </row>
        <row r="40">
          <cell r="A40">
            <v>73</v>
          </cell>
          <cell r="B40" t="str">
            <v>Arena</v>
          </cell>
          <cell r="C40" t="str">
            <v xml:space="preserve">M³ </v>
          </cell>
          <cell r="D40">
            <v>12000</v>
          </cell>
        </row>
        <row r="41">
          <cell r="A41">
            <v>74</v>
          </cell>
          <cell r="B41" t="str">
            <v>Gravilla</v>
          </cell>
          <cell r="C41" t="str">
            <v xml:space="preserve">M³ </v>
          </cell>
          <cell r="D41">
            <v>30000</v>
          </cell>
        </row>
        <row r="42">
          <cell r="A42">
            <v>75</v>
          </cell>
          <cell r="B42" t="str">
            <v>Piedra bruta</v>
          </cell>
          <cell r="C42" t="str">
            <v xml:space="preserve">M³ </v>
          </cell>
          <cell r="D42">
            <v>15000</v>
          </cell>
        </row>
        <row r="43">
          <cell r="A43">
            <v>76</v>
          </cell>
          <cell r="B43" t="str">
            <v>Granzon</v>
          </cell>
          <cell r="C43" t="str">
            <v xml:space="preserve">M³ </v>
          </cell>
          <cell r="D43">
            <v>30000</v>
          </cell>
        </row>
        <row r="44">
          <cell r="A44">
            <v>77</v>
          </cell>
          <cell r="B44" t="str">
            <v>Relleno selecionado</v>
          </cell>
          <cell r="C44" t="str">
            <v xml:space="preserve">M³ </v>
          </cell>
          <cell r="D44">
            <v>14000</v>
          </cell>
        </row>
        <row r="45">
          <cell r="A45">
            <v>78</v>
          </cell>
          <cell r="B45" t="str">
            <v>Arenilla</v>
          </cell>
          <cell r="C45" t="str">
            <v xml:space="preserve">M³ </v>
          </cell>
        </row>
        <row r="46">
          <cell r="A46">
            <v>79</v>
          </cell>
          <cell r="B46" t="str">
            <v>Triturado</v>
          </cell>
          <cell r="C46" t="str">
            <v xml:space="preserve">M³ </v>
          </cell>
          <cell r="D46">
            <v>30000</v>
          </cell>
        </row>
        <row r="47">
          <cell r="A47">
            <v>80</v>
          </cell>
          <cell r="B47" t="str">
            <v>Polvillo de cantera</v>
          </cell>
          <cell r="C47" t="str">
            <v xml:space="preserve">M³ </v>
          </cell>
        </row>
        <row r="48">
          <cell r="A48">
            <v>81</v>
          </cell>
          <cell r="B48" t="str">
            <v>Cemento</v>
          </cell>
          <cell r="C48" t="str">
            <v>Kg</v>
          </cell>
          <cell r="D48">
            <v>250</v>
          </cell>
        </row>
        <row r="49">
          <cell r="A49">
            <v>82</v>
          </cell>
          <cell r="B49" t="str">
            <v>Agua</v>
          </cell>
          <cell r="C49" t="str">
            <v>Lt</v>
          </cell>
          <cell r="D49">
            <v>4</v>
          </cell>
        </row>
        <row r="50">
          <cell r="A50">
            <v>83</v>
          </cell>
          <cell r="B50" t="str">
            <v>Concreto 3000 psi en obra</v>
          </cell>
          <cell r="C50" t="str">
            <v xml:space="preserve">M³ </v>
          </cell>
          <cell r="D50">
            <v>127660</v>
          </cell>
        </row>
        <row r="52">
          <cell r="B52" t="str">
            <v>EQUIPOS</v>
          </cell>
        </row>
        <row r="53">
          <cell r="A53">
            <v>84</v>
          </cell>
          <cell r="B53" t="str">
            <v>Taco metalico de 3 mts</v>
          </cell>
          <cell r="C53" t="str">
            <v>DI</v>
          </cell>
          <cell r="D53">
            <v>109</v>
          </cell>
        </row>
        <row r="54">
          <cell r="A54">
            <v>85</v>
          </cell>
          <cell r="B54" t="str">
            <v>Taco metalico de 4 mts</v>
          </cell>
          <cell r="C54" t="str">
            <v>DI</v>
          </cell>
          <cell r="D54">
            <v>122</v>
          </cell>
        </row>
        <row r="55">
          <cell r="A55">
            <v>86</v>
          </cell>
          <cell r="B55" t="str">
            <v>Taco metalico de 3 a 6 mts</v>
          </cell>
          <cell r="C55" t="str">
            <v>DI</v>
          </cell>
          <cell r="D55">
            <v>135</v>
          </cell>
        </row>
        <row r="56">
          <cell r="A56">
            <v>87</v>
          </cell>
          <cell r="B56" t="str">
            <v>Cercha Metalica</v>
          </cell>
          <cell r="C56" t="str">
            <v>DI</v>
          </cell>
          <cell r="D56">
            <v>109</v>
          </cell>
        </row>
        <row r="57">
          <cell r="A57">
            <v>88</v>
          </cell>
          <cell r="B57" t="str">
            <v>Chaza de madera</v>
          </cell>
          <cell r="C57" t="str">
            <v>DI</v>
          </cell>
          <cell r="D57">
            <v>113</v>
          </cell>
        </row>
        <row r="58">
          <cell r="A58">
            <v>89</v>
          </cell>
          <cell r="B58" t="str">
            <v>Guarderas de madera</v>
          </cell>
          <cell r="C58" t="str">
            <v>DI</v>
          </cell>
          <cell r="D58">
            <v>94</v>
          </cell>
        </row>
        <row r="59">
          <cell r="A59">
            <v>97</v>
          </cell>
          <cell r="B59" t="str">
            <v>Mezcladora con oper 9 p3</v>
          </cell>
          <cell r="C59" t="str">
            <v>DI</v>
          </cell>
          <cell r="D59">
            <v>37000</v>
          </cell>
        </row>
        <row r="60">
          <cell r="A60">
            <v>98</v>
          </cell>
          <cell r="B60" t="str">
            <v>Vibrador elect concreto con  operador.</v>
          </cell>
          <cell r="C60" t="str">
            <v>DI</v>
          </cell>
          <cell r="D60">
            <v>25000</v>
          </cell>
        </row>
        <row r="61">
          <cell r="A61">
            <v>99</v>
          </cell>
          <cell r="B61" t="str">
            <v>Rieles para pavimento</v>
          </cell>
          <cell r="C61" t="str">
            <v>DI</v>
          </cell>
          <cell r="D61">
            <v>1150</v>
          </cell>
        </row>
        <row r="62">
          <cell r="A62">
            <v>100</v>
          </cell>
          <cell r="B62" t="str">
            <v>Pisa concreto o burro</v>
          </cell>
          <cell r="C62" t="str">
            <v>DI</v>
          </cell>
          <cell r="D62">
            <v>2320</v>
          </cell>
        </row>
        <row r="63">
          <cell r="A63">
            <v>101</v>
          </cell>
          <cell r="B63" t="str">
            <v>Cilindro de prueba</v>
          </cell>
          <cell r="C63" t="str">
            <v>DI</v>
          </cell>
          <cell r="D63">
            <v>1200</v>
          </cell>
        </row>
        <row r="64">
          <cell r="A64">
            <v>102</v>
          </cell>
          <cell r="B64" t="str">
            <v>Motobomba con operador</v>
          </cell>
          <cell r="C64" t="str">
            <v>DI</v>
          </cell>
          <cell r="D64">
            <v>31204</v>
          </cell>
        </row>
        <row r="65">
          <cell r="A65">
            <v>106</v>
          </cell>
          <cell r="B65" t="str">
            <v>Rodillo compactador vibr.</v>
          </cell>
          <cell r="C65" t="str">
            <v>DI</v>
          </cell>
          <cell r="D65">
            <v>92800</v>
          </cell>
        </row>
        <row r="66">
          <cell r="A66">
            <v>107</v>
          </cell>
          <cell r="B66" t="str">
            <v xml:space="preserve">Compresor con un martillo </v>
          </cell>
          <cell r="C66" t="str">
            <v>DI</v>
          </cell>
          <cell r="D66">
            <v>206248</v>
          </cell>
        </row>
        <row r="67">
          <cell r="A67">
            <v>108</v>
          </cell>
          <cell r="B67" t="str">
            <v xml:space="preserve">Compresor con dos martillo </v>
          </cell>
          <cell r="C67" t="str">
            <v>DI</v>
          </cell>
          <cell r="D67">
            <v>222488</v>
          </cell>
        </row>
        <row r="68">
          <cell r="A68">
            <v>112</v>
          </cell>
          <cell r="B68" t="str">
            <v>Vibrocompactador</v>
          </cell>
          <cell r="C68" t="str">
            <v>HO</v>
          </cell>
          <cell r="D68">
            <v>28000</v>
          </cell>
        </row>
        <row r="69">
          <cell r="A69">
            <v>114</v>
          </cell>
          <cell r="B69" t="str">
            <v>Carretilla llanta neumatica</v>
          </cell>
          <cell r="D69">
            <v>522</v>
          </cell>
        </row>
        <row r="70">
          <cell r="A70">
            <v>118</v>
          </cell>
          <cell r="B70" t="str">
            <v>Buldozer d-6 desmonte</v>
          </cell>
          <cell r="C70" t="str">
            <v>HO</v>
          </cell>
          <cell r="D70">
            <v>40702</v>
          </cell>
        </row>
        <row r="71">
          <cell r="A71">
            <v>119</v>
          </cell>
          <cell r="B71" t="str">
            <v xml:space="preserve">Volqueta 5.5 M³ </v>
          </cell>
          <cell r="C71" t="str">
            <v>HO</v>
          </cell>
          <cell r="D71">
            <v>15000</v>
          </cell>
        </row>
        <row r="72">
          <cell r="A72">
            <v>120</v>
          </cell>
          <cell r="B72" t="str">
            <v>Motoniveladora caterpillar</v>
          </cell>
          <cell r="C72" t="str">
            <v>HO</v>
          </cell>
          <cell r="D72">
            <v>40000</v>
          </cell>
        </row>
        <row r="73">
          <cell r="A73">
            <v>121</v>
          </cell>
          <cell r="B73" t="str">
            <v>Vibrocompactador o rana</v>
          </cell>
          <cell r="C73" t="str">
            <v>Di</v>
          </cell>
          <cell r="D73">
            <v>40702</v>
          </cell>
        </row>
        <row r="74">
          <cell r="B74" t="str">
            <v>MANO DE OBRA</v>
          </cell>
        </row>
        <row r="75">
          <cell r="A75">
            <v>125</v>
          </cell>
          <cell r="B75" t="str">
            <v>Cuadrilla Tipo AA (Of-Ayud)</v>
          </cell>
          <cell r="C75" t="str">
            <v>HH</v>
          </cell>
          <cell r="D75">
            <v>7000</v>
          </cell>
        </row>
        <row r="76">
          <cell r="A76">
            <v>126</v>
          </cell>
          <cell r="B76" t="str">
            <v>Operador de equipos</v>
          </cell>
          <cell r="C76" t="str">
            <v>DI</v>
          </cell>
          <cell r="D76">
            <v>10000</v>
          </cell>
        </row>
        <row r="77">
          <cell r="A77">
            <v>127</v>
          </cell>
          <cell r="B77" t="str">
            <v>Hora Ayudante Albañileria</v>
          </cell>
          <cell r="C77" t="str">
            <v>HO</v>
          </cell>
          <cell r="D77">
            <v>1793</v>
          </cell>
        </row>
        <row r="78">
          <cell r="A78">
            <v>128</v>
          </cell>
          <cell r="B78" t="str">
            <v>Hora Oficial Albañileria</v>
          </cell>
          <cell r="C78" t="str">
            <v>HO</v>
          </cell>
          <cell r="D78">
            <v>2507</v>
          </cell>
        </row>
        <row r="79">
          <cell r="B79" t="str">
            <v>A.I.U.</v>
          </cell>
        </row>
        <row r="80">
          <cell r="A80">
            <v>130</v>
          </cell>
          <cell r="B80" t="str">
            <v>Administración</v>
          </cell>
          <cell r="C80" t="str">
            <v>%</v>
          </cell>
          <cell r="D80">
            <v>10</v>
          </cell>
        </row>
        <row r="81">
          <cell r="A81">
            <v>131</v>
          </cell>
          <cell r="B81" t="str">
            <v>Utilidad</v>
          </cell>
          <cell r="C81" t="str">
            <v>%</v>
          </cell>
          <cell r="D81">
            <v>8</v>
          </cell>
        </row>
        <row r="82">
          <cell r="A82">
            <v>132</v>
          </cell>
          <cell r="B82" t="str">
            <v>Imprevistos</v>
          </cell>
          <cell r="C82" t="str">
            <v>%</v>
          </cell>
          <cell r="D82">
            <v>10</v>
          </cell>
        </row>
        <row r="83">
          <cell r="B83" t="str">
            <v>ACERO</v>
          </cell>
        </row>
        <row r="84">
          <cell r="A84">
            <v>135</v>
          </cell>
          <cell r="B84" t="str">
            <v>Acero de transferencia</v>
          </cell>
          <cell r="C84" t="str">
            <v>Kg</v>
          </cell>
          <cell r="D84">
            <v>1400</v>
          </cell>
        </row>
        <row r="85">
          <cell r="A85">
            <v>136</v>
          </cell>
          <cell r="B85" t="str">
            <v>Acero de refuerzo</v>
          </cell>
          <cell r="C85" t="str">
            <v>Kg</v>
          </cell>
          <cell r="D85">
            <v>1400</v>
          </cell>
        </row>
        <row r="86">
          <cell r="A86">
            <v>137</v>
          </cell>
          <cell r="B86" t="str">
            <v>Curado de concreto</v>
          </cell>
          <cell r="C86" t="str">
            <v>Kg</v>
          </cell>
          <cell r="D86">
            <v>4500</v>
          </cell>
        </row>
        <row r="87">
          <cell r="A87">
            <v>138</v>
          </cell>
          <cell r="B87" t="str">
            <v>Caliche</v>
          </cell>
          <cell r="C87" t="str">
            <v xml:space="preserve">M³ </v>
          </cell>
          <cell r="D87">
            <v>12000</v>
          </cell>
        </row>
        <row r="88">
          <cell r="A88">
            <v>139</v>
          </cell>
          <cell r="B88" t="str">
            <v>Asfalto solido</v>
          </cell>
          <cell r="C88" t="str">
            <v>Kg</v>
          </cell>
          <cell r="D88">
            <v>300</v>
          </cell>
        </row>
        <row r="89">
          <cell r="A89">
            <v>141</v>
          </cell>
          <cell r="B89" t="str">
            <v>Concreto 2500 psi en obra</v>
          </cell>
          <cell r="C89" t="str">
            <v xml:space="preserve">M³ </v>
          </cell>
          <cell r="D89">
            <v>151015</v>
          </cell>
        </row>
        <row r="90">
          <cell r="A90">
            <v>140</v>
          </cell>
          <cell r="B90" t="str">
            <v>Herramientas menores</v>
          </cell>
          <cell r="C90" t="str">
            <v>UN</v>
          </cell>
          <cell r="D90">
            <v>1000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Insumos"/>
      <sheetName val="Presup (3)"/>
      <sheetName val="Presup"/>
      <sheetName val="0"/>
      <sheetName val="1,1"/>
      <sheetName val="1,3"/>
      <sheetName val="2,1"/>
      <sheetName val="2,2"/>
      <sheetName val="2,3"/>
      <sheetName val="2,4"/>
      <sheetName val="2,5"/>
      <sheetName val="2,6"/>
      <sheetName val="2,8"/>
      <sheetName val="2,9"/>
      <sheetName val="3,1"/>
      <sheetName val="3,2"/>
      <sheetName val="3,3"/>
      <sheetName val="3,4"/>
      <sheetName val="3,5"/>
      <sheetName val="3,6"/>
      <sheetName val="3,7"/>
      <sheetName val="3,8"/>
      <sheetName val="3,9"/>
      <sheetName val="3,10"/>
      <sheetName val="4,1"/>
      <sheetName val="4,2"/>
      <sheetName val="4,4"/>
      <sheetName val="4,3"/>
      <sheetName val="4,5"/>
      <sheetName val="4,6"/>
      <sheetName val="4,7"/>
      <sheetName val="4,8"/>
      <sheetName val="4,9"/>
      <sheetName val="4,10"/>
      <sheetName val="4,11"/>
      <sheetName val="4,12"/>
      <sheetName val="4,13"/>
      <sheetName val="4,14"/>
      <sheetName val="4,15"/>
      <sheetName val="4,16"/>
      <sheetName val="4,17"/>
      <sheetName val="4,18"/>
      <sheetName val="4,19"/>
      <sheetName val="4,20"/>
      <sheetName val="5,1"/>
      <sheetName val="5,2"/>
      <sheetName val="5,3"/>
      <sheetName val="6,1"/>
      <sheetName val="6,2"/>
      <sheetName val="6,3"/>
      <sheetName val="6,4"/>
      <sheetName val="6,5"/>
      <sheetName val="6,6"/>
      <sheetName val="7,1"/>
      <sheetName val="7,2"/>
      <sheetName val="8,1"/>
      <sheetName val="8,2"/>
      <sheetName val="8,3"/>
      <sheetName val="8,4"/>
      <sheetName val="8,5"/>
      <sheetName val="8,6"/>
      <sheetName val="8,7"/>
      <sheetName val="8,8"/>
      <sheetName val="8,9"/>
      <sheetName val="8,10"/>
      <sheetName val="8,11"/>
      <sheetName val="8,12"/>
      <sheetName val="9,1"/>
      <sheetName val="9,2"/>
      <sheetName val="9,3"/>
      <sheetName val="9,4"/>
      <sheetName val="9,5"/>
      <sheetName val="9,6"/>
      <sheetName val="9,7"/>
      <sheetName val="10,1"/>
      <sheetName val="10,2"/>
      <sheetName val="10,3"/>
      <sheetName val="11,1"/>
      <sheetName val="12,1"/>
      <sheetName val="12,2"/>
      <sheetName val="12,3"/>
      <sheetName val="12,4"/>
      <sheetName val="12,5"/>
      <sheetName val="12,6"/>
      <sheetName val="12,7"/>
      <sheetName val="12,8"/>
      <sheetName val="12,9"/>
      <sheetName val="12,10"/>
      <sheetName val="12,11"/>
      <sheetName val="12,12"/>
      <sheetName val="12,13"/>
      <sheetName val="12,14"/>
      <sheetName val="12,15"/>
      <sheetName val="12,16"/>
      <sheetName val="12,17"/>
      <sheetName val="12,18"/>
      <sheetName val="12,19"/>
      <sheetName val="12,20"/>
      <sheetName val="12,21"/>
      <sheetName val="12,22"/>
      <sheetName val="12,23"/>
      <sheetName val="12,24"/>
      <sheetName val="12,25"/>
      <sheetName val="12,26"/>
      <sheetName val="12,27"/>
      <sheetName val="12,28"/>
      <sheetName val="12,29"/>
      <sheetName val="12,30"/>
      <sheetName val="12,31"/>
      <sheetName val="12,32"/>
      <sheetName val="13,1"/>
      <sheetName val="13,2"/>
      <sheetName val="13,3"/>
      <sheetName val="13,4"/>
      <sheetName val="13,5"/>
      <sheetName val="13,6"/>
      <sheetName val="13,7"/>
      <sheetName val="13,8"/>
      <sheetName val="13,9"/>
      <sheetName val="13,10"/>
      <sheetName val="13,11"/>
      <sheetName val="13,12"/>
      <sheetName val="13,13"/>
      <sheetName val="13,14"/>
      <sheetName val="14,1"/>
      <sheetName val="14,2"/>
      <sheetName val="14,3"/>
      <sheetName val="14,4"/>
      <sheetName val="14,5"/>
      <sheetName val="15,1"/>
      <sheetName val="16,1"/>
      <sheetName val="16,2"/>
      <sheetName val="16,3"/>
      <sheetName val="16,4"/>
      <sheetName val="16,5"/>
      <sheetName val="16,6"/>
      <sheetName val="16,7"/>
      <sheetName val="17,1"/>
      <sheetName val="17,2"/>
      <sheetName val="17,3"/>
      <sheetName val="17,4"/>
      <sheetName val="17,5"/>
      <sheetName val="17,6"/>
      <sheetName val="17,7"/>
      <sheetName val="17,8"/>
      <sheetName val="17,9"/>
      <sheetName val="17,10"/>
      <sheetName val="17,11"/>
      <sheetName val="17,12"/>
      <sheetName val="17,13"/>
      <sheetName val="17,14"/>
      <sheetName val="17,15"/>
      <sheetName val="17,16"/>
      <sheetName val="17,17"/>
      <sheetName val="17,18"/>
      <sheetName val="17,19"/>
      <sheetName val="17,20"/>
      <sheetName val="17,21"/>
      <sheetName val="17,22"/>
      <sheetName val="17,23"/>
      <sheetName val="18,1"/>
      <sheetName val="18,2"/>
      <sheetName val="18,3"/>
      <sheetName val="18,4"/>
      <sheetName val="18,5"/>
      <sheetName val="18,6"/>
      <sheetName val="18,7"/>
      <sheetName val="18,8"/>
      <sheetName val="18,9"/>
      <sheetName val="18,10"/>
      <sheetName val="18,11"/>
      <sheetName val="18,12"/>
      <sheetName val="18,13"/>
      <sheetName val="18,14"/>
      <sheetName val="18,15"/>
      <sheetName val="18,16"/>
      <sheetName val="18,17"/>
      <sheetName val="18,18"/>
      <sheetName val="18,19"/>
      <sheetName val="18,20"/>
      <sheetName val="18,21"/>
      <sheetName val="18,22"/>
      <sheetName val="18,23"/>
      <sheetName val="18,24"/>
      <sheetName val="18,25"/>
      <sheetName val="18,26"/>
      <sheetName val="18,27"/>
      <sheetName val="18,28"/>
      <sheetName val="18,29"/>
      <sheetName val="18,30"/>
      <sheetName val="18,31"/>
      <sheetName val="18,32"/>
      <sheetName val="18,33"/>
      <sheetName val="18,34"/>
      <sheetName val="18,35"/>
      <sheetName val="18,36"/>
      <sheetName val="18,37"/>
      <sheetName val="18,38"/>
      <sheetName val="18,39"/>
      <sheetName val="18,40"/>
      <sheetName val="18,41"/>
      <sheetName val="18,42"/>
      <sheetName val="18,43"/>
      <sheetName val="19,1"/>
      <sheetName val="19,2"/>
      <sheetName val="19,3"/>
      <sheetName val="19,4"/>
      <sheetName val="20,1"/>
      <sheetName val="20,2"/>
      <sheetName val="20,3"/>
      <sheetName val="20,4"/>
      <sheetName val="20,5"/>
      <sheetName val="20,6"/>
      <sheetName val="20,7"/>
      <sheetName val="21,1"/>
    </sheetNames>
    <sheetDataSet>
      <sheetData sheetId="0">
        <row r="2">
          <cell r="A2" t="str">
            <v>LISTA DE INSUMOS</v>
          </cell>
        </row>
      </sheetData>
      <sheetData sheetId="1">
        <row r="2">
          <cell r="A2" t="str">
            <v>LISTA DE INSUMOS</v>
          </cell>
        </row>
        <row r="6">
          <cell r="A6" t="str">
            <v>COD</v>
          </cell>
          <cell r="B6" t="str">
            <v>DESCRIPCION</v>
          </cell>
          <cell r="C6" t="str">
            <v>UNIDAD</v>
          </cell>
          <cell r="D6" t="str">
            <v>VALOR</v>
          </cell>
        </row>
        <row r="8">
          <cell r="A8">
            <v>2</v>
          </cell>
          <cell r="B8" t="str">
            <v>Arena</v>
          </cell>
          <cell r="C8" t="str">
            <v>M3</v>
          </cell>
          <cell r="D8">
            <v>38000</v>
          </cell>
        </row>
        <row r="9">
          <cell r="A9">
            <v>3</v>
          </cell>
          <cell r="B9" t="str">
            <v>Gravilla lavada</v>
          </cell>
          <cell r="C9" t="str">
            <v>M3</v>
          </cell>
          <cell r="D9">
            <v>85500</v>
          </cell>
        </row>
        <row r="10">
          <cell r="A10">
            <v>4</v>
          </cell>
          <cell r="B10" t="str">
            <v>Cemento gris</v>
          </cell>
          <cell r="C10" t="str">
            <v>KG</v>
          </cell>
          <cell r="D10">
            <v>422.75</v>
          </cell>
        </row>
        <row r="11">
          <cell r="A11">
            <v>5</v>
          </cell>
          <cell r="B11" t="str">
            <v>Agua</v>
          </cell>
          <cell r="C11" t="str">
            <v>Lts</v>
          </cell>
          <cell r="D11">
            <v>47.5</v>
          </cell>
        </row>
        <row r="12">
          <cell r="A12">
            <v>6</v>
          </cell>
          <cell r="B12" t="str">
            <v>Cemento  blanco</v>
          </cell>
          <cell r="C12" t="str">
            <v>KG</v>
          </cell>
          <cell r="D12">
            <v>1140</v>
          </cell>
        </row>
        <row r="13">
          <cell r="A13">
            <v>7</v>
          </cell>
          <cell r="B13" t="str">
            <v>Acero de 40000 psi</v>
          </cell>
          <cell r="C13" t="str">
            <v>Kg</v>
          </cell>
          <cell r="D13">
            <v>2375</v>
          </cell>
        </row>
        <row r="14">
          <cell r="A14">
            <v>8</v>
          </cell>
          <cell r="B14" t="str">
            <v>Acero de 60000 psi</v>
          </cell>
          <cell r="C14" t="str">
            <v>Kg</v>
          </cell>
          <cell r="D14">
            <v>2375</v>
          </cell>
        </row>
        <row r="15">
          <cell r="A15">
            <v>9</v>
          </cell>
          <cell r="B15" t="str">
            <v>Replanteo</v>
          </cell>
          <cell r="C15" t="str">
            <v>M2</v>
          </cell>
          <cell r="D15">
            <v>0</v>
          </cell>
        </row>
        <row r="16">
          <cell r="A16">
            <v>10</v>
          </cell>
          <cell r="B16" t="str">
            <v>Conformación de calzada existente</v>
          </cell>
          <cell r="C16" t="str">
            <v>M2</v>
          </cell>
          <cell r="D16">
            <v>0</v>
          </cell>
        </row>
        <row r="17">
          <cell r="A17">
            <v>11</v>
          </cell>
          <cell r="B17" t="str">
            <v>Concreto 3000 psi</v>
          </cell>
          <cell r="C17" t="str">
            <v>M3</v>
          </cell>
          <cell r="D17">
            <v>257590.125</v>
          </cell>
        </row>
        <row r="18">
          <cell r="A18">
            <v>12</v>
          </cell>
          <cell r="B18" t="str">
            <v>Hidrofugo para impermeabilización</v>
          </cell>
          <cell r="C18" t="str">
            <v>Lts</v>
          </cell>
          <cell r="D18">
            <v>3230</v>
          </cell>
        </row>
        <row r="19">
          <cell r="A19">
            <v>13</v>
          </cell>
          <cell r="B19" t="str">
            <v>Concreto 2500 psi</v>
          </cell>
          <cell r="C19" t="str">
            <v>M3</v>
          </cell>
          <cell r="D19">
            <v>240350</v>
          </cell>
        </row>
        <row r="20">
          <cell r="A20">
            <v>14</v>
          </cell>
          <cell r="B20" t="str">
            <v>Concreto 2000 psi</v>
          </cell>
          <cell r="C20" t="str">
            <v>M3</v>
          </cell>
          <cell r="D20">
            <v>229900</v>
          </cell>
        </row>
        <row r="21">
          <cell r="A21">
            <v>15</v>
          </cell>
          <cell r="B21" t="str">
            <v>mortero 1:4 impermeabilizado</v>
          </cell>
          <cell r="C21" t="str">
            <v>M3</v>
          </cell>
          <cell r="D21">
            <v>260300</v>
          </cell>
        </row>
        <row r="22">
          <cell r="A22">
            <v>16</v>
          </cell>
          <cell r="B22" t="str">
            <v>Mortero 1:3 impermeabilizado</v>
          </cell>
          <cell r="C22" t="str">
            <v>M3</v>
          </cell>
          <cell r="D22">
            <v>303050</v>
          </cell>
        </row>
        <row r="23">
          <cell r="A23">
            <v>17</v>
          </cell>
          <cell r="B23" t="str">
            <v>Ladrillo Recocido</v>
          </cell>
          <cell r="C23" t="str">
            <v>UND</v>
          </cell>
          <cell r="D23">
            <v>532</v>
          </cell>
        </row>
        <row r="24">
          <cell r="A24">
            <v>18</v>
          </cell>
          <cell r="B24" t="str">
            <v>Tapa metelica 60 x 60 con marco</v>
          </cell>
          <cell r="C24" t="str">
            <v>UND</v>
          </cell>
          <cell r="D24">
            <v>60800</v>
          </cell>
        </row>
        <row r="25">
          <cell r="A25">
            <v>19</v>
          </cell>
          <cell r="B25" t="str">
            <v>Rejilla 1 x 0,15</v>
          </cell>
          <cell r="C25" t="str">
            <v>UND</v>
          </cell>
          <cell r="D25">
            <v>21850</v>
          </cell>
        </row>
        <row r="26">
          <cell r="A26">
            <v>20</v>
          </cell>
          <cell r="B26" t="str">
            <v>Tuberia PVCS novafor D = 10"</v>
          </cell>
          <cell r="C26" t="str">
            <v>ML</v>
          </cell>
          <cell r="D26">
            <v>49400</v>
          </cell>
        </row>
        <row r="27">
          <cell r="A27">
            <v>21</v>
          </cell>
          <cell r="B27" t="str">
            <v>Tuberia PVCS novafor D = 8"</v>
          </cell>
          <cell r="C27" t="str">
            <v>ML</v>
          </cell>
          <cell r="D27">
            <v>28310</v>
          </cell>
        </row>
        <row r="28">
          <cell r="A28">
            <v>22</v>
          </cell>
          <cell r="B28" t="str">
            <v>Tuberia PVCS novafor D = 6"</v>
          </cell>
          <cell r="C28" t="str">
            <v>ML</v>
          </cell>
          <cell r="D28">
            <v>27740</v>
          </cell>
        </row>
        <row r="29">
          <cell r="A29">
            <v>23</v>
          </cell>
          <cell r="B29" t="str">
            <v>Ladrillo prensado liviano visto dos caras tipo santafe</v>
          </cell>
          <cell r="C29" t="str">
            <v>UND</v>
          </cell>
          <cell r="D29">
            <v>608</v>
          </cell>
        </row>
        <row r="30">
          <cell r="A30">
            <v>24</v>
          </cell>
          <cell r="B30" t="str">
            <v>Lampara incandescente inc. Roseta e interrup.</v>
          </cell>
          <cell r="C30" t="str">
            <v>UND</v>
          </cell>
          <cell r="D30">
            <v>0</v>
          </cell>
        </row>
        <row r="31">
          <cell r="A31">
            <v>25</v>
          </cell>
          <cell r="B31" t="str">
            <v>Manto edil 4mm</v>
          </cell>
          <cell r="C31" t="str">
            <v>M2</v>
          </cell>
          <cell r="D31">
            <v>15070.8</v>
          </cell>
        </row>
        <row r="32">
          <cell r="A32">
            <v>26</v>
          </cell>
          <cell r="B32" t="str">
            <v>Bloque No. 5 (12cms) de Arcilla</v>
          </cell>
          <cell r="C32" t="str">
            <v>UND</v>
          </cell>
          <cell r="D32">
            <v>1216.95</v>
          </cell>
        </row>
        <row r="33">
          <cell r="A33">
            <v>27</v>
          </cell>
          <cell r="B33" t="str">
            <v>Malla electrosoldada 4 mm de 0,15 x 0,15</v>
          </cell>
          <cell r="C33" t="str">
            <v>KG</v>
          </cell>
          <cell r="D33">
            <v>3135</v>
          </cell>
        </row>
        <row r="34">
          <cell r="A34">
            <v>28</v>
          </cell>
          <cell r="B34" t="str">
            <v>Malla electrosoldada 5,5 mm de 0,15 x 0,15</v>
          </cell>
          <cell r="C34" t="str">
            <v>KG</v>
          </cell>
          <cell r="D34">
            <v>3135</v>
          </cell>
        </row>
        <row r="35">
          <cell r="A35">
            <v>29</v>
          </cell>
          <cell r="B35" t="str">
            <v>Granito travertino No. 2</v>
          </cell>
          <cell r="C35" t="str">
            <v>M3</v>
          </cell>
          <cell r="D35">
            <v>13490</v>
          </cell>
        </row>
        <row r="36">
          <cell r="A36">
            <v>30</v>
          </cell>
          <cell r="B36" t="str">
            <v>Geotextil pavco 1600 de 3,5 mm</v>
          </cell>
          <cell r="C36" t="str">
            <v>M2</v>
          </cell>
          <cell r="D36">
            <v>2185</v>
          </cell>
        </row>
        <row r="37">
          <cell r="A37">
            <v>31</v>
          </cell>
          <cell r="B37" t="str">
            <v>Adoquin en arcilla tipo I corbatin 0,2x0,12x0,05 trafico peatonal</v>
          </cell>
          <cell r="C37" t="str">
            <v>UND</v>
          </cell>
          <cell r="D37">
            <v>581.4</v>
          </cell>
        </row>
        <row r="38">
          <cell r="A38">
            <v>32</v>
          </cell>
          <cell r="B38" t="str">
            <v>Collarines de 3" a 1/2"</v>
          </cell>
          <cell r="C38" t="str">
            <v>UND</v>
          </cell>
          <cell r="D38">
            <v>0</v>
          </cell>
        </row>
        <row r="39">
          <cell r="A39">
            <v>33</v>
          </cell>
          <cell r="B39" t="str">
            <v>Tableta de grees tipo alfa 0,09x0,09 color sahara</v>
          </cell>
          <cell r="C39" t="str">
            <v>M2</v>
          </cell>
          <cell r="D39">
            <v>15295</v>
          </cell>
        </row>
        <row r="40">
          <cell r="A40">
            <v>34</v>
          </cell>
          <cell r="B40" t="str">
            <v>Guarda escobas para tableta grees</v>
          </cell>
          <cell r="C40" t="str">
            <v>ML</v>
          </cell>
          <cell r="D40">
            <v>15105</v>
          </cell>
        </row>
        <row r="41">
          <cell r="A41">
            <v>35</v>
          </cell>
          <cell r="B41" t="str">
            <v>Baldosin de granito  delta gris No 4 0,3 x0,3</v>
          </cell>
          <cell r="C41" t="str">
            <v>M2</v>
          </cell>
          <cell r="D41">
            <v>15076.5</v>
          </cell>
        </row>
        <row r="42">
          <cell r="A42">
            <v>36</v>
          </cell>
          <cell r="B42" t="str">
            <v>Tablon de gres Vitifricado de 0,33x 0,33</v>
          </cell>
          <cell r="C42" t="str">
            <v>M2</v>
          </cell>
          <cell r="D42">
            <v>11685</v>
          </cell>
        </row>
        <row r="43">
          <cell r="A43">
            <v>37</v>
          </cell>
          <cell r="B43" t="str">
            <v>Enchape pared blanco de 20 x 20 cms</v>
          </cell>
          <cell r="C43" t="str">
            <v>M2</v>
          </cell>
          <cell r="D43">
            <v>13680</v>
          </cell>
        </row>
        <row r="44">
          <cell r="A44">
            <v>38</v>
          </cell>
          <cell r="B44" t="str">
            <v>Rejilla plastica 3" x 2" sosco</v>
          </cell>
          <cell r="C44" t="str">
            <v>UND</v>
          </cell>
          <cell r="D44">
            <v>3135</v>
          </cell>
        </row>
        <row r="45">
          <cell r="A45">
            <v>39</v>
          </cell>
          <cell r="B45" t="str">
            <v>rejilla de ventilacion 20 x 20 plastica</v>
          </cell>
          <cell r="C45" t="str">
            <v>UND</v>
          </cell>
          <cell r="D45">
            <v>6650</v>
          </cell>
        </row>
        <row r="46">
          <cell r="A46">
            <v>40</v>
          </cell>
          <cell r="B46" t="str">
            <v xml:space="preserve">geotextil </v>
          </cell>
          <cell r="C46" t="str">
            <v>M2</v>
          </cell>
          <cell r="D46">
            <v>3990</v>
          </cell>
        </row>
        <row r="47">
          <cell r="A47">
            <v>41</v>
          </cell>
          <cell r="B47" t="str">
            <v>Dispensador de papel en acero inox. tipo industrial</v>
          </cell>
          <cell r="C47" t="str">
            <v>M3</v>
          </cell>
          <cell r="D47">
            <v>78100.45</v>
          </cell>
        </row>
        <row r="48">
          <cell r="A48">
            <v>42</v>
          </cell>
          <cell r="B48" t="str">
            <v>Tapas plastica de registro 20 x 20</v>
          </cell>
          <cell r="C48" t="str">
            <v>Und</v>
          </cell>
          <cell r="D48">
            <v>7790</v>
          </cell>
        </row>
        <row r="49">
          <cell r="A49">
            <v>43</v>
          </cell>
          <cell r="B49" t="str">
            <v>Cenefa en baldosin corona color marina No 26311</v>
          </cell>
          <cell r="C49" t="str">
            <v>Ml</v>
          </cell>
          <cell r="D49">
            <v>13300</v>
          </cell>
        </row>
        <row r="50">
          <cell r="A50">
            <v>44</v>
          </cell>
          <cell r="B50" t="str">
            <v xml:space="preserve">Win de aluminio </v>
          </cell>
          <cell r="C50" t="str">
            <v>Ml</v>
          </cell>
          <cell r="D50">
            <v>1900</v>
          </cell>
        </row>
        <row r="51">
          <cell r="A51">
            <v>45</v>
          </cell>
          <cell r="B51" t="str">
            <v>Pintura Anticorrosivo color gris</v>
          </cell>
          <cell r="C51" t="str">
            <v>UND</v>
          </cell>
          <cell r="D51">
            <v>32300</v>
          </cell>
        </row>
        <row r="52">
          <cell r="A52">
            <v>46</v>
          </cell>
          <cell r="B52" t="str">
            <v>Esmalte sintetico</v>
          </cell>
          <cell r="C52" t="str">
            <v>Galon</v>
          </cell>
          <cell r="D52">
            <v>36100</v>
          </cell>
        </row>
        <row r="53">
          <cell r="A53">
            <v>47</v>
          </cell>
          <cell r="B53" t="str">
            <v>Pintura tipo KORAZA para exteriores</v>
          </cell>
          <cell r="C53" t="str">
            <v>Galon</v>
          </cell>
          <cell r="D53">
            <v>48450</v>
          </cell>
        </row>
        <row r="54">
          <cell r="A54">
            <v>48</v>
          </cell>
          <cell r="B54" t="str">
            <v>Remate metalico tipo flanche</v>
          </cell>
          <cell r="C54" t="str">
            <v>Ml</v>
          </cell>
          <cell r="D54">
            <v>14250</v>
          </cell>
        </row>
        <row r="55">
          <cell r="A55">
            <v>49</v>
          </cell>
          <cell r="B55" t="str">
            <v>Lamina metalica galvanizada calibre 18</v>
          </cell>
          <cell r="C55" t="str">
            <v>UND</v>
          </cell>
          <cell r="D55">
            <v>71250</v>
          </cell>
        </row>
        <row r="56">
          <cell r="A56">
            <v>50</v>
          </cell>
          <cell r="B56" t="str">
            <v>Malla ondulada calibre 18 huecos de 5 x 5</v>
          </cell>
          <cell r="C56" t="str">
            <v>M2</v>
          </cell>
          <cell r="D56">
            <v>6365</v>
          </cell>
        </row>
        <row r="57">
          <cell r="A57">
            <v>51</v>
          </cell>
          <cell r="B57" t="str">
            <v>Tubo cuadrado de 10 x 4 cms calibre 18</v>
          </cell>
          <cell r="C57" t="str">
            <v>Ml</v>
          </cell>
          <cell r="D57">
            <v>5890</v>
          </cell>
        </row>
        <row r="58">
          <cell r="A58">
            <v>52</v>
          </cell>
          <cell r="B58" t="str">
            <v>Angulo de 1" x 1/8"</v>
          </cell>
          <cell r="C58" t="str">
            <v>Ml</v>
          </cell>
          <cell r="D58">
            <v>3116</v>
          </cell>
        </row>
        <row r="59">
          <cell r="A59">
            <v>53</v>
          </cell>
          <cell r="B59" t="str">
            <v>Angulo de 2" x 1/8"</v>
          </cell>
          <cell r="C59" t="str">
            <v>Ml</v>
          </cell>
          <cell r="D59">
            <v>6811.5</v>
          </cell>
        </row>
        <row r="60">
          <cell r="A60">
            <v>54</v>
          </cell>
          <cell r="B60" t="str">
            <v>Espejo de 4 mm calidad A</v>
          </cell>
          <cell r="C60" t="str">
            <v>M2</v>
          </cell>
          <cell r="D60">
            <v>51585</v>
          </cell>
        </row>
        <row r="61">
          <cell r="A61">
            <v>55</v>
          </cell>
          <cell r="B61" t="str">
            <v>Lavaplatos en acero inoxidable sodoca tipo industrial inc. sifon (0,9 x0,5 x0,3)</v>
          </cell>
          <cell r="C61" t="str">
            <v>UND</v>
          </cell>
          <cell r="D61">
            <v>146671.44999999998</v>
          </cell>
        </row>
        <row r="62">
          <cell r="A62">
            <v>56</v>
          </cell>
          <cell r="B62" t="str">
            <v>Lavaplatos en acero inoxidable sodoca tipo industrial inc. sifon (0,6 x0,6 x0,3)</v>
          </cell>
          <cell r="C62" t="str">
            <v>UND</v>
          </cell>
          <cell r="D62">
            <v>102768.15</v>
          </cell>
        </row>
        <row r="63">
          <cell r="A63">
            <v>57</v>
          </cell>
          <cell r="B63" t="str">
            <v>Lavamano de colgar acuacer blanco inc.Griferia</v>
          </cell>
          <cell r="C63" t="str">
            <v>UND</v>
          </cell>
          <cell r="D63">
            <v>112603.5</v>
          </cell>
        </row>
        <row r="64">
          <cell r="A64">
            <v>58</v>
          </cell>
          <cell r="B64" t="str">
            <v>material comun para relleno</v>
          </cell>
          <cell r="C64" t="str">
            <v>M3</v>
          </cell>
          <cell r="D64">
            <v>4940</v>
          </cell>
        </row>
        <row r="65">
          <cell r="A65">
            <v>59</v>
          </cell>
          <cell r="B65" t="str">
            <v>Material seleccionado para Relleno (tipo I)</v>
          </cell>
          <cell r="C65" t="str">
            <v>M3</v>
          </cell>
          <cell r="D65">
            <v>15390</v>
          </cell>
        </row>
        <row r="66">
          <cell r="A66">
            <v>60</v>
          </cell>
          <cell r="B66" t="str">
            <v xml:space="preserve">Sanitario acuacer blanco </v>
          </cell>
          <cell r="C66" t="str">
            <v>UND</v>
          </cell>
          <cell r="D66">
            <v>152190</v>
          </cell>
        </row>
        <row r="67">
          <cell r="A67">
            <v>61</v>
          </cell>
          <cell r="B67" t="str">
            <v>Sanitario infantil mancesa color blanco</v>
          </cell>
          <cell r="C67" t="str">
            <v>UND</v>
          </cell>
          <cell r="D67">
            <v>233700</v>
          </cell>
        </row>
        <row r="68">
          <cell r="A68">
            <v>62</v>
          </cell>
          <cell r="B68" t="str">
            <v>Ducha galaxia sencilla inc. Llave cierre rapido</v>
          </cell>
          <cell r="C68" t="str">
            <v>UND</v>
          </cell>
          <cell r="D68">
            <v>29706.5</v>
          </cell>
        </row>
        <row r="69">
          <cell r="A69">
            <v>63</v>
          </cell>
          <cell r="B69" t="str">
            <v>Dilatación en plastico</v>
          </cell>
          <cell r="C69" t="str">
            <v>Ml</v>
          </cell>
          <cell r="D69">
            <v>380</v>
          </cell>
        </row>
        <row r="70">
          <cell r="A70">
            <v>64</v>
          </cell>
          <cell r="B70" t="str">
            <v>Griferia Lavaplato sencillo galaxia cuello ganzo</v>
          </cell>
          <cell r="C70" t="str">
            <v>UND</v>
          </cell>
          <cell r="D70">
            <v>38999.4</v>
          </cell>
        </row>
        <row r="71">
          <cell r="A71">
            <v>65</v>
          </cell>
          <cell r="B71" t="str">
            <v>Juego de incrustaciones sencillo acuacer</v>
          </cell>
          <cell r="C71" t="str">
            <v>UND</v>
          </cell>
          <cell r="D71">
            <v>44692.75</v>
          </cell>
        </row>
        <row r="72">
          <cell r="A72">
            <v>66</v>
          </cell>
          <cell r="B72" t="str">
            <v>Dispensador de jabon tipo industrial</v>
          </cell>
          <cell r="C72" t="str">
            <v>UND</v>
          </cell>
          <cell r="D72">
            <v>74347.95</v>
          </cell>
        </row>
        <row r="73">
          <cell r="A73">
            <v>67</v>
          </cell>
          <cell r="B73" t="str">
            <v>cerradura para puerta tipo orbit</v>
          </cell>
          <cell r="C73" t="str">
            <v>UND</v>
          </cell>
          <cell r="D73">
            <v>72010</v>
          </cell>
        </row>
        <row r="74">
          <cell r="A74">
            <v>68</v>
          </cell>
          <cell r="B74" t="str">
            <v xml:space="preserve">Candado de seguridad </v>
          </cell>
          <cell r="C74" t="str">
            <v>UND</v>
          </cell>
          <cell r="D74">
            <v>30780</v>
          </cell>
        </row>
        <row r="75">
          <cell r="A75">
            <v>69</v>
          </cell>
          <cell r="B75" t="str">
            <v>Cerradura CERROJO sencillo</v>
          </cell>
          <cell r="C75" t="str">
            <v>UND</v>
          </cell>
          <cell r="D75">
            <v>44080</v>
          </cell>
        </row>
        <row r="76">
          <cell r="A76">
            <v>70</v>
          </cell>
          <cell r="B76" t="str">
            <v>Cerradura para puerta de aluminio tipo POMO clasico SAFE</v>
          </cell>
          <cell r="C76" t="str">
            <v>UND</v>
          </cell>
          <cell r="D76">
            <v>27702</v>
          </cell>
        </row>
        <row r="77">
          <cell r="A77">
            <v>71</v>
          </cell>
          <cell r="B77" t="str">
            <v>Polietileno calibre 14</v>
          </cell>
          <cell r="C77" t="str">
            <v>M2</v>
          </cell>
          <cell r="D77">
            <v>3800</v>
          </cell>
        </row>
        <row r="78">
          <cell r="A78">
            <v>72</v>
          </cell>
          <cell r="B78" t="str">
            <v>Sika 1</v>
          </cell>
          <cell r="C78" t="str">
            <v>Kg</v>
          </cell>
          <cell r="D78">
            <v>6026.7999999999993</v>
          </cell>
        </row>
        <row r="79">
          <cell r="A79">
            <v>73</v>
          </cell>
          <cell r="B79" t="str">
            <v>Rejilla 0,35 x 0,45</v>
          </cell>
          <cell r="C79" t="str">
            <v>UND</v>
          </cell>
          <cell r="D79">
            <v>17100</v>
          </cell>
        </row>
        <row r="80">
          <cell r="A80">
            <v>74</v>
          </cell>
          <cell r="B80" t="str">
            <v>Soldadura Liquida 1/4 galon</v>
          </cell>
          <cell r="C80" t="str">
            <v>UND</v>
          </cell>
          <cell r="D80">
            <v>60990</v>
          </cell>
        </row>
        <row r="81">
          <cell r="A81">
            <v>75</v>
          </cell>
          <cell r="B81" t="str">
            <v>Mortero 1:4</v>
          </cell>
          <cell r="C81" t="str">
            <v>M3</v>
          </cell>
          <cell r="D81">
            <v>203300</v>
          </cell>
        </row>
        <row r="82">
          <cell r="A82">
            <v>76</v>
          </cell>
          <cell r="B82" t="str">
            <v>Prefabricado divisiones de baño</v>
          </cell>
          <cell r="C82" t="str">
            <v>UND</v>
          </cell>
          <cell r="D82">
            <v>56620</v>
          </cell>
        </row>
        <row r="83">
          <cell r="A83">
            <v>77</v>
          </cell>
          <cell r="B83" t="str">
            <v>lamina de Icopor</v>
          </cell>
          <cell r="C83" t="str">
            <v>UND</v>
          </cell>
          <cell r="D83">
            <v>2375</v>
          </cell>
        </row>
        <row r="84">
          <cell r="A84">
            <v>78</v>
          </cell>
          <cell r="B84" t="str">
            <v>Mortero 1:3</v>
          </cell>
          <cell r="C84" t="str">
            <v>M3</v>
          </cell>
          <cell r="D84">
            <v>259350</v>
          </cell>
        </row>
        <row r="85">
          <cell r="A85">
            <v>79</v>
          </cell>
          <cell r="B85" t="str">
            <v>Pasta de cemento</v>
          </cell>
          <cell r="C85" t="str">
            <v>M3</v>
          </cell>
          <cell r="D85">
            <v>370500</v>
          </cell>
        </row>
        <row r="86">
          <cell r="A86">
            <v>80</v>
          </cell>
          <cell r="B86" t="str">
            <v xml:space="preserve">Thinner 2110 pintuco </v>
          </cell>
          <cell r="C86" t="str">
            <v>Galon</v>
          </cell>
          <cell r="D86">
            <v>24700</v>
          </cell>
        </row>
        <row r="87">
          <cell r="A87">
            <v>81</v>
          </cell>
          <cell r="B87" t="str">
            <v>Casillero en triplex de 8 compartimientos</v>
          </cell>
          <cell r="C87" t="str">
            <v>UND</v>
          </cell>
          <cell r="D87">
            <v>121790</v>
          </cell>
        </row>
        <row r="88">
          <cell r="A88">
            <v>82</v>
          </cell>
          <cell r="B88" t="str">
            <v xml:space="preserve">Puerta ventana aluminio Pv -01 </v>
          </cell>
          <cell r="C88" t="str">
            <v>UND</v>
          </cell>
          <cell r="D88">
            <v>997405</v>
          </cell>
        </row>
        <row r="89">
          <cell r="A89">
            <v>83</v>
          </cell>
          <cell r="B89" t="str">
            <v>Puerta ventana aluminio Pv -02</v>
          </cell>
          <cell r="C89" t="str">
            <v>UND</v>
          </cell>
          <cell r="D89">
            <v>1710000</v>
          </cell>
        </row>
        <row r="90">
          <cell r="A90">
            <v>84</v>
          </cell>
          <cell r="B90" t="str">
            <v>Ventana en Aluminio V -01</v>
          </cell>
          <cell r="C90" t="str">
            <v>UND</v>
          </cell>
          <cell r="D90">
            <v>348840</v>
          </cell>
        </row>
        <row r="91">
          <cell r="A91">
            <v>85</v>
          </cell>
          <cell r="B91" t="str">
            <v>Ventana en Aluminio V -02</v>
          </cell>
          <cell r="C91" t="str">
            <v>UND</v>
          </cell>
          <cell r="D91">
            <v>394889.35</v>
          </cell>
        </row>
        <row r="92">
          <cell r="A92">
            <v>86</v>
          </cell>
          <cell r="B92" t="str">
            <v>Ventana en Aluminio V -03</v>
          </cell>
          <cell r="C92" t="str">
            <v>UND</v>
          </cell>
          <cell r="D92">
            <v>429329.69999999995</v>
          </cell>
        </row>
        <row r="93">
          <cell r="A93">
            <v>87</v>
          </cell>
          <cell r="B93" t="str">
            <v>Ventana en Aluminio V -04</v>
          </cell>
          <cell r="C93" t="str">
            <v>UND</v>
          </cell>
          <cell r="D93">
            <v>160771.35</v>
          </cell>
        </row>
        <row r="94">
          <cell r="A94">
            <v>88</v>
          </cell>
          <cell r="B94" t="str">
            <v>Ventana en Aluminio V -05</v>
          </cell>
          <cell r="C94" t="str">
            <v>UND</v>
          </cell>
          <cell r="D94">
            <v>307316.45</v>
          </cell>
        </row>
        <row r="95">
          <cell r="A95">
            <v>89</v>
          </cell>
          <cell r="B95" t="str">
            <v>Ventana en Aluminio V -06</v>
          </cell>
          <cell r="C95" t="str">
            <v>UND</v>
          </cell>
          <cell r="D95">
            <v>244873.9</v>
          </cell>
        </row>
        <row r="96">
          <cell r="A96">
            <v>90</v>
          </cell>
          <cell r="B96" t="str">
            <v>Ventana en Aluminio Persiana 4 hojas V -07</v>
          </cell>
          <cell r="C96" t="str">
            <v>UND</v>
          </cell>
          <cell r="D96">
            <v>335682.5</v>
          </cell>
        </row>
        <row r="97">
          <cell r="A97">
            <v>91</v>
          </cell>
          <cell r="B97" t="str">
            <v>Puerta en Aluminio P-01/P-02</v>
          </cell>
          <cell r="C97" t="str">
            <v>UND</v>
          </cell>
          <cell r="D97">
            <v>349781.45</v>
          </cell>
        </row>
        <row r="98">
          <cell r="A98">
            <v>92</v>
          </cell>
          <cell r="B98" t="str">
            <v>Puerta en Aluminio P-06/P-10</v>
          </cell>
          <cell r="C98" t="str">
            <v>UND</v>
          </cell>
          <cell r="D98">
            <v>209154.84999999998</v>
          </cell>
        </row>
        <row r="99">
          <cell r="A99">
            <v>93</v>
          </cell>
          <cell r="B99" t="str">
            <v>Puerta en Aluminio P-07</v>
          </cell>
          <cell r="C99" t="str">
            <v>UND</v>
          </cell>
          <cell r="D99">
            <v>256388.84999999998</v>
          </cell>
        </row>
        <row r="100">
          <cell r="A100">
            <v>94</v>
          </cell>
          <cell r="B100" t="str">
            <v>Puerta en Aluminio P-08</v>
          </cell>
          <cell r="C100" t="str">
            <v>UND</v>
          </cell>
          <cell r="D100">
            <v>260965</v>
          </cell>
        </row>
        <row r="101">
          <cell r="A101">
            <v>95</v>
          </cell>
          <cell r="B101" t="str">
            <v>Puerta en Aluminio P-09</v>
          </cell>
          <cell r="C101" t="str">
            <v>UND</v>
          </cell>
          <cell r="D101">
            <v>150301.4</v>
          </cell>
        </row>
        <row r="102">
          <cell r="A102">
            <v>96</v>
          </cell>
          <cell r="B102" t="str">
            <v>Puerta en Aluminio P-11 2H</v>
          </cell>
          <cell r="C102" t="str">
            <v>UND</v>
          </cell>
          <cell r="D102">
            <v>442130</v>
          </cell>
        </row>
        <row r="103">
          <cell r="A103">
            <v>97</v>
          </cell>
          <cell r="B103" t="str">
            <v>Puerta en Lamina CR C18 P-03 Inc. Marco , portacandado</v>
          </cell>
          <cell r="C103" t="str">
            <v>UND</v>
          </cell>
          <cell r="D103">
            <v>248807.84999999998</v>
          </cell>
        </row>
        <row r="104">
          <cell r="A104">
            <v>98</v>
          </cell>
          <cell r="B104" t="str">
            <v>Puerta en Lamina CR C18 P-04 Inc. Marco , portacandado</v>
          </cell>
          <cell r="C104" t="str">
            <v>UND</v>
          </cell>
          <cell r="D104">
            <v>373072.6</v>
          </cell>
        </row>
        <row r="105">
          <cell r="A105">
            <v>99</v>
          </cell>
          <cell r="B105" t="str">
            <v>Puerta en Lamina CR C18 P-05 Inc. Marco , portacandado</v>
          </cell>
          <cell r="C105" t="str">
            <v>UND</v>
          </cell>
          <cell r="D105">
            <v>377797.89999999997</v>
          </cell>
        </row>
        <row r="106">
          <cell r="A106">
            <v>100</v>
          </cell>
          <cell r="B106" t="str">
            <v>Puerta Reja P-12( 3,13 x 2,20) Acceso Ppal.</v>
          </cell>
          <cell r="C106" t="str">
            <v>UND</v>
          </cell>
          <cell r="D106">
            <v>496749.3</v>
          </cell>
        </row>
        <row r="107">
          <cell r="A107">
            <v>101</v>
          </cell>
          <cell r="B107" t="str">
            <v>Puerta Reja P-13 Acceso Servicios</v>
          </cell>
          <cell r="C107" t="str">
            <v>UND</v>
          </cell>
          <cell r="D107">
            <v>353709.7</v>
          </cell>
        </row>
        <row r="108">
          <cell r="A108">
            <v>102</v>
          </cell>
          <cell r="B108" t="str">
            <v>Canal en laton des. 1.o Mts en lamina galv cal. 18</v>
          </cell>
          <cell r="C108" t="str">
            <v>Ml</v>
          </cell>
          <cell r="D108">
            <v>24510</v>
          </cell>
        </row>
        <row r="109">
          <cell r="A109">
            <v>103</v>
          </cell>
          <cell r="B109" t="str">
            <v>Puerta  Ppal. en alum. Dos hojas P-14 inc. Marco</v>
          </cell>
          <cell r="C109" t="str">
            <v>UND</v>
          </cell>
          <cell r="D109">
            <v>974841.54999999993</v>
          </cell>
        </row>
        <row r="110">
          <cell r="A110">
            <v>104</v>
          </cell>
          <cell r="B110" t="str">
            <v>Puerta  en alum. Cuatro hojas P-15 inc. marco</v>
          </cell>
          <cell r="C110" t="str">
            <v>UND</v>
          </cell>
          <cell r="D110">
            <v>1586380.2999999998</v>
          </cell>
        </row>
        <row r="111">
          <cell r="A111">
            <v>105</v>
          </cell>
          <cell r="B111" t="str">
            <v>Puerta en alum. baños P-16 inc. Marco</v>
          </cell>
          <cell r="C111" t="str">
            <v>UND</v>
          </cell>
          <cell r="D111">
            <v>330638.95</v>
          </cell>
        </row>
        <row r="112">
          <cell r="A112">
            <v>106</v>
          </cell>
          <cell r="B112" t="str">
            <v>Puerta  en alum.  P-17 inc. marco</v>
          </cell>
          <cell r="C112" t="str">
            <v>UND</v>
          </cell>
          <cell r="D112">
            <v>950272.64999999991</v>
          </cell>
        </row>
        <row r="113">
          <cell r="A113">
            <v>107</v>
          </cell>
          <cell r="B113" t="str">
            <v xml:space="preserve">Puerta ventana en aluminio corrediza Pv- 18 </v>
          </cell>
          <cell r="C113" t="str">
            <v>UND</v>
          </cell>
          <cell r="D113">
            <v>1653830.2999999998</v>
          </cell>
        </row>
        <row r="114">
          <cell r="A114">
            <v>108</v>
          </cell>
          <cell r="B114" t="str">
            <v>Puerta ventana en aluminio corrediza Pv- 19 Hall</v>
          </cell>
          <cell r="C114" t="str">
            <v>UND</v>
          </cell>
          <cell r="D114">
            <v>971102.35</v>
          </cell>
        </row>
        <row r="115">
          <cell r="A115">
            <v>109</v>
          </cell>
          <cell r="B115" t="str">
            <v>Ventana Fachada Ppal en aluminio Hall Pv- 20</v>
          </cell>
          <cell r="C115" t="str">
            <v>UND</v>
          </cell>
          <cell r="D115">
            <v>353828.45</v>
          </cell>
        </row>
        <row r="116">
          <cell r="A116">
            <v>110</v>
          </cell>
          <cell r="B116" t="str">
            <v>Repisa entrepaño de pared en acero inox. Lam cal 20</v>
          </cell>
          <cell r="C116" t="str">
            <v>UND</v>
          </cell>
          <cell r="D116">
            <v>112841</v>
          </cell>
        </row>
        <row r="117">
          <cell r="A117">
            <v>111</v>
          </cell>
          <cell r="B117" t="str">
            <v>Rejilla Metalica en lam cal. 18 (0,4 x0,2)</v>
          </cell>
          <cell r="C117" t="str">
            <v>UND</v>
          </cell>
          <cell r="D117">
            <v>63745</v>
          </cell>
        </row>
        <row r="118">
          <cell r="A118">
            <v>112</v>
          </cell>
          <cell r="B118" t="str">
            <v>Tina en fibra de vidrio 0,80 x 0,5</v>
          </cell>
          <cell r="C118" t="str">
            <v>UND</v>
          </cell>
          <cell r="D118">
            <v>400398.39999999997</v>
          </cell>
        </row>
        <row r="119">
          <cell r="A119">
            <v>113</v>
          </cell>
          <cell r="B119" t="str">
            <v>Poceta en fibra de vidrio 0,50 x 0,5</v>
          </cell>
          <cell r="C119" t="str">
            <v>UND</v>
          </cell>
          <cell r="D119">
            <v>276922.14999999997</v>
          </cell>
        </row>
        <row r="120">
          <cell r="A120">
            <v>114</v>
          </cell>
          <cell r="B120" t="str">
            <v xml:space="preserve">Silicona </v>
          </cell>
          <cell r="C120" t="str">
            <v>UND</v>
          </cell>
          <cell r="D120">
            <v>6080</v>
          </cell>
        </row>
        <row r="121">
          <cell r="A121">
            <v>115</v>
          </cell>
          <cell r="B121" t="str">
            <v xml:space="preserve">lavadero (0,8 x0,6) en fibra de vidrio </v>
          </cell>
          <cell r="C121" t="str">
            <v>UND</v>
          </cell>
          <cell r="D121">
            <v>99864</v>
          </cell>
        </row>
        <row r="122">
          <cell r="A122">
            <v>116</v>
          </cell>
          <cell r="B122" t="str">
            <v>Registro PD 1.1/2" red white</v>
          </cell>
          <cell r="C122" t="str">
            <v>UND</v>
          </cell>
          <cell r="D122">
            <v>70300</v>
          </cell>
        </row>
        <row r="123">
          <cell r="A123">
            <v>117</v>
          </cell>
          <cell r="B123" t="str">
            <v xml:space="preserve">cerradura para ventaneria en aluminio </v>
          </cell>
          <cell r="C123" t="str">
            <v>UND</v>
          </cell>
          <cell r="D123">
            <v>39900</v>
          </cell>
        </row>
        <row r="124">
          <cell r="A124">
            <v>118</v>
          </cell>
          <cell r="B124" t="str">
            <v>Gas</v>
          </cell>
          <cell r="C124" t="str">
            <v>CN</v>
          </cell>
          <cell r="D124">
            <v>12540</v>
          </cell>
        </row>
        <row r="125">
          <cell r="A125">
            <v>119</v>
          </cell>
          <cell r="B125" t="str">
            <v>primer super 20 Kls</v>
          </cell>
          <cell r="C125" t="str">
            <v>CN</v>
          </cell>
          <cell r="D125">
            <v>20900</v>
          </cell>
        </row>
        <row r="126">
          <cell r="A126">
            <v>120</v>
          </cell>
          <cell r="B126" t="str">
            <v>Teja cubierta Alveolar de 4mm</v>
          </cell>
          <cell r="C126" t="str">
            <v>UND</v>
          </cell>
          <cell r="D126">
            <v>70585</v>
          </cell>
        </row>
        <row r="127">
          <cell r="A127">
            <v>121</v>
          </cell>
          <cell r="B127" t="str">
            <v>Tornillo fijador canaleta</v>
          </cell>
          <cell r="C127" t="str">
            <v>UND</v>
          </cell>
          <cell r="D127">
            <v>3990</v>
          </cell>
        </row>
        <row r="128">
          <cell r="A128">
            <v>122</v>
          </cell>
          <cell r="B128" t="str">
            <v xml:space="preserve">Caballete </v>
          </cell>
          <cell r="C128" t="str">
            <v>UND</v>
          </cell>
          <cell r="D128">
            <v>49400</v>
          </cell>
        </row>
        <row r="129">
          <cell r="A129">
            <v>123</v>
          </cell>
          <cell r="B129" t="str">
            <v>Gotero prefabricado (0,2x 0,32x 0,15))</v>
          </cell>
          <cell r="C129" t="str">
            <v>UND</v>
          </cell>
          <cell r="D129">
            <v>17100</v>
          </cell>
        </row>
        <row r="130">
          <cell r="A130">
            <v>124</v>
          </cell>
          <cell r="B130" t="str">
            <v>Tuberia pvc3/4 "</v>
          </cell>
          <cell r="C130" t="str">
            <v>Ml</v>
          </cell>
          <cell r="D130">
            <v>1725.1999999999998</v>
          </cell>
        </row>
        <row r="131">
          <cell r="A131">
            <v>125</v>
          </cell>
          <cell r="B131" t="str">
            <v>Tuberia pvc 1/2 "</v>
          </cell>
          <cell r="C131" t="str">
            <v>Ml</v>
          </cell>
          <cell r="D131">
            <v>1371.8</v>
          </cell>
        </row>
        <row r="132">
          <cell r="A132">
            <v>126</v>
          </cell>
          <cell r="B132" t="str">
            <v>Tuberia pvc 1. 1/4 "</v>
          </cell>
          <cell r="C132" t="str">
            <v>Ml</v>
          </cell>
          <cell r="D132">
            <v>3356.35</v>
          </cell>
        </row>
        <row r="133">
          <cell r="A133">
            <v>127</v>
          </cell>
          <cell r="B133" t="str">
            <v>Tuberia pvc 1. 1/2 "</v>
          </cell>
          <cell r="C133" t="str">
            <v>Ml</v>
          </cell>
          <cell r="D133">
            <v>4750</v>
          </cell>
        </row>
        <row r="134">
          <cell r="A134">
            <v>128</v>
          </cell>
          <cell r="B134" t="str">
            <v>Tuberia PVCS 3 "</v>
          </cell>
          <cell r="C134" t="str">
            <v>Ml</v>
          </cell>
          <cell r="D134">
            <v>9709</v>
          </cell>
        </row>
        <row r="135">
          <cell r="A135">
            <v>129</v>
          </cell>
          <cell r="B135" t="str">
            <v>Tuberia PVCS 4 "</v>
          </cell>
          <cell r="C135" t="str">
            <v>Ml</v>
          </cell>
          <cell r="D135">
            <v>14550.199999999999</v>
          </cell>
        </row>
        <row r="136">
          <cell r="A136">
            <v>130</v>
          </cell>
          <cell r="B136" t="str">
            <v>Llave manguera de 1/2"</v>
          </cell>
          <cell r="C136" t="str">
            <v>UND</v>
          </cell>
          <cell r="D136">
            <v>15587.599999999999</v>
          </cell>
        </row>
        <row r="137">
          <cell r="A137">
            <v>131</v>
          </cell>
          <cell r="B137" t="str">
            <v>Registro PD 1/2" red white</v>
          </cell>
          <cell r="C137" t="str">
            <v>UND</v>
          </cell>
          <cell r="D137">
            <v>26030.949999999997</v>
          </cell>
        </row>
        <row r="138">
          <cell r="A138">
            <v>132</v>
          </cell>
          <cell r="B138" t="str">
            <v>Registro PD 1.1/4" red white</v>
          </cell>
          <cell r="C138" t="str">
            <v>UND</v>
          </cell>
          <cell r="D138">
            <v>53675</v>
          </cell>
        </row>
        <row r="139">
          <cell r="A139">
            <v>133</v>
          </cell>
          <cell r="B139" t="str">
            <v>Cheque 3/4"</v>
          </cell>
          <cell r="C139" t="str">
            <v>UND</v>
          </cell>
          <cell r="D139">
            <v>40265.75</v>
          </cell>
        </row>
        <row r="140">
          <cell r="A140">
            <v>134</v>
          </cell>
          <cell r="B140" t="str">
            <v>Registro de corte de 3/4"</v>
          </cell>
          <cell r="C140" t="str">
            <v>UND</v>
          </cell>
          <cell r="D140">
            <v>33440</v>
          </cell>
        </row>
        <row r="141">
          <cell r="A141">
            <v>135</v>
          </cell>
          <cell r="B141" t="str">
            <v>Medidor de acueducto</v>
          </cell>
          <cell r="C141" t="str">
            <v>UND</v>
          </cell>
          <cell r="D141">
            <v>152950</v>
          </cell>
        </row>
        <row r="142">
          <cell r="A142">
            <v>136</v>
          </cell>
          <cell r="B142" t="str">
            <v>Flotador mecanico de 3/4"</v>
          </cell>
          <cell r="C142" t="str">
            <v>UND</v>
          </cell>
          <cell r="D142">
            <v>54720</v>
          </cell>
        </row>
        <row r="143">
          <cell r="A143">
            <v>137</v>
          </cell>
          <cell r="C143" t="str">
            <v>UND</v>
          </cell>
          <cell r="D143">
            <v>0</v>
          </cell>
        </row>
        <row r="144">
          <cell r="A144">
            <v>138</v>
          </cell>
          <cell r="B144" t="str">
            <v>Union 8" Pvcs</v>
          </cell>
          <cell r="C144" t="str">
            <v>UND</v>
          </cell>
          <cell r="D144">
            <v>30400</v>
          </cell>
        </row>
        <row r="145">
          <cell r="A145">
            <v>139</v>
          </cell>
          <cell r="B145" t="str">
            <v>tee de 1/2"</v>
          </cell>
          <cell r="C145" t="str">
            <v>UND</v>
          </cell>
          <cell r="D145">
            <v>745.75</v>
          </cell>
        </row>
        <row r="146">
          <cell r="A146">
            <v>140</v>
          </cell>
          <cell r="B146" t="str">
            <v>Codo 90 x 1/2"</v>
          </cell>
          <cell r="C146" t="str">
            <v>UND</v>
          </cell>
          <cell r="D146">
            <v>633.65</v>
          </cell>
        </row>
        <row r="147">
          <cell r="A147">
            <v>141</v>
          </cell>
          <cell r="B147" t="str">
            <v>Union de 1/2"</v>
          </cell>
          <cell r="C147" t="str">
            <v>UND</v>
          </cell>
          <cell r="D147">
            <v>513</v>
          </cell>
        </row>
        <row r="148">
          <cell r="A148">
            <v>142</v>
          </cell>
          <cell r="B148" t="str">
            <v>tee de 3/4"</v>
          </cell>
          <cell r="C148" t="str">
            <v>UND</v>
          </cell>
          <cell r="D148">
            <v>1025.05</v>
          </cell>
        </row>
        <row r="149">
          <cell r="A149">
            <v>143</v>
          </cell>
          <cell r="B149" t="str">
            <v>Codo 90 x3/4"</v>
          </cell>
          <cell r="C149" t="str">
            <v>UND</v>
          </cell>
          <cell r="D149">
            <v>940.5</v>
          </cell>
        </row>
        <row r="150">
          <cell r="A150">
            <v>144</v>
          </cell>
          <cell r="B150" t="str">
            <v>Union de 3/4"</v>
          </cell>
          <cell r="C150" t="str">
            <v>UND</v>
          </cell>
          <cell r="D150">
            <v>574.75</v>
          </cell>
        </row>
        <row r="151">
          <cell r="A151">
            <v>145</v>
          </cell>
          <cell r="B151" t="str">
            <v>tee de 1"</v>
          </cell>
          <cell r="C151" t="str">
            <v>UND</v>
          </cell>
          <cell r="D151">
            <v>1101.05</v>
          </cell>
        </row>
        <row r="152">
          <cell r="A152">
            <v>146</v>
          </cell>
          <cell r="B152" t="str">
            <v>Codo 90 x 1"</v>
          </cell>
          <cell r="C152" t="str">
            <v>UND</v>
          </cell>
          <cell r="D152">
            <v>981.34999999999991</v>
          </cell>
        </row>
        <row r="153">
          <cell r="A153">
            <v>147</v>
          </cell>
          <cell r="B153" t="str">
            <v>Union de 1"</v>
          </cell>
          <cell r="C153" t="str">
            <v>UND</v>
          </cell>
          <cell r="D153">
            <v>703</v>
          </cell>
        </row>
        <row r="154">
          <cell r="A154">
            <v>148</v>
          </cell>
          <cell r="B154" t="str">
            <v>tee de 1.1/4"</v>
          </cell>
          <cell r="C154" t="str">
            <v>UND</v>
          </cell>
          <cell r="D154">
            <v>1986.4499999999998</v>
          </cell>
        </row>
        <row r="155">
          <cell r="A155">
            <v>149</v>
          </cell>
          <cell r="B155" t="str">
            <v>Codo 90 x 1.1/4"</v>
          </cell>
          <cell r="C155" t="str">
            <v>UND</v>
          </cell>
          <cell r="D155">
            <v>1232.1499999999999</v>
          </cell>
        </row>
        <row r="156">
          <cell r="A156">
            <v>150</v>
          </cell>
          <cell r="B156" t="str">
            <v>Union de 1.1/4"</v>
          </cell>
          <cell r="C156" t="str">
            <v>UND</v>
          </cell>
          <cell r="D156">
            <v>765.69999999999993</v>
          </cell>
        </row>
        <row r="157">
          <cell r="A157">
            <v>151</v>
          </cell>
          <cell r="B157" t="str">
            <v>tee de 1.1/2"</v>
          </cell>
          <cell r="C157" t="str">
            <v>UND</v>
          </cell>
          <cell r="D157">
            <v>2780.65</v>
          </cell>
        </row>
        <row r="158">
          <cell r="A158">
            <v>152</v>
          </cell>
          <cell r="B158" t="str">
            <v>Codo 90 x 1.1/2"</v>
          </cell>
          <cell r="C158" t="str">
            <v>UND</v>
          </cell>
          <cell r="D158">
            <v>1884.8</v>
          </cell>
        </row>
        <row r="159">
          <cell r="A159">
            <v>153</v>
          </cell>
          <cell r="B159" t="str">
            <v>Union de 1.1/2"</v>
          </cell>
          <cell r="C159" t="str">
            <v>UND</v>
          </cell>
          <cell r="D159">
            <v>1043.0999999999999</v>
          </cell>
        </row>
        <row r="160">
          <cell r="A160">
            <v>154</v>
          </cell>
          <cell r="B160" t="str">
            <v>tuberia pvc 1"</v>
          </cell>
          <cell r="C160" t="str">
            <v>Ml</v>
          </cell>
          <cell r="D160">
            <v>2850</v>
          </cell>
        </row>
        <row r="161">
          <cell r="A161">
            <v>155</v>
          </cell>
          <cell r="B161" t="str">
            <v>Codo 90° Galvanizado 2"</v>
          </cell>
          <cell r="C161" t="str">
            <v>UND</v>
          </cell>
          <cell r="D161">
            <v>5590.75</v>
          </cell>
        </row>
        <row r="162">
          <cell r="A162">
            <v>156</v>
          </cell>
          <cell r="B162" t="str">
            <v>Codo 90° Galvanizado 3"</v>
          </cell>
          <cell r="C162" t="str">
            <v>UND</v>
          </cell>
          <cell r="D162">
            <v>15759.55</v>
          </cell>
        </row>
        <row r="163">
          <cell r="A163">
            <v>157</v>
          </cell>
          <cell r="B163" t="str">
            <v>Codo 90° Galvanizado 4"</v>
          </cell>
          <cell r="C163" t="str">
            <v>UND</v>
          </cell>
          <cell r="D163">
            <v>29848.05</v>
          </cell>
        </row>
        <row r="164">
          <cell r="A164">
            <v>158</v>
          </cell>
          <cell r="B164" t="str">
            <v>Adaptador macho 2"</v>
          </cell>
          <cell r="C164" t="str">
            <v>UND</v>
          </cell>
          <cell r="D164">
            <v>4104</v>
          </cell>
        </row>
        <row r="165">
          <cell r="A165">
            <v>159</v>
          </cell>
          <cell r="B165" t="str">
            <v>Adaptador macho 3"</v>
          </cell>
          <cell r="C165" t="str">
            <v>UND</v>
          </cell>
          <cell r="D165">
            <v>14440</v>
          </cell>
        </row>
        <row r="166">
          <cell r="A166">
            <v>160</v>
          </cell>
          <cell r="B166" t="str">
            <v>Adaptador macho 4"</v>
          </cell>
          <cell r="C166" t="str">
            <v>UND</v>
          </cell>
          <cell r="D166">
            <v>23845</v>
          </cell>
        </row>
        <row r="167">
          <cell r="A167">
            <v>161</v>
          </cell>
          <cell r="B167" t="str">
            <v>Buje Soldado 2" x 3/4"</v>
          </cell>
          <cell r="C167" t="str">
            <v>UND</v>
          </cell>
          <cell r="D167">
            <v>4332</v>
          </cell>
        </row>
        <row r="168">
          <cell r="A168">
            <v>162</v>
          </cell>
          <cell r="B168" t="str">
            <v>Buje Soldado 3" x 2"</v>
          </cell>
          <cell r="C168" t="str">
            <v>UND</v>
          </cell>
          <cell r="D168">
            <v>13490</v>
          </cell>
        </row>
        <row r="169">
          <cell r="A169">
            <v>163</v>
          </cell>
          <cell r="B169" t="str">
            <v>Buje Soldado 4" x 3"</v>
          </cell>
          <cell r="C169" t="str">
            <v>UND</v>
          </cell>
          <cell r="D169">
            <v>20282.5</v>
          </cell>
        </row>
        <row r="170">
          <cell r="A170">
            <v>164</v>
          </cell>
          <cell r="B170" t="str">
            <v>Cinta de teflon</v>
          </cell>
          <cell r="C170" t="str">
            <v>Rl</v>
          </cell>
          <cell r="D170">
            <v>1140</v>
          </cell>
        </row>
        <row r="171">
          <cell r="A171">
            <v>165</v>
          </cell>
          <cell r="B171" t="str">
            <v>Tuberia RDE 21pvc 2"</v>
          </cell>
          <cell r="C171" t="str">
            <v>Ml</v>
          </cell>
          <cell r="D171">
            <v>3230</v>
          </cell>
        </row>
        <row r="172">
          <cell r="A172">
            <v>166</v>
          </cell>
          <cell r="B172" t="str">
            <v>Tuberia RDE 21pvc 3"</v>
          </cell>
          <cell r="C172" t="str">
            <v>Ml</v>
          </cell>
          <cell r="D172">
            <v>11685</v>
          </cell>
        </row>
        <row r="173">
          <cell r="A173">
            <v>167</v>
          </cell>
          <cell r="B173" t="str">
            <v>Tuberia RDE 21pvc 4"</v>
          </cell>
          <cell r="C173" t="str">
            <v>Ml</v>
          </cell>
          <cell r="D173">
            <v>23845</v>
          </cell>
        </row>
        <row r="174">
          <cell r="A174">
            <v>168</v>
          </cell>
          <cell r="B174" t="str">
            <v>Sifon de piso de 2"</v>
          </cell>
          <cell r="C174" t="str">
            <v>UND</v>
          </cell>
          <cell r="D174">
            <v>3990</v>
          </cell>
        </row>
        <row r="175">
          <cell r="A175">
            <v>169</v>
          </cell>
          <cell r="B175" t="str">
            <v>Yee sanitaria Reducida 2 a 4"</v>
          </cell>
          <cell r="C175" t="str">
            <v>UND</v>
          </cell>
          <cell r="D175">
            <v>14820</v>
          </cell>
        </row>
        <row r="176">
          <cell r="A176">
            <v>170</v>
          </cell>
          <cell r="B176" t="str">
            <v>Yee sanitaria 2"</v>
          </cell>
          <cell r="C176" t="str">
            <v>UND</v>
          </cell>
          <cell r="D176">
            <v>5130</v>
          </cell>
        </row>
        <row r="177">
          <cell r="A177">
            <v>171</v>
          </cell>
          <cell r="B177" t="str">
            <v>Tapon soldado 1/2"</v>
          </cell>
          <cell r="C177" t="str">
            <v>UND</v>
          </cell>
          <cell r="D177">
            <v>591.85</v>
          </cell>
        </row>
        <row r="178">
          <cell r="A178">
            <v>172</v>
          </cell>
          <cell r="B178" t="str">
            <v>Adaptador macho 1/2"</v>
          </cell>
          <cell r="C178" t="str">
            <v>UND</v>
          </cell>
          <cell r="D178">
            <v>494</v>
          </cell>
        </row>
        <row r="179">
          <cell r="A179">
            <v>173</v>
          </cell>
          <cell r="B179" t="str">
            <v>Codo galvanizado 1/2" x 90°</v>
          </cell>
          <cell r="C179" t="str">
            <v>UND</v>
          </cell>
          <cell r="D179">
            <v>1140</v>
          </cell>
        </row>
        <row r="180">
          <cell r="A180">
            <v>174</v>
          </cell>
          <cell r="B180" t="str">
            <v>Cheque 1. 1/2"</v>
          </cell>
          <cell r="C180" t="str">
            <v>UND</v>
          </cell>
          <cell r="D180">
            <v>77900</v>
          </cell>
        </row>
        <row r="181">
          <cell r="A181">
            <v>175</v>
          </cell>
          <cell r="B181" t="str">
            <v>Registro PD 1" red white</v>
          </cell>
          <cell r="C181" t="str">
            <v>UND</v>
          </cell>
          <cell r="D181">
            <v>41103.65</v>
          </cell>
        </row>
        <row r="182">
          <cell r="A182">
            <v>176</v>
          </cell>
          <cell r="B182" t="str">
            <v>Registro PD 3/4" red white</v>
          </cell>
          <cell r="C182" t="str">
            <v>UND</v>
          </cell>
          <cell r="D182">
            <v>32267.699999999997</v>
          </cell>
        </row>
        <row r="183">
          <cell r="A183">
            <v>177</v>
          </cell>
          <cell r="B183" t="str">
            <v>Interruptor automatico de 1 x20 Amps enchuf.</v>
          </cell>
          <cell r="C183" t="str">
            <v>UND</v>
          </cell>
          <cell r="D183">
            <v>9785</v>
          </cell>
        </row>
        <row r="184">
          <cell r="A184">
            <v>178</v>
          </cell>
          <cell r="B184" t="str">
            <v>Interruptor automatico de 1 x30 Amps enchuf.</v>
          </cell>
          <cell r="C184" t="str">
            <v>UND</v>
          </cell>
          <cell r="D184">
            <v>9785</v>
          </cell>
        </row>
        <row r="185">
          <cell r="A185">
            <v>179</v>
          </cell>
          <cell r="B185" t="str">
            <v>Interruptor automatico de 2 x 20 Amps enchuf.</v>
          </cell>
          <cell r="C185" t="str">
            <v>UND</v>
          </cell>
          <cell r="D185">
            <v>24890</v>
          </cell>
        </row>
        <row r="186">
          <cell r="A186">
            <v>180</v>
          </cell>
          <cell r="B186" t="str">
            <v>Interruptor automatico de 3 x 50 Amps enchuf.</v>
          </cell>
          <cell r="C186" t="str">
            <v>UND</v>
          </cell>
          <cell r="D186">
            <v>62320</v>
          </cell>
        </row>
        <row r="187">
          <cell r="A187">
            <v>181</v>
          </cell>
          <cell r="B187" t="str">
            <v>Interruptor automatico de 1 x 50 Amps enchuf.</v>
          </cell>
          <cell r="C187" t="str">
            <v>UND</v>
          </cell>
          <cell r="D187">
            <v>9785</v>
          </cell>
        </row>
        <row r="188">
          <cell r="A188">
            <v>182</v>
          </cell>
          <cell r="B188" t="str">
            <v>panel de control alumbrado de 6 selectores</v>
          </cell>
          <cell r="C188" t="str">
            <v>UND</v>
          </cell>
          <cell r="D188">
            <v>71250</v>
          </cell>
        </row>
        <row r="189">
          <cell r="A189">
            <v>183</v>
          </cell>
          <cell r="B189" t="str">
            <v>Lampara T 8  2 x 32 W</v>
          </cell>
          <cell r="C189" t="str">
            <v>UND</v>
          </cell>
          <cell r="D189">
            <v>76142.5</v>
          </cell>
        </row>
        <row r="190">
          <cell r="A190">
            <v>184</v>
          </cell>
          <cell r="B190" t="str">
            <v>Lampara Metal 250 W 208V</v>
          </cell>
          <cell r="C190" t="str">
            <v>UND</v>
          </cell>
          <cell r="D190">
            <v>243675</v>
          </cell>
        </row>
        <row r="191">
          <cell r="A191">
            <v>185</v>
          </cell>
          <cell r="B191" t="str">
            <v>Amplificador + antena de TV</v>
          </cell>
          <cell r="C191" t="str">
            <v>UND</v>
          </cell>
          <cell r="D191">
            <v>228475</v>
          </cell>
        </row>
        <row r="192">
          <cell r="A192">
            <v>186</v>
          </cell>
          <cell r="B192" t="str">
            <v>Mastil 1" galvanizado para antena de tv</v>
          </cell>
          <cell r="C192" t="str">
            <v>UND</v>
          </cell>
          <cell r="D192">
            <v>49970</v>
          </cell>
        </row>
        <row r="193">
          <cell r="A193">
            <v>187</v>
          </cell>
          <cell r="B193" t="str">
            <v>Union 6" Pvcs</v>
          </cell>
          <cell r="C193" t="str">
            <v>UND</v>
          </cell>
          <cell r="D193">
            <v>17100</v>
          </cell>
        </row>
        <row r="194">
          <cell r="A194">
            <v>188</v>
          </cell>
          <cell r="B194" t="str">
            <v>Union 10" Pvcs</v>
          </cell>
          <cell r="C194" t="str">
            <v>UND</v>
          </cell>
          <cell r="D194">
            <v>34200</v>
          </cell>
        </row>
        <row r="195">
          <cell r="A195">
            <v>189</v>
          </cell>
          <cell r="B195" t="str">
            <v xml:space="preserve">Ladrillo V-1C </v>
          </cell>
          <cell r="C195" t="str">
            <v>UND</v>
          </cell>
          <cell r="D195">
            <v>997.5</v>
          </cell>
        </row>
        <row r="196">
          <cell r="A196">
            <v>190</v>
          </cell>
          <cell r="B196" t="str">
            <v>Cenefa tipo V -1C</v>
          </cell>
          <cell r="C196" t="str">
            <v>Ml</v>
          </cell>
          <cell r="D196">
            <v>9310</v>
          </cell>
        </row>
        <row r="197">
          <cell r="A197">
            <v>191</v>
          </cell>
          <cell r="B197" t="str">
            <v>Globo 1029 AT 3/4"</v>
          </cell>
          <cell r="C197" t="str">
            <v>UND</v>
          </cell>
          <cell r="D197">
            <v>77900</v>
          </cell>
        </row>
        <row r="198">
          <cell r="A198">
            <v>192</v>
          </cell>
          <cell r="B198" t="str">
            <v>Alambre aislado # 6</v>
          </cell>
          <cell r="C198" t="str">
            <v>Ml</v>
          </cell>
          <cell r="D198">
            <v>4493.5</v>
          </cell>
        </row>
        <row r="199">
          <cell r="A199">
            <v>193</v>
          </cell>
          <cell r="B199" t="str">
            <v>Alambre aislado # 8</v>
          </cell>
          <cell r="C199" t="str">
            <v>Ml</v>
          </cell>
          <cell r="D199">
            <v>2802.5</v>
          </cell>
        </row>
        <row r="200">
          <cell r="A200">
            <v>194</v>
          </cell>
          <cell r="B200" t="str">
            <v>Alambre aislado # 10</v>
          </cell>
          <cell r="C200" t="str">
            <v>Ml</v>
          </cell>
          <cell r="D200">
            <v>1824</v>
          </cell>
        </row>
        <row r="201">
          <cell r="A201">
            <v>195</v>
          </cell>
          <cell r="B201" t="str">
            <v>Ventilador de techo KDK</v>
          </cell>
          <cell r="C201" t="str">
            <v>UND</v>
          </cell>
          <cell r="D201">
            <v>169100</v>
          </cell>
        </row>
        <row r="202">
          <cell r="A202">
            <v>196</v>
          </cell>
          <cell r="B202" t="str">
            <v>Caja galvanizada 4 x 4"</v>
          </cell>
          <cell r="C202" t="str">
            <v>UND</v>
          </cell>
          <cell r="D202">
            <v>1235</v>
          </cell>
        </row>
        <row r="203">
          <cell r="A203">
            <v>197</v>
          </cell>
          <cell r="B203" t="str">
            <v>Tapa bajante en malla y pañete</v>
          </cell>
          <cell r="C203" t="str">
            <v>Ml</v>
          </cell>
          <cell r="D203">
            <v>11590</v>
          </cell>
        </row>
        <row r="204">
          <cell r="D204">
            <v>0</v>
          </cell>
        </row>
        <row r="205">
          <cell r="B205" t="str">
            <v>EQUIPOS Y HERRAMIENTAS</v>
          </cell>
          <cell r="D205">
            <v>0</v>
          </cell>
        </row>
        <row r="206">
          <cell r="B206" t="str">
            <v>HERRAMIENTAS Y EQUIPOS</v>
          </cell>
          <cell r="D206">
            <v>0</v>
          </cell>
        </row>
        <row r="207">
          <cell r="A207">
            <v>200</v>
          </cell>
          <cell r="B207" t="str">
            <v>Herramientas menores</v>
          </cell>
          <cell r="C207" t="str">
            <v>HO</v>
          </cell>
          <cell r="D207">
            <v>1140</v>
          </cell>
        </row>
        <row r="208">
          <cell r="A208">
            <v>201</v>
          </cell>
          <cell r="B208" t="str">
            <v>Vibrocompactador rana</v>
          </cell>
          <cell r="C208" t="str">
            <v>HO</v>
          </cell>
          <cell r="D208">
            <v>9500</v>
          </cell>
        </row>
        <row r="209">
          <cell r="A209">
            <v>202</v>
          </cell>
          <cell r="B209" t="str">
            <v>Mezcladora</v>
          </cell>
          <cell r="C209" t="str">
            <v>HO</v>
          </cell>
          <cell r="D209">
            <v>9500</v>
          </cell>
        </row>
        <row r="210">
          <cell r="A210">
            <v>203</v>
          </cell>
          <cell r="B210" t="str">
            <v>Vibrador de concreto</v>
          </cell>
          <cell r="C210" t="str">
            <v>HO</v>
          </cell>
          <cell r="D210">
            <v>7600</v>
          </cell>
        </row>
        <row r="211">
          <cell r="A211">
            <v>204</v>
          </cell>
          <cell r="B211" t="str">
            <v>Volqueta</v>
          </cell>
          <cell r="D211">
            <v>563.35</v>
          </cell>
        </row>
        <row r="212">
          <cell r="A212">
            <v>205</v>
          </cell>
          <cell r="B212" t="str">
            <v>Motobomba</v>
          </cell>
          <cell r="C212" t="str">
            <v>HO</v>
          </cell>
          <cell r="D212">
            <v>9500</v>
          </cell>
        </row>
        <row r="213">
          <cell r="A213">
            <v>206</v>
          </cell>
          <cell r="B213" t="str">
            <v>Formaleta Entibado</v>
          </cell>
          <cell r="C213" t="str">
            <v>M2</v>
          </cell>
          <cell r="D213">
            <v>23750</v>
          </cell>
        </row>
        <row r="214">
          <cell r="A214">
            <v>207</v>
          </cell>
          <cell r="B214" t="str">
            <v xml:space="preserve">Retroexcavadora </v>
          </cell>
          <cell r="C214" t="str">
            <v>HO</v>
          </cell>
          <cell r="D214">
            <v>133000</v>
          </cell>
        </row>
        <row r="215">
          <cell r="A215">
            <v>208</v>
          </cell>
          <cell r="B215" t="str">
            <v>Formaleta</v>
          </cell>
          <cell r="C215" t="str">
            <v>M2</v>
          </cell>
          <cell r="D215">
            <v>23750</v>
          </cell>
        </row>
        <row r="216">
          <cell r="A216">
            <v>209</v>
          </cell>
          <cell r="B216" t="str">
            <v>Carretillas Buggi</v>
          </cell>
          <cell r="C216" t="str">
            <v>UN</v>
          </cell>
          <cell r="D216">
            <v>0</v>
          </cell>
        </row>
        <row r="217">
          <cell r="A217">
            <v>210</v>
          </cell>
          <cell r="B217" t="str">
            <v>Formaleta Para pavimento en Concreto</v>
          </cell>
          <cell r="C217" t="str">
            <v>M2</v>
          </cell>
          <cell r="D217">
            <v>19000</v>
          </cell>
        </row>
        <row r="218">
          <cell r="A218">
            <v>211</v>
          </cell>
          <cell r="B218" t="str">
            <v>Cortadora</v>
          </cell>
          <cell r="C218" t="str">
            <v>HO</v>
          </cell>
          <cell r="D218">
            <v>11400</v>
          </cell>
        </row>
        <row r="219">
          <cell r="A219">
            <v>212</v>
          </cell>
          <cell r="B219" t="str">
            <v>Equipo para pintar (soplete, compresor)</v>
          </cell>
          <cell r="C219" t="str">
            <v>HO</v>
          </cell>
          <cell r="D219">
            <v>5700</v>
          </cell>
        </row>
        <row r="220">
          <cell r="D220">
            <v>0</v>
          </cell>
        </row>
        <row r="221">
          <cell r="D221">
            <v>0</v>
          </cell>
        </row>
        <row r="222">
          <cell r="D222">
            <v>0</v>
          </cell>
        </row>
        <row r="223">
          <cell r="D223">
            <v>0</v>
          </cell>
        </row>
        <row r="224">
          <cell r="D224">
            <v>0</v>
          </cell>
        </row>
        <row r="225">
          <cell r="B225" t="str">
            <v>MANO DE OBRA</v>
          </cell>
          <cell r="D225">
            <v>0</v>
          </cell>
        </row>
        <row r="226">
          <cell r="A226">
            <v>300</v>
          </cell>
          <cell r="B226" t="str">
            <v>Maestro</v>
          </cell>
          <cell r="C226" t="str">
            <v>H/D</v>
          </cell>
          <cell r="D226">
            <v>47500</v>
          </cell>
        </row>
        <row r="227">
          <cell r="A227">
            <v>301</v>
          </cell>
          <cell r="B227" t="str">
            <v>Oficial</v>
          </cell>
          <cell r="C227" t="str">
            <v>H/D</v>
          </cell>
          <cell r="D227">
            <v>28500</v>
          </cell>
        </row>
        <row r="228">
          <cell r="A228">
            <v>302</v>
          </cell>
          <cell r="B228" t="str">
            <v>Oficial +2 ayudante</v>
          </cell>
          <cell r="C228" t="str">
            <v>H/D</v>
          </cell>
          <cell r="D228">
            <v>62700</v>
          </cell>
        </row>
        <row r="229">
          <cell r="A229">
            <v>303</v>
          </cell>
          <cell r="B229" t="str">
            <v>Maestro + Oficial + 3 Ayudantes</v>
          </cell>
          <cell r="C229" t="str">
            <v>H/D</v>
          </cell>
          <cell r="D229">
            <v>127300</v>
          </cell>
        </row>
        <row r="230">
          <cell r="A230">
            <v>304</v>
          </cell>
          <cell r="B230" t="str">
            <v>1 Ayudante</v>
          </cell>
          <cell r="C230" t="str">
            <v>H/D</v>
          </cell>
          <cell r="D230">
            <v>17100</v>
          </cell>
        </row>
        <row r="231">
          <cell r="A231">
            <v>305</v>
          </cell>
          <cell r="B231" t="str">
            <v>2 Ayudante</v>
          </cell>
          <cell r="C231" t="str">
            <v>H/D</v>
          </cell>
          <cell r="D231">
            <v>34200</v>
          </cell>
        </row>
        <row r="232">
          <cell r="A232">
            <v>306</v>
          </cell>
          <cell r="B232" t="str">
            <v>3 Ayudante</v>
          </cell>
          <cell r="C232" t="str">
            <v>H/D</v>
          </cell>
          <cell r="D232">
            <v>51300</v>
          </cell>
        </row>
        <row r="233">
          <cell r="A233">
            <v>307</v>
          </cell>
          <cell r="B233" t="str">
            <v>4 Ayudante</v>
          </cell>
          <cell r="C233" t="str">
            <v>H/D</v>
          </cell>
          <cell r="D233">
            <v>68400</v>
          </cell>
        </row>
        <row r="234">
          <cell r="A234">
            <v>308</v>
          </cell>
          <cell r="B234" t="str">
            <v>cuadrilla topografica con equipo</v>
          </cell>
          <cell r="C234" t="str">
            <v>H/D</v>
          </cell>
          <cell r="D234">
            <v>285000</v>
          </cell>
        </row>
        <row r="235">
          <cell r="A235">
            <v>309</v>
          </cell>
          <cell r="B235" t="str">
            <v>Cuadrilla tipo dd (carpinteria)</v>
          </cell>
          <cell r="C235" t="str">
            <v>H/D</v>
          </cell>
          <cell r="D235">
            <v>114000</v>
          </cell>
        </row>
        <row r="236">
          <cell r="A236">
            <v>310</v>
          </cell>
          <cell r="B236" t="str">
            <v>Oficial + ayudante</v>
          </cell>
          <cell r="C236" t="str">
            <v>H/D</v>
          </cell>
          <cell r="D236">
            <v>45600</v>
          </cell>
        </row>
        <row r="237">
          <cell r="A237">
            <v>311</v>
          </cell>
          <cell r="B237" t="str">
            <v>Cuadrilla tipo bb(plom.eclec)</v>
          </cell>
          <cell r="C237" t="str">
            <v>H/D</v>
          </cell>
          <cell r="D237">
            <v>112100</v>
          </cell>
        </row>
        <row r="238">
          <cell r="A238">
            <v>312</v>
          </cell>
          <cell r="B238" t="str">
            <v>Cuadrilla Gas</v>
          </cell>
          <cell r="C238" t="str">
            <v>H/D</v>
          </cell>
          <cell r="D238">
            <v>125400</v>
          </cell>
        </row>
        <row r="239">
          <cell r="D239">
            <v>0</v>
          </cell>
        </row>
        <row r="240">
          <cell r="D240">
            <v>0</v>
          </cell>
        </row>
        <row r="241">
          <cell r="D241">
            <v>0</v>
          </cell>
        </row>
        <row r="242">
          <cell r="D242">
            <v>0</v>
          </cell>
        </row>
        <row r="243">
          <cell r="D243">
            <v>0</v>
          </cell>
        </row>
        <row r="244">
          <cell r="D244">
            <v>0</v>
          </cell>
        </row>
        <row r="245">
          <cell r="D245">
            <v>0</v>
          </cell>
        </row>
        <row r="246">
          <cell r="D246">
            <v>0</v>
          </cell>
        </row>
        <row r="247">
          <cell r="B247" t="str">
            <v>MATERIALES</v>
          </cell>
          <cell r="D247">
            <v>0</v>
          </cell>
        </row>
        <row r="248">
          <cell r="A248">
            <v>400</v>
          </cell>
          <cell r="B248" t="str">
            <v>Collar de deriv 4 x 3/4"</v>
          </cell>
          <cell r="C248" t="str">
            <v>UND</v>
          </cell>
          <cell r="D248">
            <v>17385</v>
          </cell>
        </row>
        <row r="249">
          <cell r="A249">
            <v>401</v>
          </cell>
          <cell r="B249" t="str">
            <v>Tomacorriente doble 1F</v>
          </cell>
          <cell r="C249" t="str">
            <v>UND</v>
          </cell>
          <cell r="D249">
            <v>4560</v>
          </cell>
        </row>
        <row r="250">
          <cell r="A250">
            <v>402</v>
          </cell>
          <cell r="B250" t="str">
            <v>Alambre aislado # 12</v>
          </cell>
          <cell r="C250" t="str">
            <v>Ml</v>
          </cell>
          <cell r="D250">
            <v>1054.5</v>
          </cell>
        </row>
        <row r="251">
          <cell r="A251">
            <v>403</v>
          </cell>
          <cell r="B251" t="str">
            <v>Caja galvanizada 2 x 4"</v>
          </cell>
          <cell r="C251" t="str">
            <v>UND</v>
          </cell>
          <cell r="D251">
            <v>779</v>
          </cell>
        </row>
        <row r="252">
          <cell r="A252">
            <v>404</v>
          </cell>
          <cell r="B252" t="str">
            <v>Tuberia conduit 1/2"</v>
          </cell>
          <cell r="C252" t="str">
            <v>Ml</v>
          </cell>
          <cell r="D252">
            <v>1852.5</v>
          </cell>
        </row>
        <row r="253">
          <cell r="A253">
            <v>405</v>
          </cell>
          <cell r="B253" t="str">
            <v>Adaptador terminal de 1/2"</v>
          </cell>
          <cell r="C253" t="str">
            <v>UND</v>
          </cell>
          <cell r="D253">
            <v>304</v>
          </cell>
        </row>
        <row r="254">
          <cell r="A254">
            <v>406</v>
          </cell>
          <cell r="B254" t="str">
            <v>Curva de 90 c x e 1/2"</v>
          </cell>
          <cell r="C254" t="str">
            <v>UND</v>
          </cell>
          <cell r="D254">
            <v>600.4</v>
          </cell>
        </row>
        <row r="255">
          <cell r="A255">
            <v>407</v>
          </cell>
          <cell r="B255" t="str">
            <v>Tomacorriente doble 20 A</v>
          </cell>
          <cell r="C255" t="str">
            <v>UND</v>
          </cell>
          <cell r="D255">
            <v>8740</v>
          </cell>
        </row>
        <row r="256">
          <cell r="A256">
            <v>408</v>
          </cell>
          <cell r="B256" t="str">
            <v>Tomacorriente 1F CFCI</v>
          </cell>
          <cell r="C256" t="str">
            <v>UND</v>
          </cell>
          <cell r="D256">
            <v>19000</v>
          </cell>
        </row>
        <row r="257">
          <cell r="A257">
            <v>409</v>
          </cell>
          <cell r="B257" t="str">
            <v>Interruptor  lum</v>
          </cell>
          <cell r="C257" t="str">
            <v>UND</v>
          </cell>
          <cell r="D257">
            <v>8645</v>
          </cell>
        </row>
        <row r="258">
          <cell r="A258">
            <v>410</v>
          </cell>
          <cell r="B258" t="str">
            <v>Tablero automatico de 24 circuitos 3 F</v>
          </cell>
          <cell r="C258" t="str">
            <v>UND</v>
          </cell>
          <cell r="D258">
            <v>199500</v>
          </cell>
        </row>
        <row r="259">
          <cell r="A259">
            <v>411</v>
          </cell>
          <cell r="B259" t="str">
            <v>Tablero automatico de 9 circuitos 1 F</v>
          </cell>
          <cell r="C259" t="str">
            <v>UND</v>
          </cell>
          <cell r="D259">
            <v>114000</v>
          </cell>
        </row>
        <row r="260">
          <cell r="A260">
            <v>412</v>
          </cell>
          <cell r="B260" t="str">
            <v>Tablero automatico de 6 circuitos 1 F</v>
          </cell>
          <cell r="C260" t="str">
            <v>UND</v>
          </cell>
          <cell r="D260">
            <v>43700</v>
          </cell>
        </row>
        <row r="261">
          <cell r="A261">
            <v>413</v>
          </cell>
          <cell r="B261" t="str">
            <v>Cinta aislante Scotch 20</v>
          </cell>
          <cell r="C261" t="str">
            <v>Rl</v>
          </cell>
          <cell r="D261">
            <v>8740</v>
          </cell>
        </row>
        <row r="262">
          <cell r="A262">
            <v>414</v>
          </cell>
          <cell r="B262" t="str">
            <v>Tuberia conduit 3/4"</v>
          </cell>
          <cell r="C262" t="str">
            <v>Ml</v>
          </cell>
          <cell r="D262">
            <v>2232.5</v>
          </cell>
        </row>
        <row r="263">
          <cell r="A263">
            <v>415</v>
          </cell>
          <cell r="B263" t="str">
            <v>Union de 3/4" conduit</v>
          </cell>
          <cell r="C263" t="str">
            <v>UND</v>
          </cell>
          <cell r="D263">
            <v>484.5</v>
          </cell>
        </row>
        <row r="264">
          <cell r="A264">
            <v>416</v>
          </cell>
          <cell r="B264" t="str">
            <v>Curva de 90 c x e 3/4"</v>
          </cell>
          <cell r="C264" t="str">
            <v>UND</v>
          </cell>
          <cell r="D264">
            <v>883.5</v>
          </cell>
        </row>
        <row r="265">
          <cell r="A265">
            <v>417</v>
          </cell>
          <cell r="B265" t="str">
            <v>Tuberia conduit 1"</v>
          </cell>
          <cell r="C265" t="str">
            <v>Ml</v>
          </cell>
          <cell r="D265">
            <v>2774</v>
          </cell>
        </row>
        <row r="266">
          <cell r="A266">
            <v>418</v>
          </cell>
          <cell r="B266" t="str">
            <v>Union de 1" conduit</v>
          </cell>
          <cell r="C266" t="str">
            <v>UND</v>
          </cell>
          <cell r="D266">
            <v>617.5</v>
          </cell>
        </row>
        <row r="267">
          <cell r="A267">
            <v>419</v>
          </cell>
          <cell r="B267" t="str">
            <v>Curva de 90 c x e 1"</v>
          </cell>
          <cell r="C267" t="str">
            <v>UND</v>
          </cell>
          <cell r="D267">
            <v>1672</v>
          </cell>
        </row>
        <row r="268">
          <cell r="A268">
            <v>420</v>
          </cell>
          <cell r="B268" t="str">
            <v>Tuberia conduit 1. 1/2"</v>
          </cell>
          <cell r="C268" t="str">
            <v>Ml</v>
          </cell>
          <cell r="D268">
            <v>5814</v>
          </cell>
        </row>
        <row r="269">
          <cell r="A269">
            <v>421</v>
          </cell>
          <cell r="B269" t="str">
            <v>Union de 1. 1/2"conduit</v>
          </cell>
          <cell r="C269" t="str">
            <v>UND</v>
          </cell>
          <cell r="D269">
            <v>1434.5</v>
          </cell>
        </row>
        <row r="270">
          <cell r="A270">
            <v>422</v>
          </cell>
          <cell r="B270" t="str">
            <v>Curva de 90 c x e 1. 1/2"</v>
          </cell>
          <cell r="C270" t="str">
            <v>UND</v>
          </cell>
          <cell r="D270">
            <v>1643.5</v>
          </cell>
        </row>
        <row r="271">
          <cell r="A271">
            <v>423</v>
          </cell>
          <cell r="B271" t="str">
            <v>Caja 15*15*10 con tapa tipo strip telef.</v>
          </cell>
          <cell r="C271" t="str">
            <v>UND</v>
          </cell>
          <cell r="D271">
            <v>25840</v>
          </cell>
        </row>
        <row r="272">
          <cell r="A272">
            <v>424</v>
          </cell>
          <cell r="B272" t="str">
            <v>Strip telefonico de 10 pares</v>
          </cell>
          <cell r="C272" t="str">
            <v>UND</v>
          </cell>
          <cell r="D272">
            <v>45600</v>
          </cell>
        </row>
        <row r="273">
          <cell r="A273">
            <v>425</v>
          </cell>
          <cell r="B273" t="str">
            <v>Varilla Copper Welld) de 5/8"</v>
          </cell>
          <cell r="C273" t="str">
            <v>UND</v>
          </cell>
          <cell r="D273">
            <v>208050</v>
          </cell>
        </row>
        <row r="274">
          <cell r="A274">
            <v>426</v>
          </cell>
          <cell r="B274" t="str">
            <v>Cable de cobre desnudo Calibre 2 AWG</v>
          </cell>
          <cell r="C274" t="str">
            <v>Ml</v>
          </cell>
          <cell r="D274">
            <v>6840</v>
          </cell>
        </row>
        <row r="275">
          <cell r="A275">
            <v>427</v>
          </cell>
          <cell r="B275" t="str">
            <v>Malla de tierra</v>
          </cell>
          <cell r="C275" t="str">
            <v>M2</v>
          </cell>
          <cell r="D275">
            <v>30400</v>
          </cell>
        </row>
        <row r="276">
          <cell r="A276">
            <v>428</v>
          </cell>
          <cell r="B276" t="str">
            <v>conector de bronce fosfatado</v>
          </cell>
          <cell r="C276" t="str">
            <v>UND</v>
          </cell>
          <cell r="D276">
            <v>7410</v>
          </cell>
        </row>
        <row r="277">
          <cell r="A277">
            <v>429</v>
          </cell>
          <cell r="B277" t="str">
            <v>Pararrayo tipo ionizante de 40 mts inc. Accesorios de instalación</v>
          </cell>
          <cell r="C277" t="str">
            <v>UND</v>
          </cell>
          <cell r="D277">
            <v>885400</v>
          </cell>
        </row>
        <row r="278">
          <cell r="A278">
            <v>430</v>
          </cell>
          <cell r="B278" t="str">
            <v>Accesorios puesta a tierra pararrayo</v>
          </cell>
          <cell r="C278" t="str">
            <v>UND</v>
          </cell>
          <cell r="D278">
            <v>750500</v>
          </cell>
        </row>
        <row r="279">
          <cell r="A279">
            <v>431</v>
          </cell>
          <cell r="B279" t="str">
            <v>Medidor trifasico</v>
          </cell>
          <cell r="C279" t="str">
            <v>UND</v>
          </cell>
          <cell r="D279">
            <v>348650</v>
          </cell>
        </row>
        <row r="280">
          <cell r="A280">
            <v>432</v>
          </cell>
          <cell r="B280" t="str">
            <v>Caja para medidor trifasico</v>
          </cell>
          <cell r="C280" t="str">
            <v>UND</v>
          </cell>
          <cell r="D280">
            <v>152000</v>
          </cell>
        </row>
        <row r="281">
          <cell r="A281">
            <v>433</v>
          </cell>
          <cell r="B281" t="str">
            <v>Vertical Pararrayo</v>
          </cell>
          <cell r="C281" t="str">
            <v>Ml</v>
          </cell>
          <cell r="D281">
            <v>44745</v>
          </cell>
        </row>
        <row r="282">
          <cell r="A282">
            <v>434</v>
          </cell>
          <cell r="B282" t="str">
            <v>Comp. aplique exterior</v>
          </cell>
          <cell r="C282" t="str">
            <v>UND</v>
          </cell>
          <cell r="D282">
            <v>87400</v>
          </cell>
        </row>
        <row r="283">
          <cell r="A283">
            <v>435</v>
          </cell>
          <cell r="B283" t="str">
            <v>Caja de 15*15*10 con tapa</v>
          </cell>
          <cell r="C283" t="str">
            <v>UND</v>
          </cell>
          <cell r="D283">
            <v>14250</v>
          </cell>
        </row>
        <row r="284">
          <cell r="A284">
            <v>436</v>
          </cell>
          <cell r="B284" t="str">
            <v>Codo galvanizado 1/2" x 90°</v>
          </cell>
          <cell r="D284">
            <v>0</v>
          </cell>
        </row>
        <row r="285">
          <cell r="A285">
            <v>437</v>
          </cell>
          <cell r="B285" t="str">
            <v>Tuberia galvanizada 2"</v>
          </cell>
          <cell r="C285" t="str">
            <v>Ml</v>
          </cell>
          <cell r="D285">
            <v>11400</v>
          </cell>
        </row>
        <row r="286">
          <cell r="A286">
            <v>438</v>
          </cell>
          <cell r="B286" t="str">
            <v>Registro de bola de 3/4" para Gas</v>
          </cell>
          <cell r="C286" t="str">
            <v>UND</v>
          </cell>
          <cell r="D286">
            <v>23750</v>
          </cell>
        </row>
        <row r="287">
          <cell r="A287">
            <v>439</v>
          </cell>
          <cell r="B287" t="str">
            <v>Tuberia para gas acero galv. SCH. 40 de 3/4"</v>
          </cell>
          <cell r="C287" t="str">
            <v>Ml</v>
          </cell>
          <cell r="D287">
            <v>25650</v>
          </cell>
        </row>
        <row r="288">
          <cell r="A288">
            <v>440</v>
          </cell>
          <cell r="B288" t="str">
            <v>Accesorios de gas acero galv. SCH. 40, 3/4"</v>
          </cell>
          <cell r="C288" t="str">
            <v>Gl</v>
          </cell>
          <cell r="D288">
            <v>7030</v>
          </cell>
        </row>
        <row r="289">
          <cell r="A289">
            <v>441</v>
          </cell>
          <cell r="B289" t="str">
            <v>Cocina industrial de 4 quemadores fab. En fundicion de hierro</v>
          </cell>
          <cell r="C289" t="str">
            <v>UND</v>
          </cell>
          <cell r="D289">
            <v>7695000</v>
          </cell>
        </row>
        <row r="290">
          <cell r="A290">
            <v>442</v>
          </cell>
          <cell r="B290" t="str">
            <v>Estufa electrica 2 puestos de incrustar</v>
          </cell>
          <cell r="C290" t="str">
            <v>UND</v>
          </cell>
          <cell r="D290">
            <v>625100</v>
          </cell>
        </row>
        <row r="291">
          <cell r="A291">
            <v>443</v>
          </cell>
          <cell r="B291" t="str">
            <v>Teleducha con regulador inc. Mezcl.</v>
          </cell>
          <cell r="C291" t="str">
            <v>UND</v>
          </cell>
          <cell r="D291">
            <v>84550</v>
          </cell>
        </row>
        <row r="292">
          <cell r="A292">
            <v>444</v>
          </cell>
          <cell r="B292" t="str">
            <v>juego infantil tipo M-3</v>
          </cell>
          <cell r="C292" t="str">
            <v>Gl</v>
          </cell>
          <cell r="D292">
            <v>3912100</v>
          </cell>
        </row>
        <row r="293">
          <cell r="A293">
            <v>445</v>
          </cell>
          <cell r="B293" t="str">
            <v>Tanque hidroacumulador</v>
          </cell>
          <cell r="C293" t="str">
            <v>UND</v>
          </cell>
          <cell r="D293">
            <v>0</v>
          </cell>
        </row>
        <row r="294">
          <cell r="A294">
            <v>446</v>
          </cell>
          <cell r="B294" t="str">
            <v>Equipo presión Hidron. Inc. Tanque hidroacumulador y accesorios</v>
          </cell>
          <cell r="C294" t="str">
            <v>UND</v>
          </cell>
          <cell r="D294">
            <v>2897500</v>
          </cell>
        </row>
        <row r="295">
          <cell r="A295">
            <v>447</v>
          </cell>
          <cell r="B295" t="str">
            <v>Adaptador hembra de 3/4" de cobre</v>
          </cell>
          <cell r="C295" t="str">
            <v>UND</v>
          </cell>
          <cell r="D295">
            <v>3895</v>
          </cell>
        </row>
        <row r="296">
          <cell r="A296">
            <v>448</v>
          </cell>
          <cell r="B296" t="str">
            <v>Adaptador macho de 3/4" de cobre</v>
          </cell>
          <cell r="C296" t="str">
            <v>UND</v>
          </cell>
          <cell r="D296">
            <v>2969.7</v>
          </cell>
        </row>
        <row r="297">
          <cell r="A297">
            <v>449</v>
          </cell>
          <cell r="B297" t="str">
            <v>Planta electrica monofasica de 6.5 KVA max. 5 KVA continua cap. 2,5 litros</v>
          </cell>
          <cell r="C297" t="str">
            <v>UND</v>
          </cell>
          <cell r="D297">
            <v>3895000</v>
          </cell>
        </row>
        <row r="298">
          <cell r="A298">
            <v>450</v>
          </cell>
          <cell r="B298" t="str">
            <v>Celosia en calado de concreto</v>
          </cell>
          <cell r="C298" t="str">
            <v>Ml</v>
          </cell>
          <cell r="D298">
            <v>39900</v>
          </cell>
        </row>
        <row r="299">
          <cell r="A299">
            <v>451</v>
          </cell>
          <cell r="B299" t="str">
            <v>Llenado de celda manposteria no est.</v>
          </cell>
          <cell r="C299" t="str">
            <v>M3</v>
          </cell>
          <cell r="D299">
            <v>313500</v>
          </cell>
        </row>
        <row r="300">
          <cell r="A300">
            <v>452</v>
          </cell>
          <cell r="B300" t="str">
            <v>Estruc. Metalica cubierta 4 aguas</v>
          </cell>
          <cell r="C300" t="str">
            <v>M2</v>
          </cell>
          <cell r="D300">
            <v>70300</v>
          </cell>
        </row>
        <row r="301">
          <cell r="A301">
            <v>453</v>
          </cell>
          <cell r="B301" t="str">
            <v>Estruc. Metalica cubierta inclin. 2 aguas</v>
          </cell>
          <cell r="C301" t="str">
            <v>M2</v>
          </cell>
          <cell r="D301">
            <v>43130</v>
          </cell>
        </row>
        <row r="302">
          <cell r="A302">
            <v>454</v>
          </cell>
          <cell r="B302" t="str">
            <v>Cubierta tipo sandwich</v>
          </cell>
          <cell r="C302" t="str">
            <v>M2</v>
          </cell>
          <cell r="D302">
            <v>78185</v>
          </cell>
        </row>
        <row r="303">
          <cell r="A303">
            <v>455</v>
          </cell>
          <cell r="B303" t="str">
            <v xml:space="preserve">Sistema de tratamiento de aguas res. </v>
          </cell>
          <cell r="C303" t="str">
            <v>UND</v>
          </cell>
          <cell r="D303">
            <v>4246500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sheetName val="1.1.1"/>
      <sheetName val="1.2.1"/>
      <sheetName val="1.2.2"/>
      <sheetName val="1.2.3"/>
      <sheetName val="1.2.4"/>
      <sheetName val="1.2.5"/>
      <sheetName val="1.2.6"/>
      <sheetName val="1.3.1"/>
      <sheetName val="1.3.2"/>
      <sheetName val="1.4.1"/>
      <sheetName val="1.4.2"/>
      <sheetName val="1.4.3"/>
      <sheetName val="1.4.4"/>
      <sheetName val="1.4.5"/>
      <sheetName val="1.4.6"/>
      <sheetName val="1.4.7"/>
      <sheetName val="1.4.8"/>
      <sheetName val="1.4.9"/>
      <sheetName val="1.4.10"/>
      <sheetName val="1.4.11"/>
      <sheetName val="1.4.12"/>
      <sheetName val="1.4.13"/>
      <sheetName val="1.4.14"/>
      <sheetName val="1.5.1"/>
      <sheetName val="1.5.2"/>
      <sheetName val="1.5.3"/>
      <sheetName val="2.1.1"/>
      <sheetName val="2.1.2"/>
      <sheetName val="2.1.3"/>
      <sheetName val="2.1.4"/>
      <sheetName val="2.1.5"/>
      <sheetName val="2.1.6"/>
      <sheetName val="2.1.7"/>
      <sheetName val="2.1.8"/>
      <sheetName val="2.1.9"/>
      <sheetName val="2.1.10"/>
      <sheetName val="2.1.11"/>
      <sheetName val="2.1.12"/>
      <sheetName val="2.1.13"/>
      <sheetName val="2.1.14"/>
      <sheetName val="2.1.15"/>
      <sheetName val="2.1.16"/>
      <sheetName val="2.1.17"/>
      <sheetName val="2.1.18"/>
      <sheetName val="2.1.19"/>
      <sheetName val="2.1.20"/>
      <sheetName val="2.1.21"/>
      <sheetName val="2.1.22"/>
      <sheetName val="2.1.23"/>
      <sheetName val="2.1.24"/>
      <sheetName val="2.1.25"/>
      <sheetName val="2.1.26"/>
      <sheetName val="2.2.1"/>
      <sheetName val="2.2.2"/>
      <sheetName val="2.2.3"/>
      <sheetName val="2.2.4"/>
      <sheetName val="2.4.1"/>
      <sheetName val="2.4.2"/>
      <sheetName val="2.4.3"/>
      <sheetName val="2.4.4"/>
      <sheetName val="2.4.5"/>
      <sheetName val="2.4.6"/>
      <sheetName val="2.4.7"/>
      <sheetName val="3.1.1"/>
      <sheetName val="3.1.2"/>
      <sheetName val="3.1.3"/>
      <sheetName val="3.1.4"/>
      <sheetName val="3.1.5"/>
      <sheetName val="3.1.6"/>
      <sheetName val="3.2.1"/>
      <sheetName val="3.2.2"/>
      <sheetName val="3.2.3"/>
      <sheetName val="3.2.4"/>
      <sheetName val="3.2.5"/>
      <sheetName val="3.2.6"/>
      <sheetName val="3.2.7"/>
      <sheetName val="4.1.1"/>
      <sheetName val="4.1.2"/>
      <sheetName val="4.1.3"/>
      <sheetName val="4.1.4"/>
      <sheetName val="4.2.1"/>
      <sheetName val="4.2.2"/>
      <sheetName val="4.2.3"/>
      <sheetName val="4.2.4"/>
      <sheetName val="4.2.5"/>
      <sheetName val="4.2.6"/>
      <sheetName val="4.3.1"/>
      <sheetName val="4.3.2"/>
      <sheetName val="4.6.1"/>
      <sheetName val="4.6.2"/>
      <sheetName val="4.6.3"/>
      <sheetName val="4.6.4"/>
      <sheetName val="4.6.5"/>
      <sheetName val="4.6.6"/>
      <sheetName val="4.6.7"/>
      <sheetName val="4.6.8"/>
      <sheetName val="4.6.9"/>
      <sheetName val="4.6.10"/>
      <sheetName val="4.6.11"/>
      <sheetName val="4.6.12"/>
      <sheetName val="4.6.13"/>
      <sheetName val="4.6.14"/>
      <sheetName val="4.6.15"/>
      <sheetName val="4.6.16"/>
      <sheetName val="4.6.17"/>
      <sheetName val="4.6.18"/>
      <sheetName val="4.6.19"/>
      <sheetName val="4.6.20"/>
      <sheetName val="4.6.21"/>
      <sheetName val="4.6.22"/>
      <sheetName val="4.6.23"/>
      <sheetName val="4.6.24"/>
      <sheetName val="4.6.25"/>
      <sheetName val="4.6.26"/>
      <sheetName val="4.6.27"/>
      <sheetName val="4.6.28"/>
      <sheetName val="4.6.29"/>
      <sheetName val="4.6.30"/>
      <sheetName val="4.6.31"/>
      <sheetName val="4.6.32"/>
      <sheetName val="4.6.33"/>
      <sheetName val="4.6.34"/>
      <sheetName val="4.6.35"/>
      <sheetName val="4.6.36"/>
      <sheetName val="4.6.37"/>
      <sheetName val="4.6.38"/>
      <sheetName val="4.6.39"/>
      <sheetName val="4.6.40"/>
      <sheetName val="4.6.41"/>
      <sheetName val="4.6.42"/>
      <sheetName val="4.6.43"/>
      <sheetName val="4.6.44"/>
      <sheetName val="4.6.45"/>
      <sheetName val="4.6.46"/>
      <sheetName val="4.6.47"/>
      <sheetName val="4.6.48"/>
      <sheetName val="4.6.49"/>
      <sheetName val="4.6.50"/>
      <sheetName val="4.6.51"/>
      <sheetName val="4.6.52"/>
      <sheetName val="4.6.53"/>
      <sheetName val="4.6.54"/>
      <sheetName val="4.6.55"/>
      <sheetName val="4.6.56"/>
      <sheetName val="4.6.57"/>
      <sheetName val="4.6.58"/>
      <sheetName val="4.6.59"/>
      <sheetName val="4.6.60"/>
      <sheetName val="4.6.61"/>
      <sheetName val="4.6.62"/>
      <sheetName val="4.6.63"/>
      <sheetName val="4.6.64"/>
      <sheetName val="4.6.65"/>
      <sheetName val="4.6.66"/>
      <sheetName val="4.6.67"/>
      <sheetName val="4.6.68"/>
      <sheetName val="4.6.69"/>
      <sheetName val="4.6.70"/>
      <sheetName val="4.6.71"/>
      <sheetName val="4.6.72"/>
      <sheetName val="4.6.73"/>
      <sheetName val="4.6.74"/>
      <sheetName val="4.6.75"/>
      <sheetName val="4.6.76"/>
      <sheetName val="4.6.77"/>
      <sheetName val="4.6.78"/>
      <sheetName val="4.6.79"/>
      <sheetName val="4.6.80"/>
      <sheetName val="4.6.81"/>
      <sheetName val="4.6.82"/>
      <sheetName val="4.6.83"/>
      <sheetName val="4.6.84"/>
      <sheetName val="4.6.85"/>
      <sheetName val="4.6.86"/>
      <sheetName val="4.6.87"/>
      <sheetName val="4.6.88"/>
      <sheetName val="4.6.89"/>
      <sheetName val="4.6.90"/>
      <sheetName val="4.7.1"/>
      <sheetName val="4.7.2"/>
      <sheetName val="4.7.3"/>
      <sheetName val="4.7.5"/>
      <sheetName val="4.7.6"/>
      <sheetName val="4.7.7"/>
      <sheetName val="4.7.8"/>
      <sheetName val="4.7.9"/>
      <sheetName val="4.7.10"/>
      <sheetName val="4.7.11"/>
      <sheetName val="4.8.1"/>
      <sheetName val="4.8.2"/>
      <sheetName val="4.8.3"/>
      <sheetName val="4.8.4"/>
      <sheetName val="4.8.5"/>
      <sheetName val="4.8.6"/>
      <sheetName val="4.8.7"/>
      <sheetName val="4.8.8"/>
    </sheetNames>
    <sheetDataSet>
      <sheetData sheetId="0" refreshError="1">
        <row r="1">
          <cell r="A1" t="str">
            <v>RELACIÓN ÍTEM DE PAGO</v>
          </cell>
        </row>
        <row r="2">
          <cell r="A2" t="str">
            <v>ÍTEM</v>
          </cell>
          <cell r="B2" t="str">
            <v xml:space="preserve">DESCRIPCIÓN </v>
          </cell>
          <cell r="C2" t="str">
            <v>UN</v>
          </cell>
          <cell r="D2" t="str">
            <v>Precio Unitario Costo Directo</v>
          </cell>
        </row>
        <row r="3">
          <cell r="A3" t="str">
            <v>1</v>
          </cell>
          <cell r="B3" t="str">
            <v xml:space="preserve">SECCIÓN 1: GEOTÉCNIA Y PAVIMENTO </v>
          </cell>
          <cell r="C3">
            <v>0</v>
          </cell>
          <cell r="D3">
            <v>1</v>
          </cell>
        </row>
        <row r="4">
          <cell r="A4" t="str">
            <v>1.1</v>
          </cell>
          <cell r="B4" t="str">
            <v>Localización general</v>
          </cell>
          <cell r="C4">
            <v>0</v>
          </cell>
          <cell r="D4">
            <v>1</v>
          </cell>
        </row>
        <row r="5">
          <cell r="A5" t="str">
            <v>1.1.1</v>
          </cell>
          <cell r="B5" t="str">
            <v>Replanteo y localización general</v>
          </cell>
          <cell r="C5" t="str">
            <v>m2</v>
          </cell>
          <cell r="D5">
            <v>281</v>
          </cell>
        </row>
        <row r="6">
          <cell r="A6" t="str">
            <v>1.2</v>
          </cell>
          <cell r="B6" t="str">
            <v>Demoliciones y Remociones</v>
          </cell>
          <cell r="C6">
            <v>0</v>
          </cell>
          <cell r="D6">
            <v>1</v>
          </cell>
        </row>
        <row r="7">
          <cell r="A7" t="str">
            <v>1.2.1</v>
          </cell>
          <cell r="B7" t="str">
            <v xml:space="preserve">Demolición mecánica de sardinel existente incluye cargue, Transporte y disposición final en sitio autorizado por la autoridad ambiental competente </v>
          </cell>
          <cell r="C7" t="str">
            <v>ml</v>
          </cell>
          <cell r="D7">
            <v>6951</v>
          </cell>
        </row>
        <row r="8">
          <cell r="A8" t="str">
            <v>1.2.2</v>
          </cell>
          <cell r="B8" t="str">
            <v>Demolición de pisos en concreto incluye cargue, Transporte y disposición final en sitio autorizado por la autoridad ambiental competente  0.15&lt;e&lt;0.20</v>
          </cell>
          <cell r="C8" t="str">
            <v>m2</v>
          </cell>
          <cell r="D8">
            <v>6905</v>
          </cell>
        </row>
        <row r="9">
          <cell r="A9" t="str">
            <v>1.2.3</v>
          </cell>
          <cell r="B9" t="str">
            <v>Demolición de pisos en concreto incluye cargue, Transporte y disposición final en sitio autorizado por la autoridad ambiental competente  0.20&lt;e&lt;0.25</v>
          </cell>
          <cell r="C9" t="str">
            <v>m2</v>
          </cell>
          <cell r="D9">
            <v>8167</v>
          </cell>
        </row>
        <row r="10">
          <cell r="A10" t="str">
            <v>1.2.4</v>
          </cell>
          <cell r="B10" t="str">
            <v xml:space="preserve">Demolición de pavimento asfáltico de espesor variable incluye cargue, Transporte y disposición final en sitio autorizado por la autoridad ambiental competente </v>
          </cell>
          <cell r="C10" t="str">
            <v>m3</v>
          </cell>
          <cell r="D10">
            <v>35524</v>
          </cell>
        </row>
        <row r="11">
          <cell r="A11" t="str">
            <v>1.2.5</v>
          </cell>
          <cell r="B11" t="str">
            <v xml:space="preserve">Demolición de pisos en concreto hidráulico espesor variable incluye cargue, Transporte y disposición final en sitio autorizado por la autoridad ambiental competente </v>
          </cell>
          <cell r="C11" t="str">
            <v>m3</v>
          </cell>
          <cell r="D11">
            <v>51371</v>
          </cell>
        </row>
        <row r="12">
          <cell r="A12" t="str">
            <v>1.2.6</v>
          </cell>
          <cell r="B12" t="str">
            <v xml:space="preserve">Demolición de muros en concreto incluye cargue, Transporte y disposición final en sitio autorizado por la autoridad ambiental competente </v>
          </cell>
          <cell r="C12" t="str">
            <v>m3</v>
          </cell>
          <cell r="D12">
            <v>85597</v>
          </cell>
        </row>
        <row r="13">
          <cell r="A13" t="str">
            <v>1.3</v>
          </cell>
          <cell r="B13" t="str">
            <v>Excavaciones</v>
          </cell>
          <cell r="C13">
            <v>0</v>
          </cell>
          <cell r="D13">
            <v>1</v>
          </cell>
        </row>
        <row r="14">
          <cell r="A14" t="str">
            <v>1.3.1</v>
          </cell>
          <cell r="B14" t="str">
            <v>Excavación mecánica material sin clasificación, incluye cargue, disposición final en sitio autorizado por la autoridad ambiental competente y transporte (ET 310-05)</v>
          </cell>
          <cell r="C14" t="str">
            <v>m3</v>
          </cell>
          <cell r="D14">
            <v>21818</v>
          </cell>
        </row>
        <row r="15">
          <cell r="A15" t="str">
            <v>1.3.2</v>
          </cell>
          <cell r="B15" t="str">
            <v>Excavación manual, incluye cargue, transporte y disposición final en sitio autorizado por la autoridad ambiental competente</v>
          </cell>
          <cell r="C15" t="str">
            <v>m3</v>
          </cell>
          <cell r="D15">
            <v>28751</v>
          </cell>
        </row>
        <row r="16">
          <cell r="A16" t="str">
            <v>1.4</v>
          </cell>
          <cell r="B16" t="str">
            <v>Estructura del Pavimento</v>
          </cell>
          <cell r="C16">
            <v>0</v>
          </cell>
          <cell r="D16">
            <v>1</v>
          </cell>
        </row>
        <row r="17">
          <cell r="A17" t="str">
            <v>1.4.1</v>
          </cell>
          <cell r="B17" t="str">
            <v>Renivelación y compactación de la subrasante</v>
          </cell>
          <cell r="C17" t="str">
            <v>m2</v>
          </cell>
          <cell r="D17">
            <v>658</v>
          </cell>
        </row>
        <row r="18">
          <cell r="A18" t="str">
            <v>1.4.2</v>
          </cell>
          <cell r="B18" t="str">
            <v xml:space="preserve">Suministro y compactación de subbase granular SBG-A (ET2005 - 400 - 05) incluye transporte </v>
          </cell>
          <cell r="C18" t="str">
            <v>m3</v>
          </cell>
          <cell r="D18">
            <v>99012</v>
          </cell>
        </row>
        <row r="19">
          <cell r="A19" t="str">
            <v>1.4.3</v>
          </cell>
          <cell r="B19" t="str">
            <v xml:space="preserve">Suministro y compactación de subbase granular SBG-B (ET2005 - 400 - 05) incluye transporte </v>
          </cell>
          <cell r="C19" t="str">
            <v>m3</v>
          </cell>
          <cell r="D19">
            <v>99012</v>
          </cell>
        </row>
        <row r="20">
          <cell r="A20" t="str">
            <v>1.4.4</v>
          </cell>
          <cell r="B20" t="str">
            <v xml:space="preserve">Suministro y compactación de subbase granular SBG-C (ET2005 - 400 - 05) incluye transporte </v>
          </cell>
          <cell r="C20" t="str">
            <v>m3</v>
          </cell>
          <cell r="D20">
            <v>99012</v>
          </cell>
        </row>
        <row r="21">
          <cell r="A21" t="str">
            <v>1.4.5</v>
          </cell>
          <cell r="B21" t="str">
            <v>Suministro y compactación de Rellenos con material seleccionado para conformación de la subrasante (ET 320-05) ( incluye transporte)</v>
          </cell>
          <cell r="C21" t="str">
            <v>m3</v>
          </cell>
          <cell r="D21">
            <v>39015</v>
          </cell>
        </row>
        <row r="22">
          <cell r="A22" t="str">
            <v>1.4.6</v>
          </cell>
          <cell r="B22" t="str">
            <v xml:space="preserve">Separación de suelos de subrasante y capas granulares con geotextil NT 2000 o similar (ET-330-05)  </v>
          </cell>
          <cell r="C22" t="str">
            <v>m2</v>
          </cell>
          <cell r="D22">
            <v>6098</v>
          </cell>
        </row>
        <row r="23">
          <cell r="A23" t="str">
            <v>1.4.7</v>
          </cell>
          <cell r="B23" t="str">
            <v>Suministro e instalación de base granular estabilizada con emulsión CRL 1 al 4%  (Incluye transporte)</v>
          </cell>
          <cell r="C23" t="str">
            <v>m3</v>
          </cell>
          <cell r="D23">
            <v>174926</v>
          </cell>
        </row>
        <row r="24">
          <cell r="A24" t="str">
            <v>1.4.8</v>
          </cell>
          <cell r="B24" t="str">
            <v>Suministro e instalación de base granular (ET-2005 -400-05) ( incluye transporte)</v>
          </cell>
          <cell r="C24" t="str">
            <v>m3</v>
          </cell>
          <cell r="D24">
            <v>111806</v>
          </cell>
        </row>
        <row r="25">
          <cell r="A25" t="str">
            <v>1.4.9</v>
          </cell>
          <cell r="B25" t="str">
            <v>Suministro e instalación de capas de Material granular estabilizado con cemento al 7% (ET2005-420-05)  ( incluye transporte)</v>
          </cell>
          <cell r="C25" t="str">
            <v>m3</v>
          </cell>
          <cell r="D25">
            <v>119456</v>
          </cell>
        </row>
        <row r="26">
          <cell r="A26" t="str">
            <v>1.4.10</v>
          </cell>
          <cell r="B26" t="str">
            <v xml:space="preserve">Suministro y colocación de Rajón para el mejoramiento de la subrasantes, incluye transporte del material </v>
          </cell>
          <cell r="C26" t="str">
            <v>m3</v>
          </cell>
          <cell r="D26">
            <v>40188</v>
          </cell>
        </row>
        <row r="27">
          <cell r="A27" t="str">
            <v>1.4.11</v>
          </cell>
          <cell r="B27" t="str">
            <v>Suministro e imprimación con emulsión asfáltica (ET 2005 500-05)</v>
          </cell>
          <cell r="C27" t="str">
            <v>m2</v>
          </cell>
          <cell r="D27">
            <v>1879</v>
          </cell>
        </row>
        <row r="28">
          <cell r="A28" t="str">
            <v>1.4.12</v>
          </cell>
          <cell r="B28" t="str">
            <v>Suministro e instalación de Riego de liga con Emulsiones Catiónicas CRR-1 (ET2005 - 210 - 05)</v>
          </cell>
          <cell r="C28" t="str">
            <v>m2</v>
          </cell>
          <cell r="D28">
            <v>2962</v>
          </cell>
        </row>
        <row r="29">
          <cell r="A29" t="str">
            <v>1.4.13</v>
          </cell>
          <cell r="B29" t="str">
            <v>Suministro e instalación de Base asfáltica MD20 (ET2005 - 510 -05)</v>
          </cell>
          <cell r="C29" t="str">
            <v>m3</v>
          </cell>
          <cell r="D29">
            <v>481592</v>
          </cell>
        </row>
        <row r="30">
          <cell r="A30" t="str">
            <v>1.4.14</v>
          </cell>
          <cell r="B30" t="str">
            <v>Fresado de pavimentos asfálticos (ET 540 05) Incluye cargue, retiro y disposición final de escombros</v>
          </cell>
          <cell r="C30" t="str">
            <v>m3</v>
          </cell>
          <cell r="D30">
            <v>27821</v>
          </cell>
        </row>
        <row r="31">
          <cell r="A31" t="str">
            <v>1.5</v>
          </cell>
          <cell r="B31" t="str">
            <v>Pavimento en Concreto</v>
          </cell>
          <cell r="C31">
            <v>0</v>
          </cell>
          <cell r="D31">
            <v>0</v>
          </cell>
        </row>
        <row r="32">
          <cell r="A32" t="str">
            <v>1.5.1</v>
          </cell>
          <cell r="B32" t="str">
            <v>Suministro e instalación de pavimento de concreto MR-45 (incluye curado y texturizado)</v>
          </cell>
          <cell r="C32" t="str">
            <v>m3</v>
          </cell>
          <cell r="D32">
            <v>416058</v>
          </cell>
        </row>
        <row r="33">
          <cell r="A33" t="str">
            <v>1.5.2</v>
          </cell>
          <cell r="B33" t="str">
            <v>Suministro, figuración y amarre de acero de refuerzo 37000 psi fy=2800 kg/cm2</v>
          </cell>
          <cell r="C33" t="str">
            <v>kg</v>
          </cell>
          <cell r="D33">
            <v>2456</v>
          </cell>
        </row>
        <row r="34">
          <cell r="A34" t="str">
            <v>1.5.3</v>
          </cell>
          <cell r="B34" t="str">
            <v>Suministro, figuración y amarre de acero de refuerzo 60000 psi fy=4200 kg/cm2</v>
          </cell>
          <cell r="C34" t="str">
            <v>kg</v>
          </cell>
          <cell r="D34">
            <v>2456</v>
          </cell>
        </row>
        <row r="35">
          <cell r="A35" t="str">
            <v>2</v>
          </cell>
          <cell r="B35" t="str">
            <v>SECCIÓN 2: OBRAS PARA URBANISMO</v>
          </cell>
          <cell r="C35">
            <v>0</v>
          </cell>
          <cell r="D35">
            <v>1</v>
          </cell>
        </row>
        <row r="36">
          <cell r="A36" t="str">
            <v>2.1</v>
          </cell>
          <cell r="B36" t="str">
            <v>Andenes Sardineles y pisos</v>
          </cell>
          <cell r="C36">
            <v>0</v>
          </cell>
          <cell r="D36">
            <v>1</v>
          </cell>
        </row>
        <row r="37">
          <cell r="A37" t="str">
            <v>2.1.1</v>
          </cell>
          <cell r="B37" t="str">
            <v>Suministro e instalación de base granular extendido a mano (ET-2005 -400-05) ( incluye transporte)</v>
          </cell>
          <cell r="C37" t="str">
            <v>m3</v>
          </cell>
          <cell r="D37">
            <v>107762</v>
          </cell>
        </row>
        <row r="38">
          <cell r="A38" t="str">
            <v>2.1.2</v>
          </cell>
          <cell r="B38" t="str">
            <v>Suministro e instalación  de subbase granular SBG_C IDU -ET-400-05 ( Extendido a mano)</v>
          </cell>
          <cell r="C38" t="str">
            <v>m3</v>
          </cell>
          <cell r="D38">
            <v>93842</v>
          </cell>
        </row>
        <row r="39">
          <cell r="A39" t="str">
            <v>2.1.3</v>
          </cell>
          <cell r="B39" t="str">
            <v>Suministro y compactación de Rellenos para andenes con material seleccionado B-200 IDU tipo A  para conformación de la subrasante (ET 320-05) ( incluye transporte)</v>
          </cell>
          <cell r="C39" t="str">
            <v>m3</v>
          </cell>
          <cell r="D39">
            <v>43702</v>
          </cell>
        </row>
        <row r="40">
          <cell r="A40" t="str">
            <v>2.1.4</v>
          </cell>
          <cell r="B40" t="str">
            <v xml:space="preserve">Mejoramiento de la subrasante para andenes con material adicionado (INVIAS art. 230)Suministro y colocación de Rajón para el mejoramiento de la subrasantes, incluye transporte del material </v>
          </cell>
          <cell r="C40" t="str">
            <v>m3</v>
          </cell>
          <cell r="D40">
            <v>40188</v>
          </cell>
        </row>
        <row r="41">
          <cell r="A41" t="str">
            <v>2.1.5</v>
          </cell>
          <cell r="B41" t="str">
            <v>Suministro e instalación de placa de concreto MR-43 (incluye curado y texturizado)</v>
          </cell>
          <cell r="C41" t="str">
            <v>m3</v>
          </cell>
          <cell r="D41">
            <v>375320</v>
          </cell>
        </row>
        <row r="42">
          <cell r="A42" t="str">
            <v>2.1.6</v>
          </cell>
          <cell r="B42" t="str">
            <v>Suministro e Instalación de Geotextil tejido T1800 o similar</v>
          </cell>
          <cell r="C42" t="str">
            <v>m2</v>
          </cell>
          <cell r="D42">
            <v>3782</v>
          </cell>
        </row>
        <row r="43">
          <cell r="A43" t="str">
            <v>2.1.7</v>
          </cell>
          <cell r="B43" t="str">
            <v>Suministro e Instalación de Geotextil tejido T1600 o similar</v>
          </cell>
          <cell r="C43" t="str">
            <v>m2</v>
          </cell>
          <cell r="D43">
            <v>3023</v>
          </cell>
        </row>
        <row r="44">
          <cell r="A44" t="str">
            <v>2.1.8</v>
          </cell>
          <cell r="B44" t="str">
            <v>Suministro e instalación de Adoquín en Concreto Peatonal (200mmx100mmx60mm) (Cartilla de Andenes S.D.P./I.D.U. Ref.A-25)  incluye arena de peña.</v>
          </cell>
          <cell r="C44" t="str">
            <v>m2</v>
          </cell>
          <cell r="D44">
            <v>33602</v>
          </cell>
        </row>
        <row r="45">
          <cell r="A45" t="str">
            <v>2.1.9</v>
          </cell>
          <cell r="B45" t="str">
            <v>Suministro e instalación de Adoquín en Concreto tráfico vehicular (200mmx100mmx80mm) tipo II Norma Icontec 3829 incluye mortero 3000 PSI.</v>
          </cell>
          <cell r="C45" t="str">
            <v>m2</v>
          </cell>
          <cell r="D45">
            <v>47796</v>
          </cell>
        </row>
        <row r="46">
          <cell r="A46" t="str">
            <v>2.1.10</v>
          </cell>
          <cell r="B46" t="str">
            <v>Suministro e instalación de Adoquín en Arcilla (200mmx100mmx60mm)  incluye mortero 3000 PSI.</v>
          </cell>
          <cell r="C46" t="str">
            <v>m2</v>
          </cell>
          <cell r="D46">
            <v>29097</v>
          </cell>
        </row>
        <row r="47">
          <cell r="A47" t="str">
            <v>2.1.11</v>
          </cell>
          <cell r="B47" t="str">
            <v>Suministro e instalación de Adoquín en Arcilla tráfico vehicular (200mmx100mmx80mm) Tipo II Norma Icontec 3829 incluye arena de peña</v>
          </cell>
          <cell r="C47" t="str">
            <v>m2</v>
          </cell>
          <cell r="D47">
            <v>29824</v>
          </cell>
        </row>
        <row r="48">
          <cell r="A48" t="str">
            <v>2.1.12</v>
          </cell>
          <cell r="B48" t="str">
            <v>Suministro e instalación de Bordillo prefabricado A-80 (800x200x350mm), incluye mortero de 3000 psi</v>
          </cell>
          <cell r="C48" t="str">
            <v>ml</v>
          </cell>
          <cell r="D48">
            <v>33144</v>
          </cell>
        </row>
        <row r="49">
          <cell r="A49" t="str">
            <v>2.1.13</v>
          </cell>
          <cell r="B49" t="str">
            <v>Suministro e instalación de Loseta  Lisa  Bicapa Prefabricada en Concreto (400mmx400mmx60mm) Color gris. (Cartilla de andenes S.D.P./I.D.U Ref A-50) incluye arena</v>
          </cell>
          <cell r="C49" t="str">
            <v>ml</v>
          </cell>
          <cell r="D49">
            <v>40160</v>
          </cell>
        </row>
        <row r="50">
          <cell r="A50" t="str">
            <v>2.1.14</v>
          </cell>
          <cell r="B50" t="str">
            <v>Suministro e instalación de Loseta tipo toperol (400x400x60)  (Cartilla de Andenes S.D.P./I.D.U. Ref.A-55 y A-56) Incluye arena de peña y mortero de pega.</v>
          </cell>
          <cell r="C50" t="str">
            <v>m2</v>
          </cell>
          <cell r="D50">
            <v>40306</v>
          </cell>
        </row>
        <row r="51">
          <cell r="A51" t="str">
            <v>2.1.15</v>
          </cell>
          <cell r="B51" t="str">
            <v xml:space="preserve">Suministro e instalación de sardinel prefabricado  (800x200x500) A-10. Incluye mortero 3000 PSI. </v>
          </cell>
          <cell r="C51" t="str">
            <v>m2</v>
          </cell>
          <cell r="D51">
            <v>45642</v>
          </cell>
        </row>
        <row r="52">
          <cell r="A52" t="str">
            <v>2.1.16</v>
          </cell>
          <cell r="B52" t="str">
            <v>Suministro e instalación de Sardinel Bajo Rampas Cartilla de Andenes S.D.P./I.D.U. Ref.A-85 (800x200x350).  Incluye mortero 3000 PSI.</v>
          </cell>
          <cell r="C52" t="str">
            <v>ml</v>
          </cell>
          <cell r="D52">
            <v>44472</v>
          </cell>
        </row>
        <row r="53">
          <cell r="A53" t="str">
            <v>2.1.17</v>
          </cell>
          <cell r="B53" t="str">
            <v>Suministro e instalación de Sardinel Especial Rampa Tipo A 600x200x600 (Cartilla de Andenes S.D.P./I.D.U. A100 )</v>
          </cell>
          <cell r="C53" t="str">
            <v>ml</v>
          </cell>
          <cell r="D53">
            <v>46724</v>
          </cell>
        </row>
        <row r="54">
          <cell r="A54" t="str">
            <v>2.1.18</v>
          </cell>
          <cell r="B54" t="str">
            <v>Suministro e instalación de sardinel especial Rampa Tipo B (Cartilla de Andenes S.D.P./I.D.U. A110 )</v>
          </cell>
          <cell r="C54" t="str">
            <v>ml</v>
          </cell>
          <cell r="D54">
            <v>53704</v>
          </cell>
        </row>
        <row r="55">
          <cell r="A55" t="str">
            <v>2.1.19</v>
          </cell>
          <cell r="B55" t="str">
            <v xml:space="preserve">Construcción sardinel fundido en sitio h=0.40 m, e=0.15m, Concreto 3000 PSI premezclado. </v>
          </cell>
          <cell r="C55" t="str">
            <v>ml</v>
          </cell>
          <cell r="D55">
            <v>24668</v>
          </cell>
        </row>
        <row r="56">
          <cell r="A56" t="str">
            <v>2.1.20</v>
          </cell>
          <cell r="B56" t="str">
            <v>Suministro e instalación rampa empalme fundida en sitio concreto de 3500 psi. Incluye estampada tipo espina. Desnivel 0.14 m, Ancho 3.6 m y desarrollo 1.2 m.</v>
          </cell>
          <cell r="C56" t="str">
            <v>ml</v>
          </cell>
          <cell r="D56">
            <v>108857</v>
          </cell>
        </row>
        <row r="57">
          <cell r="A57" t="str">
            <v>2.1.21</v>
          </cell>
          <cell r="B57" t="str">
            <v xml:space="preserve">Suministro e instalación de pieza de remate para rampa tipo A  (Cartilla de Andenes S.D.P./I.D.U. Ref.A-105) </v>
          </cell>
          <cell r="C57" t="str">
            <v>un</v>
          </cell>
          <cell r="D57">
            <v>54972</v>
          </cell>
        </row>
        <row r="58">
          <cell r="A58" t="str">
            <v>2.1.22</v>
          </cell>
          <cell r="B58" t="str">
            <v>Concreto 3000 psi para Construcción de Franja de ajuste fundida en sitio.</v>
          </cell>
          <cell r="C58" t="str">
            <v>m3</v>
          </cell>
          <cell r="D58">
            <v>318576</v>
          </cell>
        </row>
        <row r="59">
          <cell r="A59" t="str">
            <v>2.1.23</v>
          </cell>
          <cell r="B59" t="str">
            <v>Suministro e instalación de Contenedor de Raíces Tipo B-20 (Cartilla de Andenes S.D.P./I.D.U. ) Incluye gravilla ( Dimensiones 1,2*1,6)</v>
          </cell>
          <cell r="C59" t="str">
            <v>m2</v>
          </cell>
          <cell r="D59">
            <v>163109</v>
          </cell>
        </row>
        <row r="60">
          <cell r="A60" t="str">
            <v>2.1.24</v>
          </cell>
          <cell r="B60" t="str">
            <v>Suministro e instalación de baranda metálica (Cartilla mobiliario urbano Ref. M-81)</v>
          </cell>
          <cell r="C60" t="str">
            <v>ml</v>
          </cell>
          <cell r="D60">
            <v>121462</v>
          </cell>
        </row>
        <row r="61">
          <cell r="A61" t="str">
            <v>2.1.25</v>
          </cell>
          <cell r="B61" t="str">
            <v>Collarín cajas</v>
          </cell>
          <cell r="C61" t="str">
            <v>ml</v>
          </cell>
          <cell r="D61">
            <v>38553</v>
          </cell>
        </row>
        <row r="62">
          <cell r="A62" t="str">
            <v>2.1.26</v>
          </cell>
          <cell r="B62" t="str">
            <v>Alcorque</v>
          </cell>
          <cell r="C62" t="str">
            <v>un</v>
          </cell>
          <cell r="D62">
            <v>54507</v>
          </cell>
        </row>
        <row r="63">
          <cell r="A63" t="str">
            <v>2.1.27</v>
          </cell>
          <cell r="B63" t="str">
            <v>Escalones</v>
          </cell>
          <cell r="C63" t="str">
            <v>un</v>
          </cell>
          <cell r="D63">
            <v>0</v>
          </cell>
        </row>
        <row r="64">
          <cell r="A64" t="str">
            <v>2.1.28</v>
          </cell>
          <cell r="B64" t="str">
            <v>Hombro Rampa</v>
          </cell>
          <cell r="C64" t="str">
            <v>ml</v>
          </cell>
          <cell r="D64">
            <v>0</v>
          </cell>
        </row>
        <row r="65">
          <cell r="A65" t="str">
            <v>2.1.29</v>
          </cell>
          <cell r="B65" t="str">
            <v>Muro de contención</v>
          </cell>
          <cell r="C65" t="str">
            <v>m2</v>
          </cell>
          <cell r="D65">
            <v>0</v>
          </cell>
        </row>
        <row r="66">
          <cell r="A66" t="str">
            <v>2.1.30</v>
          </cell>
          <cell r="B66" t="e">
            <v>#N/A</v>
          </cell>
          <cell r="C66" t="e">
            <v>#N/A</v>
          </cell>
          <cell r="D66">
            <v>0</v>
          </cell>
        </row>
        <row r="67">
          <cell r="A67" t="str">
            <v>2.1.31</v>
          </cell>
          <cell r="B67" t="e">
            <v>#N/A</v>
          </cell>
          <cell r="C67" t="e">
            <v>#N/A</v>
          </cell>
          <cell r="D67">
            <v>0</v>
          </cell>
        </row>
        <row r="68">
          <cell r="A68" t="str">
            <v>2.1.32</v>
          </cell>
          <cell r="B68" t="e">
            <v>#N/A</v>
          </cell>
          <cell r="C68" t="e">
            <v>#N/A</v>
          </cell>
          <cell r="D68">
            <v>0</v>
          </cell>
        </row>
        <row r="69">
          <cell r="A69" t="str">
            <v>2.2</v>
          </cell>
          <cell r="B69" t="str">
            <v>Mobiliario</v>
          </cell>
          <cell r="C69">
            <v>0</v>
          </cell>
          <cell r="D69">
            <v>1</v>
          </cell>
        </row>
        <row r="70">
          <cell r="A70" t="str">
            <v>2.2.1</v>
          </cell>
          <cell r="B70" t="str">
            <v>Suministro e instalación de Banca en Concreto Sin Espaldar (Cartilla de Mobiliario Urbano S.D.P. Ref.M-31). Incluye base en concreto de 2500 psi</v>
          </cell>
          <cell r="C70" t="str">
            <v>un</v>
          </cell>
          <cell r="D70">
            <v>288291</v>
          </cell>
        </row>
        <row r="71">
          <cell r="A71" t="str">
            <v>2.2.2</v>
          </cell>
          <cell r="B71" t="str">
            <v>Suministro e instalación de Banca modular en Concreto (Cartilla de Mobiliario Urbano S.D.P. Ref.M-40). Incluye base en concreto de 2500 psi</v>
          </cell>
          <cell r="C71" t="str">
            <v>un</v>
          </cell>
          <cell r="D71">
            <v>116019</v>
          </cell>
        </row>
        <row r="72">
          <cell r="A72" t="str">
            <v>2.2.3</v>
          </cell>
          <cell r="B72" t="str">
            <v xml:space="preserve">Suministro e instalación de Caneca Acero Inoxidable. IDU Tipo Barcelona. </v>
          </cell>
          <cell r="C72" t="str">
            <v>un</v>
          </cell>
          <cell r="D72">
            <v>659315</v>
          </cell>
        </row>
        <row r="73">
          <cell r="A73" t="str">
            <v>2.2.4</v>
          </cell>
          <cell r="B73" t="str">
            <v xml:space="preserve">Suministro e instalación de Bolardo Alto en Hierro (Cartilla de Mobiliario Urbano S.D.P. Ref.M-63). </v>
          </cell>
          <cell r="C73" t="str">
            <v>un</v>
          </cell>
          <cell r="D73">
            <v>120179</v>
          </cell>
        </row>
        <row r="74">
          <cell r="A74" t="str">
            <v>2.4</v>
          </cell>
          <cell r="B74" t="str">
            <v>Ciclorruta</v>
          </cell>
          <cell r="C74">
            <v>0</v>
          </cell>
          <cell r="D74">
            <v>1</v>
          </cell>
        </row>
        <row r="75">
          <cell r="A75" t="str">
            <v>2.4.1</v>
          </cell>
          <cell r="B75" t="str">
            <v>Suministro e instalación  de subbase granular SBG_C IDU -ET-400-05 ( Extendido a mano)</v>
          </cell>
          <cell r="C75" t="str">
            <v>m3</v>
          </cell>
          <cell r="D75">
            <v>101347</v>
          </cell>
        </row>
        <row r="76">
          <cell r="A76" t="str">
            <v>2.4.2</v>
          </cell>
          <cell r="B76" t="str">
            <v>Suministro y compactación de subbase granular SBG-A (ET2005 - 400 - 05) incluye transporte</v>
          </cell>
          <cell r="C76" t="str">
            <v>m3</v>
          </cell>
          <cell r="D76">
            <v>97007</v>
          </cell>
        </row>
        <row r="77">
          <cell r="A77" t="str">
            <v>2.4.3</v>
          </cell>
          <cell r="B77" t="str">
            <v>Suministro e Instalación de Geotextil tejido T1600 o similar</v>
          </cell>
          <cell r="C77" t="str">
            <v>m2</v>
          </cell>
          <cell r="D77">
            <v>3033</v>
          </cell>
        </row>
        <row r="78">
          <cell r="A78" t="str">
            <v>2.4.4</v>
          </cell>
          <cell r="B78" t="str">
            <v>Suministro e instalación  de Rodadura asfáltica MD12 (ET2005 - 510 - 05)</v>
          </cell>
          <cell r="C78" t="str">
            <v>m3</v>
          </cell>
          <cell r="D78">
            <v>484538</v>
          </cell>
        </row>
        <row r="79">
          <cell r="A79" t="str">
            <v>2.4.5</v>
          </cell>
          <cell r="B79" t="str">
            <v>Suministro e instalación de base granular (ET-2005 -400-05) ( incluye transporte)</v>
          </cell>
          <cell r="C79" t="str">
            <v>m3</v>
          </cell>
          <cell r="D79">
            <v>111683</v>
          </cell>
        </row>
        <row r="80">
          <cell r="A80" t="str">
            <v>2.4.6</v>
          </cell>
          <cell r="B80" t="str">
            <v>Suministro y compactación de Rellenos con material seleccionado para conformación de la subrasante (ET 320-05) ( incluye transporte)</v>
          </cell>
          <cell r="C80" t="str">
            <v>m3</v>
          </cell>
          <cell r="D80">
            <v>38949</v>
          </cell>
        </row>
        <row r="81">
          <cell r="A81" t="str">
            <v>2.4.7</v>
          </cell>
          <cell r="B81" t="str">
            <v>Suministro e imprimación con emulsión asfáltica (ET 2005 500-05)</v>
          </cell>
          <cell r="C81" t="str">
            <v>m2</v>
          </cell>
          <cell r="D81">
            <v>741</v>
          </cell>
        </row>
        <row r="82">
          <cell r="A82" t="str">
            <v>2.5</v>
          </cell>
          <cell r="B82" t="str">
            <v>Paisajismo</v>
          </cell>
          <cell r="C82">
            <v>0</v>
          </cell>
          <cell r="D82">
            <v>0</v>
          </cell>
        </row>
        <row r="83">
          <cell r="A83" t="str">
            <v>2.5.1</v>
          </cell>
          <cell r="B83" t="str">
            <v>Suministro e instalación de Especie Propuesta Calistemo Lloron (biminalis)(H= 2,0 metros). Incluye tierra negra</v>
          </cell>
          <cell r="C83" t="str">
            <v>un</v>
          </cell>
          <cell r="D83">
            <v>0</v>
          </cell>
        </row>
        <row r="84">
          <cell r="A84" t="str">
            <v>2.5.2</v>
          </cell>
          <cell r="B84" t="str">
            <v>Suministro e instalación de Especie Propuesta Falso Pimiento (H= 2,0 metros). Incluye tierra negra</v>
          </cell>
          <cell r="C84" t="str">
            <v>un</v>
          </cell>
          <cell r="D84">
            <v>0</v>
          </cell>
        </row>
        <row r="85">
          <cell r="A85" t="str">
            <v>2.5.3</v>
          </cell>
          <cell r="B85" t="str">
            <v>Suministro e instalación de Especie Propuesta Hayuelo (H= 2,0 metros). Incluye tierra negra</v>
          </cell>
          <cell r="C85" t="str">
            <v>un</v>
          </cell>
          <cell r="D85">
            <v>0</v>
          </cell>
        </row>
        <row r="86">
          <cell r="A86" t="str">
            <v>2.5.4</v>
          </cell>
          <cell r="B86" t="str">
            <v>Suministro e instalación de Especie Propuesta Chicalá (H= 2,0 metros). Incluye tierra negra</v>
          </cell>
          <cell r="C86" t="str">
            <v>un</v>
          </cell>
          <cell r="D86">
            <v>0</v>
          </cell>
        </row>
        <row r="87">
          <cell r="A87" t="str">
            <v>2.5.5</v>
          </cell>
          <cell r="B87" t="str">
            <v>Suministro e instalación de Especie falso pimiento (H= 2,0 metros). Incluye tierra negra</v>
          </cell>
          <cell r="C87" t="str">
            <v>un</v>
          </cell>
          <cell r="D87">
            <v>0</v>
          </cell>
        </row>
        <row r="88">
          <cell r="A88" t="str">
            <v>2.5.6</v>
          </cell>
          <cell r="B88" t="str">
            <v>Suministro e instalación de Especie Propuesta Cajeto. Incluye tierra negra</v>
          </cell>
          <cell r="C88" t="str">
            <v>un</v>
          </cell>
          <cell r="D88">
            <v>0</v>
          </cell>
        </row>
        <row r="89">
          <cell r="A89" t="str">
            <v>2.5.7</v>
          </cell>
          <cell r="B89" t="str">
            <v>Tala de árboles (0 a 5 m) Incluye extracción de raíz</v>
          </cell>
          <cell r="C89" t="str">
            <v>un</v>
          </cell>
          <cell r="D89">
            <v>0</v>
          </cell>
        </row>
        <row r="90">
          <cell r="A90" t="str">
            <v>2.5.8</v>
          </cell>
          <cell r="B90" t="str">
            <v>Suministro e instalación de tubo Protector de árbol ( 2 tubos). Incluye base ne concreto de 2500 psi</v>
          </cell>
          <cell r="C90" t="str">
            <v>un</v>
          </cell>
          <cell r="D90">
            <v>0</v>
          </cell>
        </row>
        <row r="91">
          <cell r="A91" t="str">
            <v>2.5.9</v>
          </cell>
          <cell r="B91" t="str">
            <v>Suministro e instalación de Césped ( incluye tierra negra)</v>
          </cell>
          <cell r="C91" t="str">
            <v>m2</v>
          </cell>
          <cell r="D91">
            <v>0</v>
          </cell>
        </row>
        <row r="92">
          <cell r="A92" t="str">
            <v>2.5.10</v>
          </cell>
          <cell r="B92" t="str">
            <v>Tala de árboles (5,1 a 10 Mtrs) Incluye cargue, transporte y disposición final en sitio autorizado por la autoridad competente. Incluye extracción de raíz</v>
          </cell>
          <cell r="C92" t="str">
            <v>un</v>
          </cell>
          <cell r="D92">
            <v>0</v>
          </cell>
        </row>
        <row r="93">
          <cell r="A93" t="str">
            <v>2.5.11</v>
          </cell>
          <cell r="B93" t="str">
            <v>Tala de árboles (10,1 a 15 Mtrs) Incluye cargue, transporte y disposición final en sitio autorizado por la autoridad competente. Incluye extracción de raíz</v>
          </cell>
          <cell r="C93" t="str">
            <v>un</v>
          </cell>
          <cell r="D93">
            <v>0</v>
          </cell>
        </row>
        <row r="94">
          <cell r="A94" t="str">
            <v>2.5.12</v>
          </cell>
          <cell r="B94" t="str">
            <v>Tala de árboles (15,1 a 20 Mtrs) Incluye cargue, transporte y disposición final en sitio autorizado por la autoridad competente. Incluye extracción de raíz</v>
          </cell>
          <cell r="C94" t="str">
            <v>un</v>
          </cell>
          <cell r="D94">
            <v>0</v>
          </cell>
        </row>
        <row r="95">
          <cell r="A95" t="str">
            <v>2.5.13</v>
          </cell>
          <cell r="B95" t="str">
            <v>Bloqueo y traslado de árboles entre 1 a 3 m (incluye transporte y disposición de residuos)</v>
          </cell>
          <cell r="C95" t="str">
            <v>un</v>
          </cell>
          <cell r="D95">
            <v>0</v>
          </cell>
        </row>
        <row r="96">
          <cell r="A96" t="str">
            <v>3</v>
          </cell>
          <cell r="B96" t="str">
            <v>SECCIÓN 3: SEÑALIZACIÓN Y DEMARCACIÓN</v>
          </cell>
          <cell r="C96">
            <v>0</v>
          </cell>
          <cell r="D96">
            <v>0</v>
          </cell>
        </row>
        <row r="97">
          <cell r="A97" t="str">
            <v>3.1</v>
          </cell>
          <cell r="B97" t="str">
            <v>Señalización</v>
          </cell>
          <cell r="C97">
            <v>0</v>
          </cell>
          <cell r="D97">
            <v>0</v>
          </cell>
        </row>
        <row r="98">
          <cell r="A98" t="str">
            <v>3.1.1</v>
          </cell>
          <cell r="B98" t="str">
            <v>Desmonte y Reinstalación de señales viales (Incluye dado de anclaje)</v>
          </cell>
          <cell r="C98" t="str">
            <v>un</v>
          </cell>
          <cell r="D98">
            <v>19872</v>
          </cell>
        </row>
        <row r="99">
          <cell r="A99" t="str">
            <v>3.1.2</v>
          </cell>
          <cell r="B99" t="str">
            <v>Retiro señal de tránsito.</v>
          </cell>
          <cell r="C99" t="str">
            <v>un</v>
          </cell>
          <cell r="D99">
            <v>1194</v>
          </cell>
        </row>
        <row r="100">
          <cell r="A100" t="str">
            <v>3.1.3</v>
          </cell>
          <cell r="B100" t="str">
            <v xml:space="preserve">Suministro e instalación señal SP, SR y SI  de 90 cm x 90 cm, en lámina galvanizada calibre 16, cinta reflectiva grado ingeniería con pedestal en ángulo de 2x2x1/4 de 3,5 mt. </v>
          </cell>
          <cell r="C100" t="str">
            <v>un</v>
          </cell>
          <cell r="D100">
            <v>227142</v>
          </cell>
        </row>
        <row r="101">
          <cell r="A101" t="str">
            <v>3.1.4</v>
          </cell>
          <cell r="B101" t="str">
            <v xml:space="preserve">Suministro e instalación señal SP, SR y SI  de 75 cm x 75 cm, en lámina galvanizada calibre 16, cinta reflectiva grado ingeniería con pedestal en ángulo de 2x2x1/4 de 3,5 mt. </v>
          </cell>
          <cell r="C101" t="str">
            <v>un</v>
          </cell>
          <cell r="D101">
            <v>194326</v>
          </cell>
        </row>
        <row r="102">
          <cell r="A102" t="str">
            <v>3.1.5</v>
          </cell>
          <cell r="B102" t="str">
            <v xml:space="preserve">Suministro e instalación señal SP, SR y SI  de 60 cm x 60 cm, en lámina galvanizada calibre 16, cinta reflectiva grado ingeniería con pedestal en ángulo de 2x2x1/4 de 3,5 mt. </v>
          </cell>
          <cell r="C102" t="str">
            <v>un</v>
          </cell>
          <cell r="D102">
            <v>150162</v>
          </cell>
        </row>
        <row r="103">
          <cell r="A103" t="str">
            <v>3.1.6</v>
          </cell>
          <cell r="B103" t="str">
            <v>Suministro e Instalación de tachas bidireccionales con pegante epóxico de 2 componentes.</v>
          </cell>
          <cell r="C103" t="str">
            <v>un</v>
          </cell>
          <cell r="D103">
            <v>6728</v>
          </cell>
        </row>
        <row r="104">
          <cell r="D104">
            <v>0</v>
          </cell>
        </row>
        <row r="105">
          <cell r="D105">
            <v>0</v>
          </cell>
        </row>
        <row r="106">
          <cell r="D106">
            <v>0</v>
          </cell>
        </row>
        <row r="108">
          <cell r="D108">
            <v>0</v>
          </cell>
        </row>
        <row r="109">
          <cell r="D109">
            <v>0</v>
          </cell>
        </row>
        <row r="110">
          <cell r="D110">
            <v>0</v>
          </cell>
        </row>
        <row r="111">
          <cell r="D111">
            <v>0</v>
          </cell>
        </row>
        <row r="112">
          <cell r="A112" t="str">
            <v>3.2</v>
          </cell>
          <cell r="B112" t="str">
            <v>Demarcación de corredores viales en pintura termoplástica</v>
          </cell>
          <cell r="C112">
            <v>0</v>
          </cell>
          <cell r="D112">
            <v>0</v>
          </cell>
        </row>
        <row r="113">
          <cell r="A113" t="str">
            <v>3.2.1</v>
          </cell>
          <cell r="B113" t="str">
            <v>Elaboración de línea discontinua para carriles blanca, Ancho=12 cms en pintura acrílica a base de agua para tráfico con microesferas de vidrio.</v>
          </cell>
          <cell r="C113" t="str">
            <v>ml</v>
          </cell>
          <cell r="D113">
            <v>2262</v>
          </cell>
        </row>
        <row r="114">
          <cell r="A114" t="str">
            <v>3.2.2</v>
          </cell>
          <cell r="B114" t="str">
            <v>Elaboración de línea continua para borde de carriles blanca, Ancho=12 cms en pintura acrílica a base de agua para tráfico con microesferas de vidrio.</v>
          </cell>
          <cell r="C114" t="str">
            <v>ml</v>
          </cell>
          <cell r="D114">
            <v>2262</v>
          </cell>
        </row>
        <row r="115">
          <cell r="A115" t="str">
            <v>3.2.3</v>
          </cell>
          <cell r="B115" t="str">
            <v>Elaboración de línea continua para borde de carriles amarillo, Ancho=12 cms en pintura acrílica a base de agua para tráfico con microesferas de vidrio.</v>
          </cell>
          <cell r="C115" t="str">
            <v>un</v>
          </cell>
          <cell r="D115">
            <v>2262</v>
          </cell>
        </row>
        <row r="116">
          <cell r="A116" t="str">
            <v>3.2.4</v>
          </cell>
          <cell r="B116" t="str">
            <v>Suministro y aplicación línea paso cebra peatonal en material termoplástico.</v>
          </cell>
          <cell r="C116" t="str">
            <v>m2</v>
          </cell>
          <cell r="D116">
            <v>58000</v>
          </cell>
        </row>
        <row r="117">
          <cell r="A117" t="str">
            <v>3.2.5</v>
          </cell>
          <cell r="B117" t="str">
            <v>Elaboración de flechas rectas A= 1.80 m2, en pintura acrílica base de agua para tráfico con microesferas.</v>
          </cell>
          <cell r="C117" t="str">
            <v>un</v>
          </cell>
          <cell r="D117">
            <v>27144</v>
          </cell>
        </row>
        <row r="118">
          <cell r="A118" t="str">
            <v>3.2.6</v>
          </cell>
          <cell r="B118" t="str">
            <v>Elaboración de flechas Giro a la derecha o izquierda, A= 2,33 m2, en pintura acrílica base de agua para tráfico con microesferas.</v>
          </cell>
          <cell r="C118" t="str">
            <v>un</v>
          </cell>
          <cell r="D118">
            <v>35136</v>
          </cell>
        </row>
        <row r="119">
          <cell r="A119" t="str">
            <v>3.2.7</v>
          </cell>
          <cell r="B119" t="str">
            <v>Elaboración de flechas recta con Giro a la derecha o izquierda, A= 3,33 m2, en pintura acrílica base de agua para tráfico con microesferas.</v>
          </cell>
          <cell r="C119" t="str">
            <v>ml</v>
          </cell>
          <cell r="D119">
            <v>49764</v>
          </cell>
        </row>
        <row r="120">
          <cell r="A120" t="str">
            <v>3.2.8</v>
          </cell>
          <cell r="B120">
            <v>0</v>
          </cell>
          <cell r="C120" t="str">
            <v>ml</v>
          </cell>
          <cell r="D120">
            <v>0</v>
          </cell>
        </row>
        <row r="121">
          <cell r="A121" t="str">
            <v>3.2.9</v>
          </cell>
          <cell r="B121">
            <v>0</v>
          </cell>
          <cell r="C121" t="str">
            <v>ml</v>
          </cell>
          <cell r="D121">
            <v>0</v>
          </cell>
        </row>
        <row r="122">
          <cell r="A122" t="str">
            <v>3.2.10</v>
          </cell>
          <cell r="B122">
            <v>0</v>
          </cell>
          <cell r="C122" t="str">
            <v>ml</v>
          </cell>
          <cell r="D122">
            <v>0</v>
          </cell>
        </row>
        <row r="123">
          <cell r="A123" t="str">
            <v>3.2.11</v>
          </cell>
          <cell r="B123">
            <v>0</v>
          </cell>
          <cell r="C123" t="str">
            <v>m2</v>
          </cell>
          <cell r="D123">
            <v>0</v>
          </cell>
        </row>
        <row r="124">
          <cell r="A124" t="str">
            <v>3.2.12</v>
          </cell>
          <cell r="B124">
            <v>0</v>
          </cell>
          <cell r="C124" t="str">
            <v>m2</v>
          </cell>
          <cell r="D124">
            <v>0</v>
          </cell>
        </row>
        <row r="125">
          <cell r="A125" t="str">
            <v>3.2.13</v>
          </cell>
          <cell r="B125" t="e">
            <v>#N/A</v>
          </cell>
          <cell r="C125" t="e">
            <v>#N/A</v>
          </cell>
          <cell r="D125">
            <v>0</v>
          </cell>
        </row>
        <row r="126">
          <cell r="A126" t="str">
            <v>3.2.14</v>
          </cell>
          <cell r="B126" t="e">
            <v>#N/A</v>
          </cell>
          <cell r="C126" t="e">
            <v>#N/A</v>
          </cell>
          <cell r="D126">
            <v>0</v>
          </cell>
        </row>
        <row r="127">
          <cell r="A127" t="str">
            <v>3.2.15</v>
          </cell>
          <cell r="B127" t="e">
            <v>#N/A</v>
          </cell>
          <cell r="C127" t="e">
            <v>#N/A</v>
          </cell>
          <cell r="D127">
            <v>0</v>
          </cell>
        </row>
        <row r="128">
          <cell r="A128" t="str">
            <v>3.3</v>
          </cell>
          <cell r="B128" t="e">
            <v>#N/A</v>
          </cell>
          <cell r="C128" t="e">
            <v>#N/A</v>
          </cell>
          <cell r="D128">
            <v>0</v>
          </cell>
        </row>
        <row r="129">
          <cell r="A129" t="str">
            <v>3.3.1</v>
          </cell>
          <cell r="B129" t="e">
            <v>#N/A</v>
          </cell>
          <cell r="C129" t="e">
            <v>#N/A</v>
          </cell>
          <cell r="D129">
            <v>0</v>
          </cell>
        </row>
        <row r="130">
          <cell r="A130" t="str">
            <v>3.3.2</v>
          </cell>
          <cell r="B130" t="e">
            <v>#N/A</v>
          </cell>
          <cell r="C130" t="e">
            <v>#N/A</v>
          </cell>
          <cell r="D130">
            <v>0</v>
          </cell>
        </row>
        <row r="131">
          <cell r="A131" t="str">
            <v>3.3.3</v>
          </cell>
          <cell r="B131" t="e">
            <v>#N/A</v>
          </cell>
          <cell r="C131" t="e">
            <v>#N/A</v>
          </cell>
          <cell r="D131">
            <v>0</v>
          </cell>
        </row>
        <row r="132">
          <cell r="A132" t="str">
            <v>3.3.4</v>
          </cell>
          <cell r="B132" t="e">
            <v>#N/A</v>
          </cell>
          <cell r="C132" t="e">
            <v>#N/A</v>
          </cell>
          <cell r="D132">
            <v>0</v>
          </cell>
        </row>
        <row r="133">
          <cell r="A133" t="str">
            <v>3.3.5</v>
          </cell>
          <cell r="B133" t="e">
            <v>#N/A</v>
          </cell>
          <cell r="C133" t="e">
            <v>#N/A</v>
          </cell>
          <cell r="D133">
            <v>0</v>
          </cell>
        </row>
        <row r="134">
          <cell r="A134" t="str">
            <v>3.3.6</v>
          </cell>
          <cell r="B134" t="e">
            <v>#N/A</v>
          </cell>
          <cell r="C134" t="e">
            <v>#N/A</v>
          </cell>
          <cell r="D134">
            <v>0</v>
          </cell>
        </row>
        <row r="135">
          <cell r="A135" t="str">
            <v>3.3.7</v>
          </cell>
          <cell r="B135" t="e">
            <v>#N/A</v>
          </cell>
          <cell r="C135" t="e">
            <v>#N/A</v>
          </cell>
          <cell r="D135">
            <v>0</v>
          </cell>
        </row>
        <row r="136">
          <cell r="A136" t="str">
            <v>3.3.8</v>
          </cell>
          <cell r="B136" t="e">
            <v>#N/A</v>
          </cell>
          <cell r="C136" t="e">
            <v>#N/A</v>
          </cell>
          <cell r="D136">
            <v>0</v>
          </cell>
        </row>
        <row r="137">
          <cell r="A137" t="str">
            <v>3.3.9</v>
          </cell>
          <cell r="B137" t="e">
            <v>#N/A</v>
          </cell>
          <cell r="C137" t="e">
            <v>#N/A</v>
          </cell>
          <cell r="D137">
            <v>0</v>
          </cell>
        </row>
        <row r="138">
          <cell r="A138" t="str">
            <v>3.3.10</v>
          </cell>
          <cell r="B138" t="e">
            <v>#N/A</v>
          </cell>
          <cell r="C138" t="e">
            <v>#N/A</v>
          </cell>
          <cell r="D138">
            <v>0</v>
          </cell>
        </row>
        <row r="139">
          <cell r="A139" t="str">
            <v>3.3.11</v>
          </cell>
          <cell r="B139" t="e">
            <v>#N/A</v>
          </cell>
          <cell r="C139" t="e">
            <v>#N/A</v>
          </cell>
          <cell r="D139">
            <v>0</v>
          </cell>
        </row>
        <row r="140">
          <cell r="A140" t="str">
            <v>3.3.12</v>
          </cell>
          <cell r="B140" t="e">
            <v>#N/A</v>
          </cell>
          <cell r="C140" t="e">
            <v>#N/A</v>
          </cell>
          <cell r="D140">
            <v>0</v>
          </cell>
        </row>
        <row r="141">
          <cell r="A141" t="str">
            <v>3.3.13</v>
          </cell>
          <cell r="B141" t="e">
            <v>#N/A</v>
          </cell>
          <cell r="C141" t="e">
            <v>#N/A</v>
          </cell>
          <cell r="D141">
            <v>0</v>
          </cell>
        </row>
        <row r="142">
          <cell r="A142" t="str">
            <v>3.3.15</v>
          </cell>
          <cell r="B142" t="e">
            <v>#N/A</v>
          </cell>
          <cell r="C142" t="e">
            <v>#N/A</v>
          </cell>
          <cell r="D142">
            <v>0</v>
          </cell>
        </row>
        <row r="143">
          <cell r="A143" t="str">
            <v>3.3.16</v>
          </cell>
          <cell r="B143" t="e">
            <v>#N/A</v>
          </cell>
          <cell r="C143" t="e">
            <v>#N/A</v>
          </cell>
          <cell r="D143">
            <v>0</v>
          </cell>
        </row>
        <row r="144">
          <cell r="A144">
            <v>4</v>
          </cell>
          <cell r="B144" t="e">
            <v>#N/A</v>
          </cell>
          <cell r="C144" t="e">
            <v>#N/A</v>
          </cell>
          <cell r="D144">
            <v>1</v>
          </cell>
        </row>
        <row r="145">
          <cell r="A145" t="str">
            <v>4.1</v>
          </cell>
          <cell r="B145" t="str">
            <v>Excavaciones (Incluye transporte y disposición en zonas de desecho)</v>
          </cell>
          <cell r="C145">
            <v>0</v>
          </cell>
          <cell r="D145">
            <v>1</v>
          </cell>
        </row>
        <row r="146">
          <cell r="A146" t="str">
            <v>4.1.1</v>
          </cell>
          <cell r="B146" t="str">
            <v>Excavación "Manual" de 0.00 a 2.00 m  de profundidad  (incluye cargue, transporte y disposición de sobrantes en sitio autorizado por la autoridad ambiental)</v>
          </cell>
          <cell r="C146" t="str">
            <v>m3</v>
          </cell>
          <cell r="D146">
            <v>27768</v>
          </cell>
        </row>
        <row r="147">
          <cell r="A147" t="str">
            <v>4.1.2</v>
          </cell>
          <cell r="B147" t="str">
            <v>Excavación "Manual" de 2.00 a 3.50 m  de profundidad  (incluye cargue, transporte y disposición de sobrantes en sitio autorizado por la autoridad ambiental)</v>
          </cell>
          <cell r="C147" t="str">
            <v>m3</v>
          </cell>
          <cell r="D147">
            <v>31024</v>
          </cell>
        </row>
        <row r="148">
          <cell r="A148" t="str">
            <v>4.1.3</v>
          </cell>
          <cell r="B148" t="str">
            <v>Excavación "Manual" &gt; 3.50 m  de profundidad  (incluye cargue, transporte y disposición de sobrantes en sitio autorizado por la autoridad ambiental)</v>
          </cell>
          <cell r="C148" t="str">
            <v>m3</v>
          </cell>
          <cell r="D148">
            <v>35054</v>
          </cell>
        </row>
        <row r="149">
          <cell r="A149" t="str">
            <v>4.1.4</v>
          </cell>
          <cell r="B149" t="str">
            <v>Demolición y retiro de tubería existente  a renovar</v>
          </cell>
          <cell r="C149" t="str">
            <v>ml</v>
          </cell>
          <cell r="D149">
            <v>42154</v>
          </cell>
        </row>
        <row r="150">
          <cell r="A150" t="str">
            <v>4.2</v>
          </cell>
          <cell r="B150" t="str">
            <v>Rellenos (Incluye suministro, transporte, colocación y compactación)</v>
          </cell>
          <cell r="C150">
            <v>0</v>
          </cell>
          <cell r="D150">
            <v>1</v>
          </cell>
        </row>
        <row r="151">
          <cell r="A151" t="str">
            <v>4.2.1</v>
          </cell>
          <cell r="B151" t="str">
            <v>Suministro e instalación de relleno tipo 1 "Mezcla  gravilla y arena lavada de río"</v>
          </cell>
          <cell r="C151" t="str">
            <v>m3</v>
          </cell>
          <cell r="D151">
            <v>99466</v>
          </cell>
        </row>
        <row r="152">
          <cell r="A152" t="str">
            <v>4.2.2</v>
          </cell>
          <cell r="B152" t="str">
            <v>Suministro y colocacion de relleno tipo 2 "Recebo Comun" (Incluye transporte, Extendido, nivelacion y compactacion)</v>
          </cell>
          <cell r="C152" t="str">
            <v>m3</v>
          </cell>
          <cell r="D152">
            <v>29463</v>
          </cell>
        </row>
        <row r="153">
          <cell r="A153" t="str">
            <v>4.2.3</v>
          </cell>
          <cell r="B153" t="str">
            <v>Suministro e instalación de relleno tipo 3 "Concreto de 3000 psi"</v>
          </cell>
          <cell r="C153" t="str">
            <v>m3</v>
          </cell>
          <cell r="D153">
            <v>309361</v>
          </cell>
        </row>
        <row r="154">
          <cell r="A154" t="str">
            <v>4.2.4</v>
          </cell>
          <cell r="B154" t="str">
            <v>Suministro e instalación de relleno tipo 7 "Material proveniente de la excavación"</v>
          </cell>
          <cell r="C154" t="str">
            <v>m3</v>
          </cell>
          <cell r="D154">
            <v>11291</v>
          </cell>
        </row>
        <row r="155">
          <cell r="A155" t="str">
            <v>4.2.5</v>
          </cell>
          <cell r="B155" t="str">
            <v>Suministro e instalación de relleno tipo 8 "Subbase granular SBG"</v>
          </cell>
          <cell r="C155" t="str">
            <v>m3</v>
          </cell>
          <cell r="D155">
            <v>86763</v>
          </cell>
        </row>
        <row r="156">
          <cell r="A156" t="str">
            <v>4.2.6</v>
          </cell>
          <cell r="B156" t="str">
            <v>Suministro e instalación de relleno tipo 9 "Base granular"</v>
          </cell>
          <cell r="C156" t="str">
            <v>m3</v>
          </cell>
          <cell r="D156">
            <v>100683</v>
          </cell>
        </row>
        <row r="157">
          <cell r="A157" t="str">
            <v>4.2.7</v>
          </cell>
          <cell r="B157" t="str">
            <v>Suministro e instalación de relleno tipo 5 "Subbase granular B-400 estabilizada 5%"</v>
          </cell>
          <cell r="C157" t="str">
            <v>m3</v>
          </cell>
          <cell r="D157">
            <v>0</v>
          </cell>
        </row>
        <row r="158">
          <cell r="A158" t="str">
            <v>4.3</v>
          </cell>
          <cell r="B158" t="str">
            <v>Entibados (incluye suministro, transporte, instalación y retiro)</v>
          </cell>
          <cell r="C158">
            <v>0</v>
          </cell>
          <cell r="D158">
            <v>1</v>
          </cell>
        </row>
        <row r="159">
          <cell r="A159" t="str">
            <v>4.3.1</v>
          </cell>
          <cell r="B159" t="str">
            <v>Suministro e instalación de entibado continuo en madera  Norma EAAB NS-072</v>
          </cell>
          <cell r="C159" t="str">
            <v>m2</v>
          </cell>
          <cell r="D159">
            <v>25274</v>
          </cell>
        </row>
        <row r="160">
          <cell r="A160" t="str">
            <v>4.3.2</v>
          </cell>
          <cell r="B160" t="str">
            <v>Suministro e instalación de entibado discontinuo en madera Norma EAAB NS-072</v>
          </cell>
          <cell r="C160" t="str">
            <v>m2</v>
          </cell>
          <cell r="D160">
            <v>16770</v>
          </cell>
        </row>
        <row r="161">
          <cell r="A161" t="str">
            <v>4.6</v>
          </cell>
          <cell r="B161" t="str">
            <v>Tubería de concreto  ( incluye valor de la tubería, colocación y calafateo)</v>
          </cell>
          <cell r="C161">
            <v>0</v>
          </cell>
          <cell r="D161">
            <v>1</v>
          </cell>
        </row>
        <row r="162">
          <cell r="A162" t="str">
            <v>4.6.1</v>
          </cell>
          <cell r="B162" t="str">
            <v>Suministro e instalación Tubo clase 1 concreto sin ref. 6" ( Incluye Anillo de caucho p/t)</v>
          </cell>
          <cell r="C162" t="str">
            <v>ml</v>
          </cell>
          <cell r="D162">
            <v>15120</v>
          </cell>
        </row>
        <row r="163">
          <cell r="A163" t="str">
            <v>4.6.2</v>
          </cell>
          <cell r="B163" t="str">
            <v>Suministro e instalación Tubo clase 1 concreto sin ref. 8" ( Incluye Anillo de caucho p/t)</v>
          </cell>
          <cell r="C163" t="str">
            <v>ml</v>
          </cell>
          <cell r="D163">
            <v>25277</v>
          </cell>
        </row>
        <row r="164">
          <cell r="A164" t="str">
            <v>4.6.3</v>
          </cell>
          <cell r="B164" t="str">
            <v>Suministro e instalación Tubo clase 1 concreto sin ref. 10" ( Incluye Anillo de caucho p/t)</v>
          </cell>
          <cell r="C164" t="str">
            <v>ml</v>
          </cell>
          <cell r="D164">
            <v>33794</v>
          </cell>
        </row>
        <row r="165">
          <cell r="A165" t="str">
            <v>4.6.4</v>
          </cell>
          <cell r="B165" t="str">
            <v>Suministro e instalación Tubo clase 1 concreto sin ref. 12" ( Incluye Anillo de caucho p/t)</v>
          </cell>
          <cell r="C165" t="str">
            <v>ml</v>
          </cell>
          <cell r="D165">
            <v>53883</v>
          </cell>
        </row>
        <row r="166">
          <cell r="A166" t="str">
            <v>4.6.5</v>
          </cell>
          <cell r="B166" t="str">
            <v>Suministro e instalación Tubo clase 1 concreto sin ref. 14" ( Incluye Anillo de caucho p/t)</v>
          </cell>
          <cell r="C166" t="str">
            <v>ml</v>
          </cell>
          <cell r="D166">
            <v>62851</v>
          </cell>
        </row>
        <row r="167">
          <cell r="A167" t="str">
            <v>4.6.6</v>
          </cell>
          <cell r="B167" t="str">
            <v>Suministro e instalación Tubo clase 1 concreto sin ref. 16" ( Incluye Anillo de caucho p/t)</v>
          </cell>
          <cell r="C167" t="str">
            <v>ml</v>
          </cell>
          <cell r="D167">
            <v>78329</v>
          </cell>
        </row>
        <row r="168">
          <cell r="A168" t="str">
            <v>4.6.7</v>
          </cell>
          <cell r="B168" t="str">
            <v>Suministro e instalación Tubo clase 1 concreto sin ref. 18" ( Incluye Anillo de caucho p/t)</v>
          </cell>
          <cell r="C168" t="str">
            <v>ml</v>
          </cell>
          <cell r="D168">
            <v>97572</v>
          </cell>
        </row>
        <row r="169">
          <cell r="A169" t="str">
            <v>4.6.8</v>
          </cell>
          <cell r="B169" t="str">
            <v>Suministro e instalación Tubo clase 1 concreto sin ref. 20" ( Incluye Anillo de caucho p/t)</v>
          </cell>
          <cell r="C169" t="str">
            <v>ml</v>
          </cell>
          <cell r="D169">
            <v>121953</v>
          </cell>
        </row>
        <row r="170">
          <cell r="A170" t="str">
            <v>4.6.9</v>
          </cell>
          <cell r="B170" t="str">
            <v>Suministro e instalación Tubo clase 1 concreto sin ref. 24" ( Incluye Anillo de caucho p/t)</v>
          </cell>
          <cell r="C170" t="str">
            <v>ml</v>
          </cell>
          <cell r="D170">
            <v>166608</v>
          </cell>
        </row>
        <row r="171">
          <cell r="A171" t="str">
            <v>4.6.10</v>
          </cell>
          <cell r="B171" t="str">
            <v>Suministro e instalación Tubo clase 2 concreto sin ref. 6" ( Incluye Anillo de caucho p/t)</v>
          </cell>
          <cell r="C171" t="str">
            <v>ml</v>
          </cell>
          <cell r="D171">
            <v>15466</v>
          </cell>
        </row>
        <row r="172">
          <cell r="A172" t="str">
            <v>4.6.11</v>
          </cell>
          <cell r="B172" t="str">
            <v>Suministro e instalación Tubo clase 2 concreto sin ref. 8" ( Incluye Anillo de caucho p/t)</v>
          </cell>
          <cell r="C172" t="str">
            <v>ml</v>
          </cell>
          <cell r="D172">
            <v>25970</v>
          </cell>
        </row>
        <row r="173">
          <cell r="A173" t="str">
            <v>4.6.12</v>
          </cell>
          <cell r="B173" t="str">
            <v>Suministro e instalación Tubo clase 2 concreto sin ref. 10" ( Incluye Anillo de caucho p/t)</v>
          </cell>
          <cell r="C173" t="str">
            <v>ml</v>
          </cell>
          <cell r="D173">
            <v>36103</v>
          </cell>
        </row>
        <row r="174">
          <cell r="A174" t="str">
            <v>4.6.13</v>
          </cell>
          <cell r="B174" t="str">
            <v>Suministro e instalación Tubo clase 2 concreto sin ref. 12" ( Incluye Anillo de caucho p/t)</v>
          </cell>
          <cell r="C174" t="str">
            <v>ml</v>
          </cell>
          <cell r="D174">
            <v>59310</v>
          </cell>
        </row>
        <row r="175">
          <cell r="A175" t="str">
            <v>4.6.14</v>
          </cell>
          <cell r="B175" t="str">
            <v>Suministro e instalación Tubo clase 2 concreto sin ref. 14" ( Incluye Anillo de caucho p/t)</v>
          </cell>
          <cell r="C175" t="str">
            <v>ml</v>
          </cell>
          <cell r="D175">
            <v>72435</v>
          </cell>
        </row>
        <row r="176">
          <cell r="A176" t="str">
            <v>4.6.15</v>
          </cell>
          <cell r="B176" t="str">
            <v>Suministro e instalación Tubo clase 2 concreto sin ref. 16" ( Incluye Anillo de caucho p/t)</v>
          </cell>
          <cell r="C176" t="str">
            <v>ml</v>
          </cell>
          <cell r="D176">
            <v>90222</v>
          </cell>
        </row>
        <row r="177">
          <cell r="A177" t="str">
            <v>4.6.16</v>
          </cell>
          <cell r="B177" t="str">
            <v>Suministro e instalación Tubo clase 2 concreto sin ref. 18" ( Incluye Anillo de caucho p/t)</v>
          </cell>
          <cell r="C177" t="str">
            <v>ml</v>
          </cell>
          <cell r="D177">
            <v>116395</v>
          </cell>
        </row>
        <row r="178">
          <cell r="A178" t="str">
            <v>4.6.17</v>
          </cell>
          <cell r="B178" t="str">
            <v>Suministro e instalación Tubo clase 2 concreto sin ref. 20" ( Incluye Anillo de caucho p/t)</v>
          </cell>
          <cell r="C178" t="str">
            <v>ml</v>
          </cell>
          <cell r="D178">
            <v>137426</v>
          </cell>
        </row>
        <row r="179">
          <cell r="A179" t="str">
            <v>4.6.18</v>
          </cell>
          <cell r="B179" t="str">
            <v>Suministro e instalación Tubo clase 2 concreto sin ref. 24" ( Incluye Anillo de caucho p/t)</v>
          </cell>
          <cell r="C179" t="str">
            <v>ml</v>
          </cell>
          <cell r="D179">
            <v>187770</v>
          </cell>
        </row>
        <row r="180">
          <cell r="A180" t="str">
            <v>4.6.19</v>
          </cell>
          <cell r="B180" t="str">
            <v>Suministro e instalación Tubo clase I concreto  con ref. 24" ( Incluye Anillo de caucho p/t)</v>
          </cell>
          <cell r="C180" t="str">
            <v>ml</v>
          </cell>
          <cell r="D180">
            <v>223474</v>
          </cell>
        </row>
        <row r="181">
          <cell r="A181" t="str">
            <v>4.6.20</v>
          </cell>
          <cell r="B181" t="str">
            <v>Suministro e instalación Tubo clase I concreto  con ref. 27" ( Incluye Anillo de caucho p/t)</v>
          </cell>
          <cell r="C181" t="str">
            <v>ml</v>
          </cell>
          <cell r="D181">
            <v>284117</v>
          </cell>
        </row>
        <row r="182">
          <cell r="A182" t="str">
            <v>4.6.21</v>
          </cell>
          <cell r="B182" t="str">
            <v>Suministro e instalación Tubo clase I concreto  con ref. 30" ( Incluye Anillo de caucho p/t)</v>
          </cell>
          <cell r="C182" t="str">
            <v>ml</v>
          </cell>
          <cell r="D182">
            <v>336605</v>
          </cell>
        </row>
        <row r="183">
          <cell r="A183" t="str">
            <v>4.6.22</v>
          </cell>
          <cell r="B183" t="str">
            <v>Suministro e instalación Tubo clase I concreto  con ref. 36" ( Incluye Anillo de caucho p/t)</v>
          </cell>
          <cell r="C183" t="str">
            <v>ml</v>
          </cell>
          <cell r="D183">
            <v>424975</v>
          </cell>
        </row>
        <row r="184">
          <cell r="A184" t="str">
            <v>4.6.23</v>
          </cell>
          <cell r="B184" t="str">
            <v>Suministro e instalación Tubo clase I concreto  con ref. 40" 1.00 m( Incluye Anillo de caucho p/t)</v>
          </cell>
          <cell r="C184" t="str">
            <v>ml</v>
          </cell>
          <cell r="D184">
            <v>518523</v>
          </cell>
        </row>
        <row r="185">
          <cell r="A185" t="str">
            <v>4.6.24</v>
          </cell>
          <cell r="B185" t="str">
            <v>Suministro e instalación Tubo clase I concreto  con ref. 44" 1.10 m( Incluye Anillo de caucho p/t)</v>
          </cell>
          <cell r="C185" t="str">
            <v>ml</v>
          </cell>
          <cell r="D185">
            <v>592419</v>
          </cell>
        </row>
        <row r="186">
          <cell r="A186" t="str">
            <v>4.6.25</v>
          </cell>
          <cell r="B186" t="str">
            <v>Suministro e instalación Tubo clase I concreto  con ref. 48" 1.20 m( Incluye Anillo de caucho p/t)</v>
          </cell>
          <cell r="C186" t="str">
            <v>ml</v>
          </cell>
          <cell r="D186">
            <v>728141</v>
          </cell>
        </row>
        <row r="187">
          <cell r="A187" t="str">
            <v>4.6.26</v>
          </cell>
          <cell r="B187" t="str">
            <v>Suministro e instalación Tubo clase I concreto  con ref. 52" 1.30 m( Incluye Anillo de caucho p/t)</v>
          </cell>
          <cell r="C187" t="str">
            <v>ml</v>
          </cell>
          <cell r="D187">
            <v>826896</v>
          </cell>
        </row>
        <row r="188">
          <cell r="A188" t="str">
            <v>4.6.27</v>
          </cell>
          <cell r="B188" t="str">
            <v>Suministro e instalación Tubo clase I concreto  con ref. 56" 1.40 m( Incluye Anillo de caucho p/t)</v>
          </cell>
          <cell r="C188" t="str">
            <v>ml</v>
          </cell>
          <cell r="D188">
            <v>971137</v>
          </cell>
        </row>
        <row r="189">
          <cell r="A189" t="str">
            <v>4.6.28</v>
          </cell>
          <cell r="B189" t="str">
            <v>Suministro e instalación Tubo clase I concreto  con ref. 60" 1.50 m( Incluye Anillo de caucho p/t)</v>
          </cell>
          <cell r="C189" t="str">
            <v>ml</v>
          </cell>
          <cell r="D189">
            <v>1045590</v>
          </cell>
        </row>
        <row r="190">
          <cell r="A190" t="str">
            <v>4.6.29</v>
          </cell>
          <cell r="B190" t="str">
            <v>Suministro e instalación Tubo clase I concreto  con ref. 64" 1.60 m( Incluye Anillo de caucho p/t)</v>
          </cell>
          <cell r="C190" t="str">
            <v>ml</v>
          </cell>
          <cell r="D190">
            <v>1163229</v>
          </cell>
        </row>
        <row r="191">
          <cell r="A191" t="str">
            <v>4.6.30</v>
          </cell>
          <cell r="B191" t="str">
            <v>Suministro e instalación Tubo clase I concreto  con ref. 68" 1.70 m( Incluye Anillo de caucho p/t)</v>
          </cell>
          <cell r="C191" t="str">
            <v>ml</v>
          </cell>
          <cell r="D191">
            <v>1295252</v>
          </cell>
        </row>
        <row r="192">
          <cell r="A192" t="str">
            <v>4.6.31</v>
          </cell>
          <cell r="B192" t="str">
            <v>Suministro e instalación Tubo clase I concreto  con ref. 72" 1.80 m( Incluye Anillo de caucho p/t)</v>
          </cell>
          <cell r="C192" t="str">
            <v>ml</v>
          </cell>
          <cell r="D192">
            <v>1442088</v>
          </cell>
        </row>
        <row r="193">
          <cell r="A193" t="str">
            <v>4.6.32</v>
          </cell>
          <cell r="B193" t="str">
            <v>Suministro e instalación Tubo clase I concreto  con ref. 80" 2.00 m( Incluye Anillo de caucho p/t)</v>
          </cell>
          <cell r="C193" t="str">
            <v>ml</v>
          </cell>
          <cell r="D193">
            <v>1774310</v>
          </cell>
        </row>
        <row r="194">
          <cell r="A194" t="str">
            <v>4.6.33</v>
          </cell>
          <cell r="B194" t="str">
            <v>Suministro e instalación Tubo clase I concreto  con ref. 86" 2.15 m( Incluye Anillo de caucho p/t)</v>
          </cell>
          <cell r="C194" t="str">
            <v>ml</v>
          </cell>
          <cell r="D194">
            <v>1983039</v>
          </cell>
        </row>
        <row r="195">
          <cell r="A195" t="str">
            <v>4.6.34</v>
          </cell>
          <cell r="B195" t="str">
            <v>Suministro e instalación Tubo clase I concreto  con ref. 92" 2.30 m( Incluye Anillo de caucho p/t)</v>
          </cell>
          <cell r="C195" t="str">
            <v>ml</v>
          </cell>
          <cell r="D195">
            <v>2216528</v>
          </cell>
        </row>
        <row r="196">
          <cell r="A196" t="str">
            <v>4.6.35</v>
          </cell>
          <cell r="B196" t="str">
            <v>Suministro e instalación Tubo clase I concreto  con ref. 98" 2.45 m( Incluye Anillo de caucho p/t)</v>
          </cell>
          <cell r="C196" t="str">
            <v>ml</v>
          </cell>
          <cell r="D196">
            <v>2739727</v>
          </cell>
        </row>
        <row r="197">
          <cell r="A197" t="str">
            <v>4.6.36</v>
          </cell>
          <cell r="B197" t="str">
            <v>Suministro e instalación Tubo clase I concreto  con ref. 110" 2.75 m( Incluye Anillo de caucho p/t)</v>
          </cell>
          <cell r="C197" t="str">
            <v>ml</v>
          </cell>
          <cell r="D197">
            <v>3354033</v>
          </cell>
        </row>
        <row r="198">
          <cell r="A198" t="str">
            <v>4.6.37</v>
          </cell>
          <cell r="B198" t="str">
            <v>Suministro e instalación Tubo clase II concreto  con ref. 24" ( Incluye Anillo de caucho p/t)</v>
          </cell>
          <cell r="C198" t="str">
            <v>ml</v>
          </cell>
          <cell r="D198">
            <v>227637</v>
          </cell>
        </row>
        <row r="199">
          <cell r="A199" t="str">
            <v>4.6.38</v>
          </cell>
          <cell r="B199" t="str">
            <v>Suministro e instalación Tubo clase II concreto  con ref. 27" ( Incluye Anillo de caucho p/t)</v>
          </cell>
          <cell r="C199" t="str">
            <v>ml</v>
          </cell>
          <cell r="D199">
            <v>282915</v>
          </cell>
        </row>
        <row r="200">
          <cell r="A200" t="str">
            <v>4.6.39</v>
          </cell>
          <cell r="B200" t="str">
            <v>Suministro e instalación Tubo clase II concreto  con ref. 30" ( Incluye Anillo de caucho p/t)</v>
          </cell>
          <cell r="C200" t="str">
            <v>ml</v>
          </cell>
          <cell r="D200">
            <v>349263</v>
          </cell>
        </row>
        <row r="201">
          <cell r="A201" t="str">
            <v>4.6.40</v>
          </cell>
          <cell r="B201" t="str">
            <v>Suministro e instalación Tubo clase II concreto  con ref. 36" ( Incluye Anillo de caucho p/t)</v>
          </cell>
          <cell r="C201" t="str">
            <v>ml</v>
          </cell>
          <cell r="D201">
            <v>440252</v>
          </cell>
        </row>
        <row r="202">
          <cell r="A202" t="str">
            <v>4.6.41</v>
          </cell>
          <cell r="B202" t="str">
            <v>Suministro e instalación Tubo clase II concreto  con ref. 40" 1.00 m( Incluye Anillo de caucho p/t)</v>
          </cell>
          <cell r="C202" t="str">
            <v>ml</v>
          </cell>
          <cell r="D202">
            <v>539760</v>
          </cell>
        </row>
        <row r="203">
          <cell r="A203" t="str">
            <v>4.6.42</v>
          </cell>
          <cell r="B203" t="str">
            <v>Suministro e instalación Tubo clase II concreto  con ref. 44" 1.10 m( Incluye Anillo de caucho p/t)</v>
          </cell>
          <cell r="C203" t="str">
            <v>ml</v>
          </cell>
          <cell r="D203">
            <v>616177</v>
          </cell>
        </row>
        <row r="204">
          <cell r="A204" t="str">
            <v>4.6.43</v>
          </cell>
          <cell r="B204" t="str">
            <v>Suministro e instalación Tubo clase II concreto  con ref. 48" 1.20 m( Incluye Anillo de caucho p/t)</v>
          </cell>
          <cell r="C204" t="str">
            <v>ml</v>
          </cell>
          <cell r="D204">
            <v>750338</v>
          </cell>
        </row>
        <row r="205">
          <cell r="A205" t="str">
            <v>4.6.44</v>
          </cell>
          <cell r="B205" t="str">
            <v>Suministro e instalación Tubo clase II concreto  con ref. 52" 1.30 m( Incluye Anillo de caucho p/t)</v>
          </cell>
          <cell r="C205" t="str">
            <v>ml</v>
          </cell>
          <cell r="D205">
            <v>859952</v>
          </cell>
        </row>
        <row r="206">
          <cell r="A206" t="str">
            <v>4.6.45</v>
          </cell>
          <cell r="B206" t="str">
            <v>Suministro e instalación Tubo clase II concreto  con ref. 56" 1.40 m( Incluye Anillo de caucho p/t)</v>
          </cell>
          <cell r="C206" t="str">
            <v>ml</v>
          </cell>
          <cell r="D206">
            <v>983034</v>
          </cell>
        </row>
        <row r="207">
          <cell r="A207" t="str">
            <v>4.6.46</v>
          </cell>
          <cell r="B207" t="str">
            <v>Suministro e instalación Tubo clase II concreto  con ref. 60" 1.50 m( Incluye Anillo de caucho p/t)</v>
          </cell>
          <cell r="C207" t="str">
            <v>ml</v>
          </cell>
          <cell r="D207">
            <v>1002240</v>
          </cell>
        </row>
        <row r="208">
          <cell r="A208" t="str">
            <v>4.6.47</v>
          </cell>
          <cell r="B208" t="str">
            <v>Suministro e instalación Tubo clase II concreto  con ref. 64" 1.60 m( Incluye Anillo de caucho p/t)</v>
          </cell>
          <cell r="C208" t="str">
            <v>ml</v>
          </cell>
          <cell r="D208">
            <v>1133679</v>
          </cell>
        </row>
        <row r="209">
          <cell r="A209" t="str">
            <v>4.6.48</v>
          </cell>
          <cell r="B209" t="str">
            <v>Suministro e instalación Tubo clase II concreto  con ref. 68" 1.70 m( Incluye Anillo de caucho p/t)</v>
          </cell>
          <cell r="C209" t="str">
            <v>ml</v>
          </cell>
          <cell r="D209">
            <v>1324711</v>
          </cell>
        </row>
        <row r="210">
          <cell r="A210" t="str">
            <v>4.6.49</v>
          </cell>
          <cell r="B210" t="str">
            <v>Suministro e instalación Tubo clase II concreto  con ref. 72" 1.80 m( Incluye Anillo de caucho p/t)</v>
          </cell>
          <cell r="C210" t="str">
            <v>ml</v>
          </cell>
          <cell r="D210">
            <v>1459919</v>
          </cell>
        </row>
        <row r="211">
          <cell r="A211" t="str">
            <v>4.6.50</v>
          </cell>
          <cell r="B211" t="str">
            <v>Suministro e instalación Tubo clase II concreto  con ref. 80" 2.00 m( Incluye Anillo de caucho p/t)</v>
          </cell>
          <cell r="C211" t="str">
            <v>ml</v>
          </cell>
          <cell r="D211">
            <v>1782245</v>
          </cell>
        </row>
        <row r="212">
          <cell r="A212" t="str">
            <v>4.6.51</v>
          </cell>
          <cell r="B212" t="str">
            <v>Suministro e instalación Tubo clase II concreto  con ref. 86" 2.15 m( Incluye Anillo de caucho p/t)</v>
          </cell>
          <cell r="C212" t="str">
            <v>ml</v>
          </cell>
          <cell r="D212">
            <v>2007093</v>
          </cell>
        </row>
        <row r="213">
          <cell r="A213" t="str">
            <v>4.6.52</v>
          </cell>
          <cell r="B213" t="str">
            <v>Suministro e instalación Tubo clase II concreto  con ref. 92" 2.30 m( Incluye Anillo de caucho p/t)</v>
          </cell>
          <cell r="C213" t="str">
            <v>ml</v>
          </cell>
          <cell r="D213">
            <v>2201887</v>
          </cell>
        </row>
        <row r="214">
          <cell r="A214" t="str">
            <v>4.6.53</v>
          </cell>
          <cell r="B214" t="str">
            <v>Suministro e instalación Tubo clase II concreto  con ref. 98" 2.45 m( Incluye Anillo de caucho p/t)</v>
          </cell>
          <cell r="C214" t="str">
            <v>ml</v>
          </cell>
          <cell r="D214">
            <v>2783352</v>
          </cell>
        </row>
        <row r="215">
          <cell r="A215" t="str">
            <v>4.6.54</v>
          </cell>
          <cell r="B215" t="str">
            <v>Suministro e instalación Tubo clase II concreto  con ref. 110" 2.75 m( Incluye Anillo de caucho p/t)</v>
          </cell>
          <cell r="C215" t="str">
            <v>ml</v>
          </cell>
          <cell r="D215">
            <v>3406725</v>
          </cell>
        </row>
        <row r="216">
          <cell r="A216" t="str">
            <v>4.6.55</v>
          </cell>
          <cell r="B216" t="str">
            <v>Suministro e instalación Tubo clase III concreto  con ref. 24" ( Incluye Anillo de caucho p/t)</v>
          </cell>
          <cell r="C216" t="str">
            <v>ml</v>
          </cell>
          <cell r="D216">
            <v>230660</v>
          </cell>
        </row>
        <row r="217">
          <cell r="A217" t="str">
            <v>4.6.56</v>
          </cell>
          <cell r="B217" t="str">
            <v>Suministro e instalación Tubo clase III concreto  con ref. 27" ( Incluye Anillo de caucho p/t)</v>
          </cell>
          <cell r="C217" t="str">
            <v>ml</v>
          </cell>
          <cell r="D217">
            <v>295924</v>
          </cell>
        </row>
        <row r="218">
          <cell r="A218" t="str">
            <v>4.6.57</v>
          </cell>
          <cell r="B218" t="str">
            <v>Suministro e instalación Tubo clase III concreto  con ref. 30" ( Incluye Anillo de caucho p/t)</v>
          </cell>
          <cell r="C218" t="str">
            <v>ml</v>
          </cell>
          <cell r="D218">
            <v>369336</v>
          </cell>
        </row>
        <row r="219">
          <cell r="A219" t="str">
            <v>4.6.58</v>
          </cell>
          <cell r="B219" t="str">
            <v>Suministro e instalación Tubo clase III concreto  con ref. 36" ( Incluye Anillo de caucho p/t)</v>
          </cell>
          <cell r="C219" t="str">
            <v>ml</v>
          </cell>
          <cell r="D219">
            <v>464893</v>
          </cell>
        </row>
        <row r="220">
          <cell r="A220" t="str">
            <v>4.6.59</v>
          </cell>
          <cell r="B220" t="str">
            <v>Suministro e instalación Tubo clase III concreto  con ref. 40" 1.00 m( Incluye Anillo de caucho p/t)</v>
          </cell>
          <cell r="C220" t="str">
            <v>ml</v>
          </cell>
          <cell r="D220">
            <v>574754</v>
          </cell>
        </row>
        <row r="221">
          <cell r="A221" t="str">
            <v>4.6.60</v>
          </cell>
          <cell r="B221" t="str">
            <v>Suministro e instalación Tubo clase III concreto  con ref. 44" 1.10 m( Incluye Anillo de caucho p/t)</v>
          </cell>
          <cell r="C221" t="str">
            <v>ml</v>
          </cell>
          <cell r="D221">
            <v>644454</v>
          </cell>
        </row>
        <row r="222">
          <cell r="A222" t="str">
            <v>4.6.61</v>
          </cell>
          <cell r="B222" t="str">
            <v>Suministro e instalación Tubo clase III concreto  con ref. 48" 1.20 m( Incluye Anillo de caucho p/t)</v>
          </cell>
          <cell r="C222" t="str">
            <v>ml</v>
          </cell>
          <cell r="D222">
            <v>784230</v>
          </cell>
        </row>
        <row r="223">
          <cell r="A223" t="str">
            <v>4.6.62</v>
          </cell>
          <cell r="B223" t="str">
            <v>Suministro e instalación Tubo clase III concreto  con ref. 52" 1.30 m( Incluye Anillo de caucho p/t)</v>
          </cell>
          <cell r="C223" t="str">
            <v>ml</v>
          </cell>
          <cell r="D223">
            <v>902781</v>
          </cell>
        </row>
        <row r="224">
          <cell r="A224" t="str">
            <v>4.6.63</v>
          </cell>
          <cell r="B224" t="str">
            <v>Suministro e instalación Tubo clase III concreto  con ref. 56" 1.40 m( Incluye Anillo de caucho p/t)</v>
          </cell>
          <cell r="C224" t="str">
            <v>ml</v>
          </cell>
          <cell r="D224">
            <v>1003390</v>
          </cell>
        </row>
        <row r="225">
          <cell r="A225" t="str">
            <v>4.6.64</v>
          </cell>
          <cell r="B225" t="str">
            <v>Suministro e instalación Tubo clase III concreto  con ref. 60" 1.50 m( Incluye Anillo de caucho p/t)</v>
          </cell>
          <cell r="C225" t="str">
            <v>ml</v>
          </cell>
          <cell r="D225">
            <v>1181561</v>
          </cell>
        </row>
        <row r="226">
          <cell r="A226" t="str">
            <v>4.6.65</v>
          </cell>
          <cell r="B226" t="str">
            <v>Suministro e instalación Tubo clase III concreto  con ref. 64" 1.60 m( Incluye Anillo de caucho p/t)</v>
          </cell>
          <cell r="C226" t="str">
            <v>ml</v>
          </cell>
          <cell r="D226">
            <v>1236314</v>
          </cell>
        </row>
        <row r="227">
          <cell r="A227" t="str">
            <v>4.6.66</v>
          </cell>
          <cell r="B227" t="str">
            <v>Suministro e instalación Tubo clase III concreto  con ref. 68" 1.70 m( Incluye Anillo de caucho p/t)</v>
          </cell>
          <cell r="C227" t="str">
            <v>ml</v>
          </cell>
          <cell r="D227">
            <v>1404635</v>
          </cell>
        </row>
        <row r="228">
          <cell r="A228" t="str">
            <v>4.6.67</v>
          </cell>
          <cell r="B228" t="str">
            <v>Suministro e instalación Tubo clase III concreto  con ref. 72" 1.80 m( Incluye Anillo de caucho p/t)</v>
          </cell>
          <cell r="C228" t="str">
            <v>ml</v>
          </cell>
          <cell r="D228">
            <v>1599508</v>
          </cell>
        </row>
        <row r="229">
          <cell r="A229" t="str">
            <v>4.6.68</v>
          </cell>
          <cell r="B229" t="str">
            <v>Suministro e instalación Tubo clase III concreto  con ref. 80" 2.00 m( Incluye Anillo de caucho p/t)</v>
          </cell>
          <cell r="C229" t="str">
            <v>ml</v>
          </cell>
          <cell r="D229">
            <v>1809101</v>
          </cell>
        </row>
        <row r="230">
          <cell r="A230" t="str">
            <v>4.6.69</v>
          </cell>
          <cell r="B230" t="str">
            <v>Suministro e instalación Tubo clase III concreto  con ref. 86" 2.15 m( Incluye Anillo de caucho p/t)</v>
          </cell>
          <cell r="C230" t="str">
            <v>ml</v>
          </cell>
          <cell r="D230">
            <v>2017830</v>
          </cell>
        </row>
        <row r="231">
          <cell r="A231" t="str">
            <v>4.6.70</v>
          </cell>
          <cell r="B231" t="str">
            <v>Suministro e instalación Tubo clase III concreto  con ref. 92" 2.30 m( Incluye Anillo de caucho p/t)</v>
          </cell>
          <cell r="C231" t="str">
            <v>ml</v>
          </cell>
          <cell r="D231">
            <v>2238715</v>
          </cell>
        </row>
        <row r="232">
          <cell r="A232" t="str">
            <v>4.6.71</v>
          </cell>
          <cell r="B232" t="str">
            <v>Suministro e instalación Tubo clase III concreto  con ref. 98" 2.45 m( Incluye Anillo de caucho p/t)</v>
          </cell>
          <cell r="C232" t="str">
            <v>ml</v>
          </cell>
          <cell r="D232">
            <v>2830374</v>
          </cell>
        </row>
        <row r="233">
          <cell r="A233" t="str">
            <v>4.6.72</v>
          </cell>
          <cell r="B233" t="str">
            <v>Suministro e instalación Tubo clase III concreto  con ref. 110" 2.75 m( Incluye Anillo de caucho p/t)</v>
          </cell>
          <cell r="C233" t="str">
            <v>ml</v>
          </cell>
          <cell r="D233">
            <v>3465644</v>
          </cell>
        </row>
        <row r="234">
          <cell r="A234" t="str">
            <v>4.6.73</v>
          </cell>
          <cell r="B234" t="str">
            <v>Suministro e instalación Tubo clase IV concreto  con ref. 24" ( Incluye Anillo de caucho p/t)</v>
          </cell>
          <cell r="C234" t="str">
            <v>ml</v>
          </cell>
          <cell r="D234">
            <v>271661</v>
          </cell>
        </row>
        <row r="235">
          <cell r="A235" t="str">
            <v>4.6.74</v>
          </cell>
          <cell r="B235" t="str">
            <v>Suministro e instalación Tubo clase IV concreto  con ref. 27" ( Incluye Anillo de caucho p/t)</v>
          </cell>
          <cell r="C235" t="str">
            <v>ml</v>
          </cell>
          <cell r="D235">
            <v>332738</v>
          </cell>
        </row>
        <row r="236">
          <cell r="A236" t="str">
            <v>4.6.75</v>
          </cell>
          <cell r="B236" t="str">
            <v>Suministro e instalación Tubo clase IV concreto  con ref. 30" ( Incluye Anillo de caucho p/t)</v>
          </cell>
          <cell r="C236" t="str">
            <v>ml</v>
          </cell>
          <cell r="D236">
            <v>415142</v>
          </cell>
        </row>
        <row r="237">
          <cell r="A237" t="str">
            <v>4.6.76</v>
          </cell>
          <cell r="B237" t="str">
            <v>Suministro e instalación Tubo clase IV concreto  con ref. 36" ( Incluye Anillo de caucho p/t)</v>
          </cell>
          <cell r="C237" t="str">
            <v>ml</v>
          </cell>
          <cell r="D237">
            <v>521422</v>
          </cell>
        </row>
        <row r="238">
          <cell r="A238" t="str">
            <v>4.6.77</v>
          </cell>
          <cell r="B238" t="str">
            <v>Suministro e instalación Tubo clase IV concreto  con ref. 40" 1.00 m( Incluye Anillo de caucho p/t)</v>
          </cell>
          <cell r="C238" t="str">
            <v>ml</v>
          </cell>
          <cell r="D238">
            <v>643412</v>
          </cell>
        </row>
        <row r="239">
          <cell r="A239" t="str">
            <v>4.6.78</v>
          </cell>
          <cell r="B239" t="str">
            <v>Suministro e instalación Tubo clase IV concreto  con ref. 44" 1.10 m( Incluye Anillo de caucho p/t)</v>
          </cell>
          <cell r="C239" t="str">
            <v>ml</v>
          </cell>
          <cell r="D239">
            <v>724161</v>
          </cell>
        </row>
        <row r="240">
          <cell r="A240" t="str">
            <v>4.6.79</v>
          </cell>
          <cell r="B240" t="str">
            <v>Suministro e instalación Tubo clase IV concreto  con ref. 48" 1.20 m( Incluye Anillo de caucho p/t)</v>
          </cell>
          <cell r="C240" t="str">
            <v>ml</v>
          </cell>
          <cell r="D240">
            <v>877225</v>
          </cell>
        </row>
        <row r="241">
          <cell r="A241" t="str">
            <v>4.6.80</v>
          </cell>
          <cell r="B241" t="str">
            <v>Suministro e instalación Tubo clase IV concreto  con ref. 52" 1.30 m( Incluye Anillo de caucho p/t)</v>
          </cell>
          <cell r="C241" t="str">
            <v>ml</v>
          </cell>
          <cell r="D241">
            <v>993138</v>
          </cell>
        </row>
        <row r="242">
          <cell r="A242" t="str">
            <v>4.6.81</v>
          </cell>
          <cell r="B242" t="str">
            <v>Suministro e instalación Tubo clase IV concreto  con ref. 56" 1.40 m( Incluye Anillo de caucho p/t)</v>
          </cell>
          <cell r="C242" t="str">
            <v>ml</v>
          </cell>
          <cell r="D242">
            <v>1056209</v>
          </cell>
        </row>
        <row r="243">
          <cell r="A243" t="str">
            <v>4.6.82</v>
          </cell>
          <cell r="B243" t="str">
            <v>Suministro e instalación Tubo clase IV concreto  con ref. 60" 1.50 m( Incluye Anillo de caucho p/t)</v>
          </cell>
          <cell r="C243" t="str">
            <v>ml</v>
          </cell>
          <cell r="D243">
            <v>1269414</v>
          </cell>
        </row>
        <row r="244">
          <cell r="A244" t="str">
            <v>4.6.83</v>
          </cell>
          <cell r="B244" t="str">
            <v>Suministro e instalación Tubo clase IV concreto  con ref. 64" 1.60 m( Incluye Anillo de caucho p/t)</v>
          </cell>
          <cell r="C244" t="str">
            <v>ml</v>
          </cell>
          <cell r="D244">
            <v>1374933</v>
          </cell>
        </row>
        <row r="245">
          <cell r="A245" t="str">
            <v>4.6.84</v>
          </cell>
          <cell r="B245" t="str">
            <v>Suministro e instalación Tubo clase IV concreto  con ref. 68" 1.70 m( Incluye Anillo de caucho p/t)</v>
          </cell>
          <cell r="C245" t="str">
            <v>ml</v>
          </cell>
          <cell r="D245">
            <v>1503879</v>
          </cell>
        </row>
        <row r="246">
          <cell r="A246" t="str">
            <v>4.6.85</v>
          </cell>
          <cell r="B246" t="str">
            <v>Suministro e instalación Tubo clase IV concreto  con ref. 72" 1.80 m( Incluye Anillo de caucho p/t)</v>
          </cell>
          <cell r="C246" t="str">
            <v>ml</v>
          </cell>
          <cell r="D246">
            <v>1707828</v>
          </cell>
        </row>
        <row r="247">
          <cell r="A247" t="str">
            <v>4.6.86</v>
          </cell>
          <cell r="B247" t="str">
            <v>Suministro e instalación Tubo clase IV concreto  con ref. 80" 2.00 m( Incluye Anillo de caucho p/t)</v>
          </cell>
          <cell r="C247" t="str">
            <v>ml</v>
          </cell>
          <cell r="D247">
            <v>2054984</v>
          </cell>
        </row>
        <row r="248">
          <cell r="A248" t="str">
            <v>4.6.87</v>
          </cell>
          <cell r="B248" t="str">
            <v>Suministro e instalación Tubo clase IV concreto  con ref. 86" 2.15 m( Incluye Anillo de caucho p/t)</v>
          </cell>
          <cell r="C248" t="str">
            <v>ml</v>
          </cell>
          <cell r="D248">
            <v>2443874</v>
          </cell>
        </row>
        <row r="249">
          <cell r="A249" t="str">
            <v>4.6.88</v>
          </cell>
          <cell r="B249" t="str">
            <v>Suministro e instalación Tubo clase IV concreto  con ref. 92" 2.30 m( Incluye Anillo de caucho p/t)</v>
          </cell>
          <cell r="C249" t="str">
            <v>ml</v>
          </cell>
          <cell r="D249">
            <v>2652199</v>
          </cell>
        </row>
        <row r="250">
          <cell r="A250" t="str">
            <v>4.6.89</v>
          </cell>
          <cell r="B250" t="str">
            <v>Suministro e instalación Tubo clase IV concreto  con ref. 98" 2.45 m( Incluye Anillo de caucho p/t)</v>
          </cell>
          <cell r="C250" t="str">
            <v>ml</v>
          </cell>
          <cell r="D250">
            <v>3366892</v>
          </cell>
        </row>
        <row r="251">
          <cell r="A251" t="str">
            <v>4.6.90</v>
          </cell>
          <cell r="B251" t="str">
            <v>Suministro e instalación Tubo clase IV concreto  con ref. 110" 2.75 m( Incluye Anillo de caucho p/t)</v>
          </cell>
          <cell r="C251" t="str">
            <v>ml</v>
          </cell>
          <cell r="D251">
            <v>4126236</v>
          </cell>
        </row>
        <row r="252">
          <cell r="A252" t="str">
            <v>4.7</v>
          </cell>
          <cell r="B252" t="str">
            <v>Pozos de Inspección</v>
          </cell>
          <cell r="C252">
            <v>0</v>
          </cell>
          <cell r="D252">
            <v>1</v>
          </cell>
        </row>
        <row r="253">
          <cell r="A253" t="str">
            <v>4.7.1</v>
          </cell>
          <cell r="B253" t="str">
            <v>Construcción de placa fondo   pozo inspección D=1,70 m</v>
          </cell>
          <cell r="C253" t="str">
            <v>un</v>
          </cell>
          <cell r="D253">
            <v>388157</v>
          </cell>
        </row>
        <row r="254">
          <cell r="A254" t="str">
            <v>4.7.2</v>
          </cell>
          <cell r="B254" t="str">
            <v>Construcción pozo inspección D=1.70 E=0.25 tipo A. Incluye acero para escaleras, geotextil y pañete impermeabilizado de 2000 psi</v>
          </cell>
          <cell r="C254" t="str">
            <v>ml</v>
          </cell>
          <cell r="D254">
            <v>380809</v>
          </cell>
        </row>
        <row r="255">
          <cell r="A255" t="str">
            <v>4.7.3</v>
          </cell>
          <cell r="B255" t="str">
            <v>Placa Cubierta Aro y Tapa pozo inspección- Fundida en sitio pozo de inspección D= 1.70 m. En concreto de 5000 psi, incluye acero, formaleta, aro y tapa en concreto</v>
          </cell>
          <cell r="C255" t="str">
            <v>un</v>
          </cell>
          <cell r="D255">
            <v>400904</v>
          </cell>
        </row>
        <row r="256">
          <cell r="A256" t="str">
            <v>4.7.5</v>
          </cell>
          <cell r="B256" t="str">
            <v>Limpieza de pozos y sumideros (incluye cargue, transporte y disposición de sobrantes en sitio autorizado por la autoridad ambiental)</v>
          </cell>
          <cell r="C256" t="str">
            <v>un</v>
          </cell>
          <cell r="D256">
            <v>22723</v>
          </cell>
        </row>
        <row r="257">
          <cell r="A257" t="str">
            <v>4.7.6</v>
          </cell>
          <cell r="B257" t="str">
            <v>Construcción de placa fondo   pozo inspección D=1,95 m</v>
          </cell>
          <cell r="C257" t="str">
            <v>un</v>
          </cell>
          <cell r="D257">
            <v>444079</v>
          </cell>
        </row>
        <row r="258">
          <cell r="A258" t="str">
            <v>4.7.7</v>
          </cell>
          <cell r="B258" t="str">
            <v>Construcción pozo inspección D=1.95 E=0.375 tipo B. Incluye acero para escaleras, geotextil y pañete impermeabilizado de 2000 psi</v>
          </cell>
          <cell r="C258" t="str">
            <v>un</v>
          </cell>
          <cell r="D258">
            <v>509742</v>
          </cell>
        </row>
        <row r="259">
          <cell r="A259" t="str">
            <v>4.7.8</v>
          </cell>
          <cell r="B259" t="str">
            <v>Placa Cubierta Aro y Tapa pozo inspección- Fundida en sitio pozo de inspección D= 1.95 m. En concreto de 5000 psi, incluye acero, formaleta, aro y tapa en concreto</v>
          </cell>
          <cell r="C259" t="str">
            <v>un</v>
          </cell>
          <cell r="D259">
            <v>444812</v>
          </cell>
        </row>
        <row r="260">
          <cell r="A260" t="str">
            <v>4.7.9</v>
          </cell>
          <cell r="B260" t="str">
            <v>Nivelación de pozo de inspección e=0.375 m hasta rasante</v>
          </cell>
          <cell r="C260" t="str">
            <v>un</v>
          </cell>
          <cell r="D260">
            <v>131566</v>
          </cell>
        </row>
        <row r="261">
          <cell r="A261" t="str">
            <v>4.7.10</v>
          </cell>
          <cell r="B261" t="str">
            <v>Suministro e instalación de cono concéntrico para pozo Diámetro 120X60 cm</v>
          </cell>
          <cell r="C261" t="str">
            <v>un</v>
          </cell>
          <cell r="D261">
            <v>320818</v>
          </cell>
        </row>
        <row r="262">
          <cell r="A262" t="str">
            <v>4.7.11</v>
          </cell>
          <cell r="B262" t="str">
            <v>Demolición de pozos y cajas de alcantarillado</v>
          </cell>
          <cell r="C262" t="str">
            <v>m3</v>
          </cell>
          <cell r="D262">
            <v>39386</v>
          </cell>
        </row>
        <row r="263">
          <cell r="A263" t="str">
            <v>4.8</v>
          </cell>
          <cell r="B263" t="str">
            <v>Tubería en PVC</v>
          </cell>
          <cell r="C263">
            <v>0</v>
          </cell>
          <cell r="D263">
            <v>1</v>
          </cell>
        </row>
        <row r="264">
          <cell r="A264" t="str">
            <v>4.8.1</v>
          </cell>
          <cell r="B264" t="str">
            <v>Suministro e instalación de tubería en PVC 4"</v>
          </cell>
          <cell r="C264" t="str">
            <v>ml</v>
          </cell>
          <cell r="D264">
            <v>15885</v>
          </cell>
        </row>
        <row r="265">
          <cell r="A265" t="str">
            <v>4.8.2</v>
          </cell>
          <cell r="B265" t="str">
            <v>Suministro e instalación de tubería lisa 12". Diámetro interno 0.30 RIB LOC NTC 4784</v>
          </cell>
          <cell r="C265" t="str">
            <v>ml</v>
          </cell>
          <cell r="D265">
            <v>72531</v>
          </cell>
        </row>
        <row r="266">
          <cell r="A266" t="str">
            <v>4.8.3</v>
          </cell>
          <cell r="B266" t="str">
            <v>Suministro e instalación de tubería lisa 14". Diámetro interno 0.35 RIB LOC NTC 4784</v>
          </cell>
          <cell r="C266" t="str">
            <v>ml</v>
          </cell>
          <cell r="D266">
            <v>91944</v>
          </cell>
        </row>
        <row r="267">
          <cell r="A267" t="str">
            <v>4.8.4</v>
          </cell>
          <cell r="B267" t="str">
            <v>Suministro e instalación de tubería lisa 16". Diámetro interno 0.36 RIB LOC NTC 4784</v>
          </cell>
          <cell r="C267" t="str">
            <v>ml</v>
          </cell>
          <cell r="D267">
            <v>111717</v>
          </cell>
        </row>
        <row r="268">
          <cell r="A268" t="str">
            <v>4.8.5</v>
          </cell>
          <cell r="B268" t="str">
            <v>Suministro e instalación de tubería lisa 18". Diámetro interno 0.45 RIB LOC NTC 4784</v>
          </cell>
          <cell r="C268" t="str">
            <v>ml</v>
          </cell>
          <cell r="D268">
            <v>148627</v>
          </cell>
        </row>
        <row r="269">
          <cell r="A269" t="str">
            <v>4.8.6</v>
          </cell>
          <cell r="B269" t="str">
            <v>Suministro e instalación de tubería lisa 40". Diámetro interno 1 RIB STEEL NTC 4784</v>
          </cell>
          <cell r="C269" t="str">
            <v>ml</v>
          </cell>
          <cell r="D269">
            <v>813302</v>
          </cell>
        </row>
        <row r="270">
          <cell r="A270" t="str">
            <v>4.8.7</v>
          </cell>
          <cell r="B270" t="str">
            <v xml:space="preserve">Suministro e instalación de tubería PVC 1.5". </v>
          </cell>
          <cell r="C270" t="str">
            <v>ml</v>
          </cell>
          <cell r="D270">
            <v>1377</v>
          </cell>
        </row>
        <row r="271">
          <cell r="A271" t="str">
            <v>4.8.8</v>
          </cell>
          <cell r="B271" t="str">
            <v>Suministro e instalación de tubería PVC 42".</v>
          </cell>
          <cell r="C271" t="str">
            <v>ml</v>
          </cell>
          <cell r="D271">
            <v>881080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FIBRA ÓPTICA"/>
      <sheetName val="items"/>
      <sheetName val="días habiles 2015"/>
      <sheetName val="INS"/>
      <sheetName val="Ppto"/>
      <sheetName val="Plan auditoría"/>
      <sheetName val="Análisis de precios"/>
      <sheetName val="2103mar "/>
      <sheetName val="A. P. U."/>
      <sheetName val="Insumos"/>
      <sheetName val="PR_1"/>
      <sheetName val="TRAYECTO 1"/>
      <sheetName val="Itemes Renovación"/>
      <sheetName val="FECHAS DE CORTE"/>
      <sheetName val="Informacion General"/>
      <sheetName val="INDICE"/>
      <sheetName val="EQUIPO"/>
      <sheetName val="MATERIALES"/>
      <sheetName val="DISTANCIA"/>
      <sheetName val="PERSONAL"/>
      <sheetName val="TARIFAS"/>
      <sheetName val="Personalizar"/>
      <sheetName val="otros"/>
      <sheetName val="320.1"/>
      <sheetName val="330.2"/>
      <sheetName val="700.1"/>
      <sheetName val="220.1"/>
      <sheetName val="330.1"/>
      <sheetName val="640.1.2"/>
      <sheetName val="673.1"/>
      <sheetName val="673.2"/>
      <sheetName val="ManoDeObra"/>
      <sheetName val="ELECTRICO"/>
      <sheetName val="Vuelta"/>
      <sheetName val="2103mar%20.xls"/>
      <sheetName val="Formulas"/>
      <sheetName val="Hoja1"/>
      <sheetName val="BASE"/>
      <sheetName val="PR_0"/>
      <sheetName val="PR_2"/>
      <sheetName val="PR_3"/>
      <sheetName val="PR_4"/>
      <sheetName val="PR_5"/>
      <sheetName val="PR_6"/>
      <sheetName val="PR_7"/>
      <sheetName val="PR_8"/>
      <sheetName val="PR_9"/>
      <sheetName val="PR_10"/>
      <sheetName val="PR_11"/>
      <sheetName val="PR_12"/>
      <sheetName val="PR_13"/>
      <sheetName val="PR_14"/>
      <sheetName val="PR_15"/>
      <sheetName val="PR_16"/>
      <sheetName val="PR_17"/>
      <sheetName val="PR_19"/>
      <sheetName val="PR_20"/>
      <sheetName val="PR_21"/>
      <sheetName val="PR_22"/>
      <sheetName val="PR_23"/>
      <sheetName val="PR_24"/>
      <sheetName val="PR_25"/>
      <sheetName val="PR_26"/>
      <sheetName val="PR_27"/>
      <sheetName val="PR_28"/>
      <sheetName val="PR_29"/>
      <sheetName val="PR_30"/>
      <sheetName val="PR_31"/>
      <sheetName val="PR_32"/>
      <sheetName val="PR_33"/>
      <sheetName val="PR_34"/>
      <sheetName val="PR_35"/>
      <sheetName val="PR_36"/>
      <sheetName val="PR_37"/>
      <sheetName val="PR_39"/>
      <sheetName val="PR_40"/>
      <sheetName val="PR_41"/>
      <sheetName val="PR_42"/>
      <sheetName val="PR_43"/>
      <sheetName val="PR_44"/>
      <sheetName val="PR_45"/>
      <sheetName val="PR_46"/>
      <sheetName val="PR_47"/>
      <sheetName val="PR_48"/>
      <sheetName val="PR_49"/>
      <sheetName val="Cuadro_Estado"/>
      <sheetName val="2103mar_"/>
      <sheetName val="A__P__U_"/>
      <sheetName val="TRAYECTO_1"/>
      <sheetName val="PR_01"/>
      <sheetName val="PR_18"/>
      <sheetName val="PR_210"/>
      <sheetName val="PR_38"/>
      <sheetName val="PR_410"/>
      <sheetName val="PR_51"/>
      <sheetName val="PR_61"/>
      <sheetName val="PR_71"/>
      <sheetName val="PR_81"/>
      <sheetName val="PR_91"/>
      <sheetName val="PR_101"/>
      <sheetName val="PR_111"/>
      <sheetName val="PR_121"/>
      <sheetName val="PR_131"/>
      <sheetName val="PR_141"/>
      <sheetName val="PR_151"/>
      <sheetName val="PR_161"/>
      <sheetName val="PR_171"/>
      <sheetName val="PR_191"/>
      <sheetName val="PR_201"/>
      <sheetName val="PR_211"/>
      <sheetName val="PR_221"/>
      <sheetName val="PR_231"/>
      <sheetName val="PR_241"/>
      <sheetName val="PR_251"/>
      <sheetName val="PR_261"/>
      <sheetName val="PR_271"/>
      <sheetName val="PR_281"/>
      <sheetName val="PR_291"/>
      <sheetName val="PR_301"/>
      <sheetName val="PR_311"/>
      <sheetName val="PR_321"/>
      <sheetName val="PR_331"/>
      <sheetName val="PR_341"/>
      <sheetName val="PR_351"/>
      <sheetName val="PR_361"/>
      <sheetName val="PR_371"/>
      <sheetName val="PR_391"/>
      <sheetName val="PR_401"/>
      <sheetName val="PR_411"/>
      <sheetName val="PR_421"/>
      <sheetName val="PR_431"/>
      <sheetName val="PR_441"/>
      <sheetName val="PR_451"/>
      <sheetName val="PR_461"/>
      <sheetName val="PR_471"/>
      <sheetName val="PR_481"/>
      <sheetName val="PR_491"/>
      <sheetName val="Cuadro_Estado1"/>
      <sheetName val="2103mar_1"/>
      <sheetName val="A__P__U_1"/>
      <sheetName val="TRAYECTO_11"/>
      <sheetName val="PR_04"/>
      <sheetName val="PR_115"/>
      <sheetName val="PR_216"/>
      <sheetName val="PR_315"/>
      <sheetName val="PR_416"/>
      <sheetName val="PR_54"/>
      <sheetName val="PR_64"/>
      <sheetName val="PR_74"/>
      <sheetName val="PR_84"/>
      <sheetName val="PR_94"/>
      <sheetName val="PR_104"/>
      <sheetName val="PR_116"/>
      <sheetName val="PR_124"/>
      <sheetName val="PR_134"/>
      <sheetName val="PR_144"/>
      <sheetName val="PR_154"/>
      <sheetName val="PR_164"/>
      <sheetName val="PR_174"/>
      <sheetName val="PR_194"/>
      <sheetName val="PR_204"/>
      <sheetName val="PR_217"/>
      <sheetName val="PR_224"/>
      <sheetName val="PR_234"/>
      <sheetName val="PR_244"/>
      <sheetName val="PR_254"/>
      <sheetName val="PR_264"/>
      <sheetName val="PR_274"/>
      <sheetName val="PR_284"/>
      <sheetName val="PR_294"/>
      <sheetName val="PR_304"/>
      <sheetName val="PR_316"/>
      <sheetName val="PR_324"/>
      <sheetName val="PR_334"/>
      <sheetName val="PR_344"/>
      <sheetName val="PR_354"/>
      <sheetName val="PR_364"/>
      <sheetName val="PR_374"/>
      <sheetName val="PR_394"/>
      <sheetName val="PR_404"/>
      <sheetName val="PR_417"/>
      <sheetName val="PR_424"/>
      <sheetName val="PR_434"/>
      <sheetName val="PR_444"/>
      <sheetName val="PR_454"/>
      <sheetName val="PR_464"/>
      <sheetName val="PR_474"/>
      <sheetName val="PR_484"/>
      <sheetName val="PR_494"/>
      <sheetName val="Cuadro_Estado4"/>
      <sheetName val="2103mar_4"/>
      <sheetName val="A__P__U_4"/>
      <sheetName val="TRAYECTO_14"/>
      <sheetName val="PR_02"/>
      <sheetName val="PR_110"/>
      <sheetName val="PR_212"/>
      <sheetName val="PR_310"/>
      <sheetName val="PR_412"/>
      <sheetName val="PR_52"/>
      <sheetName val="PR_62"/>
      <sheetName val="PR_72"/>
      <sheetName val="PR_82"/>
      <sheetName val="PR_92"/>
      <sheetName val="PR_102"/>
      <sheetName val="PR_112"/>
      <sheetName val="PR_122"/>
      <sheetName val="PR_132"/>
      <sheetName val="PR_142"/>
      <sheetName val="PR_152"/>
      <sheetName val="PR_162"/>
      <sheetName val="PR_172"/>
      <sheetName val="PR_192"/>
      <sheetName val="PR_202"/>
      <sheetName val="PR_213"/>
      <sheetName val="PR_222"/>
      <sheetName val="PR_232"/>
      <sheetName val="PR_242"/>
      <sheetName val="PR_252"/>
      <sheetName val="PR_262"/>
      <sheetName val="PR_272"/>
      <sheetName val="PR_282"/>
      <sheetName val="PR_292"/>
      <sheetName val="PR_302"/>
      <sheetName val="PR_312"/>
      <sheetName val="PR_322"/>
      <sheetName val="PR_332"/>
      <sheetName val="PR_342"/>
      <sheetName val="PR_352"/>
      <sheetName val="PR_362"/>
      <sheetName val="PR_372"/>
      <sheetName val="PR_392"/>
      <sheetName val="PR_402"/>
      <sheetName val="PR_413"/>
      <sheetName val="PR_422"/>
      <sheetName val="PR_432"/>
      <sheetName val="PR_442"/>
      <sheetName val="PR_452"/>
      <sheetName val="PR_462"/>
      <sheetName val="PR_472"/>
      <sheetName val="PR_482"/>
      <sheetName val="PR_492"/>
      <sheetName val="Cuadro_Estado2"/>
      <sheetName val="2103mar_2"/>
      <sheetName val="A__P__U_2"/>
      <sheetName val="TRAYECTO_12"/>
      <sheetName val="PR_03"/>
      <sheetName val="PR_113"/>
      <sheetName val="PR_214"/>
      <sheetName val="PR_313"/>
      <sheetName val="PR_414"/>
      <sheetName val="PR_53"/>
      <sheetName val="PR_63"/>
      <sheetName val="PR_73"/>
      <sheetName val="PR_83"/>
      <sheetName val="PR_93"/>
      <sheetName val="PR_103"/>
      <sheetName val="PR_114"/>
      <sheetName val="PR_123"/>
      <sheetName val="PR_133"/>
      <sheetName val="PR_143"/>
      <sheetName val="PR_153"/>
      <sheetName val="PR_163"/>
      <sheetName val="PR_173"/>
      <sheetName val="PR_193"/>
      <sheetName val="PR_203"/>
      <sheetName val="PR_215"/>
      <sheetName val="PR_223"/>
      <sheetName val="PR_233"/>
      <sheetName val="PR_243"/>
      <sheetName val="PR_253"/>
      <sheetName val="PR_263"/>
      <sheetName val="PR_273"/>
      <sheetName val="PR_283"/>
      <sheetName val="PR_293"/>
      <sheetName val="PR_303"/>
      <sheetName val="PR_314"/>
      <sheetName val="PR_323"/>
      <sheetName val="PR_333"/>
      <sheetName val="PR_343"/>
      <sheetName val="PR_353"/>
      <sheetName val="PR_363"/>
      <sheetName val="PR_373"/>
      <sheetName val="PR_393"/>
      <sheetName val="PR_403"/>
      <sheetName val="PR_415"/>
      <sheetName val="PR_423"/>
      <sheetName val="PR_433"/>
      <sheetName val="PR_443"/>
      <sheetName val="PR_453"/>
      <sheetName val="PR_463"/>
      <sheetName val="PR_473"/>
      <sheetName val="PR_483"/>
      <sheetName val="PR_493"/>
      <sheetName val="Cuadro_Estado3"/>
      <sheetName val="2103mar_3"/>
      <sheetName val="A__P__U_3"/>
      <sheetName val="TRAYECTO_13"/>
      <sheetName val="UNITARIOS"/>
      <sheetName val="1_Preliminares"/>
      <sheetName val="M.Obra"/>
      <sheetName val="Precios"/>
      <sheetName val="Actual Data (MAP)"/>
      <sheetName val="Actual Data (STX)"/>
      <sheetName val="Ejecutado$"/>
      <sheetName val="Programado$"/>
      <sheetName val="Indicadores Gestión"/>
      <sheetName val="PR-04"/>
      <sheetName val="tipo_recurso"/>
      <sheetName val="Listado"/>
      <sheetName val="tipos_entidad"/>
      <sheetName val="Unidades"/>
      <sheetName val="APU"/>
      <sheetName val="Itemes_Renovación"/>
      <sheetName val="FECHAS_DE_CORTE"/>
      <sheetName val="Informacion_General"/>
      <sheetName val="PLAN DE INVERSION ANTICIPO"/>
      <sheetName val="inv mensual"/>
      <sheetName val="borrador flujo inv"/>
      <sheetName val="social-ambiental"/>
      <sheetName val="AU"/>
      <sheetName val="FIBRA_ÓPTICA"/>
      <sheetName val="Análisis_de_precios"/>
      <sheetName val="2103mar%20_xls"/>
      <sheetName val="M_Obra"/>
      <sheetName val="Distanc"/>
      <sheetName val="días_habiles_2015"/>
      <sheetName val="Plan_auditoría"/>
      <sheetName val="320_1"/>
      <sheetName val="330_2"/>
      <sheetName val="700_1"/>
      <sheetName val="mc sf gaviones"/>
      <sheetName val="BASES"/>
      <sheetName val="Cuadro de áreas y volmúmenes"/>
      <sheetName val="Generales"/>
      <sheetName val="MANTENIMIENTO"/>
    </sheetNames>
    <sheetDataSet>
      <sheetData sheetId="0">
        <row r="2">
          <cell r="A2" t="str">
            <v>INVÍAS - TERRITORIAL CORDOBA - GRUPO 3</v>
          </cell>
        </row>
      </sheetData>
      <sheetData sheetId="1" refreshError="1">
        <row r="2">
          <cell r="A2" t="str">
            <v>INVÍAS - TERRITORIAL CORDOBA - GRUPO 3</v>
          </cell>
        </row>
        <row r="4">
          <cell r="A4" t="str">
            <v>DETERMINACIÓN Y CALIFICACIÓN DEL ESTADO DE LA RED VIAL CON CRITERIOS TÉCNICOS (MARZO 2005)</v>
          </cell>
        </row>
        <row r="5">
          <cell r="A5" t="str">
            <v>Documento base: "Normas para la Determinación y Calificación del Estado de la Red Vial"(Revisión N° 1 - Febrero 2003) preparado por  INVÍAS - Subdirección de Conservación</v>
          </cell>
        </row>
        <row r="7">
          <cell r="A7" t="str">
            <v>SECCIÓN: PR 1</v>
          </cell>
        </row>
        <row r="9">
          <cell r="B9" t="str">
            <v>Nombre de la Ruta:</v>
          </cell>
          <cell r="C9" t="str">
            <v>Monteria - Lorica</v>
          </cell>
          <cell r="F9" t="str">
            <v>Longitud de calzada (m):</v>
          </cell>
          <cell r="I9">
            <v>947</v>
          </cell>
        </row>
        <row r="10">
          <cell r="B10" t="str">
            <v>Nombre del Tramo:</v>
          </cell>
          <cell r="C10" t="str">
            <v>Monteria - Cerete - Lorica</v>
          </cell>
          <cell r="F10" t="str">
            <v>Ancho promedio de calzada (m):</v>
          </cell>
          <cell r="I10">
            <v>6.8</v>
          </cell>
        </row>
        <row r="11">
          <cell r="B11" t="str">
            <v>Nombre del Sector:</v>
          </cell>
          <cell r="C11" t="str">
            <v>Monteria - Cerete - Lorica</v>
          </cell>
          <cell r="F11" t="str">
            <v>Longitud de berma (m):</v>
          </cell>
          <cell r="I11">
            <v>947</v>
          </cell>
        </row>
        <row r="12">
          <cell r="B12" t="str">
            <v>Código:</v>
          </cell>
          <cell r="C12">
            <v>2103</v>
          </cell>
          <cell r="F12" t="str">
            <v>Ancho promedio de las bermas (m):</v>
          </cell>
          <cell r="I12">
            <v>1.25</v>
          </cell>
        </row>
        <row r="14">
          <cell r="A14" t="str">
            <v>PARÁMETRO</v>
          </cell>
          <cell r="B14" t="str">
            <v>ELEMENTO</v>
          </cell>
          <cell r="C14" t="str">
            <v>Daño</v>
          </cell>
          <cell r="D14" t="str">
            <v>Área (m2)</v>
          </cell>
          <cell r="E14" t="str">
            <v>Parámetro</v>
          </cell>
          <cell r="G14" t="str">
            <v>Valor</v>
          </cell>
          <cell r="H14" t="str">
            <v>Calif. Parcial</v>
          </cell>
          <cell r="I14" t="str">
            <v>Peso Parcial</v>
          </cell>
          <cell r="J14" t="str">
            <v>Calif. Pond.</v>
          </cell>
        </row>
        <row r="15">
          <cell r="A15" t="str">
            <v>CORONA</v>
          </cell>
          <cell r="B15" t="str">
            <v>CALZADA</v>
          </cell>
          <cell r="C15" t="str">
            <v xml:space="preserve"> Baches (m²)</v>
          </cell>
          <cell r="D15">
            <v>0</v>
          </cell>
          <cell r="E15" t="str">
            <v>Área dañada (%)</v>
          </cell>
          <cell r="G15">
            <v>0</v>
          </cell>
          <cell r="H15">
            <v>5</v>
          </cell>
          <cell r="I15">
            <v>0.14000000000000001</v>
          </cell>
          <cell r="J15">
            <v>0.7</v>
          </cell>
        </row>
        <row r="16">
          <cell r="C16" t="str">
            <v xml:space="preserve"> Fisuras (m²)</v>
          </cell>
          <cell r="D16">
            <v>64.396000000000001</v>
          </cell>
          <cell r="E16" t="str">
            <v>Área dañada (%)</v>
          </cell>
          <cell r="G16">
            <v>1</v>
          </cell>
          <cell r="H16">
            <v>4.88</v>
          </cell>
          <cell r="I16">
            <v>7.0000000000000007E-2</v>
          </cell>
          <cell r="J16">
            <v>0.34</v>
          </cell>
        </row>
        <row r="17">
          <cell r="C17" t="str">
            <v xml:space="preserve"> Deformaciones (m²)</v>
          </cell>
          <cell r="D17">
            <v>65</v>
          </cell>
          <cell r="E17" t="str">
            <v>Área dañada (%)</v>
          </cell>
          <cell r="G17">
            <v>1.01</v>
          </cell>
          <cell r="H17">
            <v>4.75</v>
          </cell>
          <cell r="I17">
            <v>0.105</v>
          </cell>
          <cell r="J17">
            <v>0.5</v>
          </cell>
        </row>
        <row r="18">
          <cell r="C18" t="str">
            <v xml:space="preserve"> Desprendimientos (m²)</v>
          </cell>
          <cell r="D18">
            <v>0</v>
          </cell>
          <cell r="E18" t="str">
            <v>Área dañada (%)</v>
          </cell>
          <cell r="G18">
            <v>0</v>
          </cell>
          <cell r="H18">
            <v>5</v>
          </cell>
          <cell r="I18">
            <v>0.105</v>
          </cell>
          <cell r="J18">
            <v>0.53</v>
          </cell>
        </row>
        <row r="19">
          <cell r="C19" t="str">
            <v xml:space="preserve"> Ahuellamiento (mm)</v>
          </cell>
          <cell r="D19">
            <v>0</v>
          </cell>
          <cell r="E19" t="str">
            <v>Ahuellamiento prom. (mm)</v>
          </cell>
          <cell r="G19">
            <v>0</v>
          </cell>
          <cell r="H19">
            <v>5</v>
          </cell>
          <cell r="I19">
            <v>0.105</v>
          </cell>
          <cell r="J19">
            <v>0.53</v>
          </cell>
        </row>
        <row r="20">
          <cell r="C20" t="str">
            <v xml:space="preserve"> Otros daños (m²)</v>
          </cell>
          <cell r="D20">
            <v>0</v>
          </cell>
          <cell r="E20" t="str">
            <v>Área dañada (%)</v>
          </cell>
          <cell r="G20">
            <v>0</v>
          </cell>
          <cell r="H20">
            <v>5</v>
          </cell>
          <cell r="I20">
            <v>0.105</v>
          </cell>
          <cell r="J20">
            <v>0.53</v>
          </cell>
          <cell r="K20">
            <v>3.1300000000000008</v>
          </cell>
          <cell r="L20" t="str">
            <v>Bueno</v>
          </cell>
        </row>
        <row r="21">
          <cell r="B21" t="str">
            <v>BERMAS</v>
          </cell>
          <cell r="C21" t="str">
            <v xml:space="preserve"> Daños totales (m²)</v>
          </cell>
          <cell r="D21">
            <v>7</v>
          </cell>
          <cell r="E21" t="str">
            <v>Área dañada (%)</v>
          </cell>
          <cell r="G21">
            <v>0.59</v>
          </cell>
          <cell r="H21">
            <v>4.88</v>
          </cell>
          <cell r="I21">
            <v>7.0000000000000007E-2</v>
          </cell>
          <cell r="J21">
            <v>0.34</v>
          </cell>
          <cell r="K21">
            <v>0.34</v>
          </cell>
          <cell r="L21" t="str">
            <v>Bueno</v>
          </cell>
        </row>
        <row r="23">
          <cell r="A23" t="str">
            <v>PARÁMETRO</v>
          </cell>
          <cell r="B23" t="str">
            <v>ELEMENTO</v>
          </cell>
          <cell r="C23" t="str">
            <v>Cant. Requerida</v>
          </cell>
          <cell r="D23" t="str">
            <v>Criterio</v>
          </cell>
          <cell r="E23" t="str">
            <v>Cant. Buena</v>
          </cell>
          <cell r="F23" t="str">
            <v>Cant. Reg.</v>
          </cell>
          <cell r="G23" t="str">
            <v>Cant. Mala</v>
          </cell>
          <cell r="H23" t="str">
            <v>Calif. Parcial</v>
          </cell>
          <cell r="I23" t="str">
            <v>Peso Parcial</v>
          </cell>
          <cell r="J23" t="str">
            <v>Calif. Pond.</v>
          </cell>
        </row>
        <row r="24">
          <cell r="A24" t="str">
            <v>DRENAJE</v>
          </cell>
          <cell r="B24" t="str">
            <v>CUNETAS (m)</v>
          </cell>
          <cell r="C24">
            <v>0</v>
          </cell>
          <cell r="D24" t="str">
            <v>Funcionalidad</v>
          </cell>
          <cell r="E24">
            <v>0</v>
          </cell>
          <cell r="F24">
            <v>0</v>
          </cell>
          <cell r="G24">
            <v>0</v>
          </cell>
          <cell r="H24">
            <v>5</v>
          </cell>
          <cell r="I24">
            <v>3.125E-2</v>
          </cell>
          <cell r="J24">
            <v>0.16</v>
          </cell>
        </row>
        <row r="25">
          <cell r="D25" t="str">
            <v>Suficiencia</v>
          </cell>
          <cell r="E25" t="str">
            <v>No se requieren</v>
          </cell>
          <cell r="H25">
            <v>5</v>
          </cell>
          <cell r="I25">
            <v>2.5000000000000001E-2</v>
          </cell>
          <cell r="J25">
            <v>0.13</v>
          </cell>
          <cell r="K25">
            <v>0.29000000000000004</v>
          </cell>
          <cell r="L25"/>
        </row>
        <row r="26">
          <cell r="B26" t="str">
            <v>ALCANTARILLAS (U)</v>
          </cell>
          <cell r="C26">
            <v>0</v>
          </cell>
          <cell r="D26" t="str">
            <v>Funcionalidad</v>
          </cell>
          <cell r="E26">
            <v>0</v>
          </cell>
          <cell r="F26">
            <v>0</v>
          </cell>
          <cell r="G26">
            <v>0</v>
          </cell>
          <cell r="H26">
            <v>5</v>
          </cell>
          <cell r="I26">
            <v>3.125E-2</v>
          </cell>
          <cell r="J26">
            <v>0.16</v>
          </cell>
        </row>
        <row r="27">
          <cell r="D27" t="str">
            <v>Suficiencia</v>
          </cell>
          <cell r="E27" t="str">
            <v>No se requieren</v>
          </cell>
          <cell r="H27">
            <v>5</v>
          </cell>
          <cell r="I27">
            <v>1.8749999999999999E-2</v>
          </cell>
          <cell r="J27">
            <v>0.09</v>
          </cell>
          <cell r="K27">
            <v>0.25</v>
          </cell>
          <cell r="L27"/>
        </row>
        <row r="28">
          <cell r="B28" t="str">
            <v>PUENTES Y PONT.</v>
          </cell>
          <cell r="C28">
            <v>1</v>
          </cell>
          <cell r="D28" t="str">
            <v>Estado</v>
          </cell>
          <cell r="E28">
            <v>1</v>
          </cell>
          <cell r="F28">
            <v>0</v>
          </cell>
          <cell r="G28">
            <v>0</v>
          </cell>
          <cell r="H28">
            <v>5</v>
          </cell>
          <cell r="I28">
            <v>1.8749999999999999E-2</v>
          </cell>
          <cell r="J28">
            <v>0.09</v>
          </cell>
          <cell r="K28">
            <v>0.09</v>
          </cell>
          <cell r="L28" t="str">
            <v>Bueno</v>
          </cell>
        </row>
        <row r="30">
          <cell r="A30" t="str">
            <v>PARÁMETRO</v>
          </cell>
          <cell r="B30" t="str">
            <v>ELEMENTO</v>
          </cell>
          <cell r="C30" t="str">
            <v>Cant. Requerida</v>
          </cell>
          <cell r="D30" t="str">
            <v>Criterio</v>
          </cell>
          <cell r="E30" t="str">
            <v>Buenas</v>
          </cell>
          <cell r="F30" t="str">
            <v>Regulares</v>
          </cell>
          <cell r="G30" t="str">
            <v>Malas</v>
          </cell>
          <cell r="H30" t="str">
            <v>Calif. Parc.</v>
          </cell>
          <cell r="I30" t="str">
            <v>Peso Parcial</v>
          </cell>
          <cell r="J30" t="str">
            <v>Calif. Pond.</v>
          </cell>
        </row>
        <row r="31">
          <cell r="A31" t="str">
            <v>SEÑALIZACIÓN</v>
          </cell>
          <cell r="B31" t="str">
            <v>VERTICAL (U)</v>
          </cell>
          <cell r="C31">
            <v>10</v>
          </cell>
          <cell r="D31" t="str">
            <v>Estado</v>
          </cell>
          <cell r="E31">
            <v>10</v>
          </cell>
          <cell r="F31">
            <v>0</v>
          </cell>
          <cell r="G31">
            <v>0</v>
          </cell>
          <cell r="H31">
            <v>5</v>
          </cell>
          <cell r="I31">
            <v>2.5000000000000001E-2</v>
          </cell>
          <cell r="J31">
            <v>0.13</v>
          </cell>
        </row>
        <row r="32">
          <cell r="D32" t="str">
            <v>Suficiencia</v>
          </cell>
          <cell r="E32" t="str">
            <v>Si</v>
          </cell>
          <cell r="H32">
            <v>5</v>
          </cell>
          <cell r="I32">
            <v>2.5000000000000001E-2</v>
          </cell>
          <cell r="J32">
            <v>0.13</v>
          </cell>
          <cell r="K32">
            <v>0.26</v>
          </cell>
          <cell r="L32" t="str">
            <v>Bueno</v>
          </cell>
        </row>
        <row r="33">
          <cell r="B33" t="str">
            <v>HORIZONTAL (m)</v>
          </cell>
          <cell r="C33">
            <v>2841</v>
          </cell>
          <cell r="D33" t="str">
            <v>Estado</v>
          </cell>
          <cell r="E33">
            <v>0</v>
          </cell>
          <cell r="F33">
            <v>2841</v>
          </cell>
          <cell r="G33">
            <v>0</v>
          </cell>
          <cell r="H33">
            <v>2.5</v>
          </cell>
          <cell r="I33">
            <v>3.7499999999999999E-2</v>
          </cell>
          <cell r="J33">
            <v>0.09</v>
          </cell>
        </row>
        <row r="34">
          <cell r="D34" t="str">
            <v>Suficiencia</v>
          </cell>
          <cell r="E34" t="str">
            <v>Si</v>
          </cell>
          <cell r="H34">
            <v>5</v>
          </cell>
          <cell r="I34">
            <v>3.7499999999999999E-2</v>
          </cell>
          <cell r="J34">
            <v>0.19</v>
          </cell>
          <cell r="K34">
            <v>0.28000000000000003</v>
          </cell>
          <cell r="L34" t="str">
            <v>Regular</v>
          </cell>
        </row>
        <row r="36">
          <cell r="A36" t="str">
            <v>PARÁMETRO</v>
          </cell>
          <cell r="B36" t="str">
            <v>ELEMENTO</v>
          </cell>
          <cell r="C36" t="str">
            <v>Elemento</v>
          </cell>
          <cell r="E36" t="str">
            <v>Criterio</v>
          </cell>
          <cell r="H36" t="str">
            <v>Calif. Parcial</v>
          </cell>
          <cell r="I36" t="str">
            <v>Peso Parcial</v>
          </cell>
          <cell r="J36" t="str">
            <v>Calif. Pond.</v>
          </cell>
        </row>
        <row r="37">
          <cell r="A37" t="str">
            <v>ZONAS LATERALES</v>
          </cell>
          <cell r="C37" t="str">
            <v>Taludes Inestables (m):</v>
          </cell>
          <cell r="D37">
            <v>0</v>
          </cell>
          <cell r="E37" t="str">
            <v xml:space="preserve"> No existen</v>
          </cell>
          <cell r="H37">
            <v>5</v>
          </cell>
          <cell r="I37">
            <v>0.05</v>
          </cell>
          <cell r="J37">
            <v>0.25</v>
          </cell>
          <cell r="K37">
            <v>0.25</v>
          </cell>
          <cell r="L37" t="str">
            <v>Bueno</v>
          </cell>
        </row>
        <row r="39">
          <cell r="F39" t="str">
            <v>CALIFICACIÓN TOTAL DE LA SECCIÓN:</v>
          </cell>
          <cell r="J39">
            <v>4.8899999999999997</v>
          </cell>
        </row>
        <row r="40">
          <cell r="A40" t="str">
            <v>NOTA:</v>
          </cell>
          <cell r="B40" t="str">
            <v>El ingeniero sólo deberá introducir los datos requeridos para los campos en blanco. Lo demás lo calcula el programa.</v>
          </cell>
        </row>
        <row r="41">
          <cell r="G41" t="str">
            <v>ESTADO DE LA SECCIÓN:</v>
          </cell>
          <cell r="J41" t="str">
            <v>Bueno</v>
          </cell>
          <cell r="K41">
            <v>4.8900000000000006</v>
          </cell>
          <cell r="L41" t="str">
            <v>Bueno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ow r="2">
          <cell r="A2" t="str">
            <v>INVÍAS - TERRITORIAL CORDOBA - GRUPO 3</v>
          </cell>
        </row>
      </sheetData>
      <sheetData sheetId="90"/>
      <sheetData sheetId="91"/>
      <sheetData sheetId="92"/>
      <sheetData sheetId="93">
        <row r="2">
          <cell r="A2" t="str">
            <v>INVÍAS - TERRITORIAL CORDOBA - GRUPO 3</v>
          </cell>
        </row>
      </sheetData>
      <sheetData sheetId="94"/>
      <sheetData sheetId="95"/>
      <sheetData sheetId="96"/>
      <sheetData sheetId="97"/>
      <sheetData sheetId="98"/>
      <sheetData sheetId="99">
        <row r="2">
          <cell r="A2" t="str">
            <v>INVÍAS - TERRITORIAL CORDOBA - GRUPO 3</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2">
          <cell r="A2" t="str">
            <v>INVÍAS - TERRITORIAL CORDOBA - GRUPO 3</v>
          </cell>
        </row>
      </sheetData>
      <sheetData sheetId="139"/>
      <sheetData sheetId="140"/>
      <sheetData sheetId="141">
        <row r="2">
          <cell r="A2" t="str">
            <v>INVÍAS - TERRITORIAL CORDOBA - GRUPO 3</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ow r="2">
          <cell r="A2" t="str">
            <v>INVÍAS - TERRITORIAL CORDOBA - GRUPO 3</v>
          </cell>
        </row>
      </sheetData>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ow r="2">
          <cell r="A2" t="str">
            <v>INVÍAS - TERRITORIAL CORDOBA - GRUPO 3</v>
          </cell>
        </row>
      </sheetData>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ow r="2">
          <cell r="A2" t="str">
            <v>INVÍAS - TERRITORIAL CORDOBA - GRUPO 3</v>
          </cell>
        </row>
      </sheetData>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sheetData sheetId="365"/>
      <sheetData sheetId="366">
        <row r="2">
          <cell r="A2">
            <v>0</v>
          </cell>
        </row>
      </sheetData>
      <sheetData sheetId="367"/>
      <sheetData sheetId="368"/>
      <sheetData sheetId="369"/>
      <sheetData sheetId="370"/>
      <sheetData sheetId="371"/>
      <sheetData sheetId="372"/>
      <sheetData sheetId="373"/>
      <sheetData sheetId="374"/>
      <sheetData sheetId="375" refreshError="1"/>
      <sheetData sheetId="376"/>
      <sheetData sheetId="377"/>
      <sheetData sheetId="378"/>
      <sheetData sheetId="379"/>
      <sheetData sheetId="380"/>
      <sheetData sheetId="381" refreshError="1"/>
      <sheetData sheetId="382" refreshError="1"/>
      <sheetData sheetId="383" refreshError="1"/>
      <sheetData sheetId="384" refreshError="1"/>
      <sheetData sheetId="38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udales"/>
      <sheetName val="Diametros"/>
      <sheetName val="Perfiles"/>
      <sheetName val="Punto de operaciónº"/>
      <sheetName val="Curva-sistemaº"/>
      <sheetName val="Curva.bombaº"/>
      <sheetName val="Datos-Gráfica"/>
      <sheetName val="Gráf.-"/>
      <sheetName val="Hoja1"/>
      <sheetName val="Laminas"/>
      <sheetName val="Perfiles (2)"/>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Apus_Preliminares"/>
      <sheetName val="Apus_Cimentación_Est.Met"/>
      <sheetName val="Apus_HS"/>
      <sheetName val="Apus_In.Elect"/>
      <sheetName val="Apus_Cubierta"/>
      <sheetName val="Insumos"/>
      <sheetName val="Equipo_Trans "/>
      <sheetName val="M.Obra"/>
      <sheetName val="ESP.GENERAL"/>
    </sheetNames>
    <sheetDataSet>
      <sheetData sheetId="0" refreshError="1"/>
      <sheetData sheetId="1" refreshError="1"/>
      <sheetData sheetId="2" refreshError="1"/>
      <sheetData sheetId="3" refreshError="1"/>
      <sheetData sheetId="4" refreshError="1"/>
      <sheetData sheetId="5" refreshError="1"/>
      <sheetData sheetId="6">
        <row r="4">
          <cell r="A4" t="str">
            <v>A</v>
          </cell>
        </row>
        <row r="5">
          <cell r="A5">
            <v>1</v>
          </cell>
        </row>
        <row r="6">
          <cell r="A6" t="str">
            <v>A12</v>
          </cell>
        </row>
        <row r="7">
          <cell r="A7" t="str">
            <v>A01</v>
          </cell>
        </row>
        <row r="8">
          <cell r="A8" t="str">
            <v>A13</v>
          </cell>
        </row>
        <row r="9">
          <cell r="A9" t="str">
            <v>A11</v>
          </cell>
        </row>
        <row r="10">
          <cell r="A10" t="str">
            <v>A02</v>
          </cell>
        </row>
        <row r="11">
          <cell r="A11" t="str">
            <v>A04</v>
          </cell>
        </row>
        <row r="12">
          <cell r="A12" t="str">
            <v>A05</v>
          </cell>
        </row>
        <row r="13">
          <cell r="A13" t="str">
            <v>A03</v>
          </cell>
        </row>
        <row r="14">
          <cell r="A14" t="str">
            <v>A14</v>
          </cell>
        </row>
        <row r="15">
          <cell r="A15" t="str">
            <v>A06</v>
          </cell>
        </row>
        <row r="16">
          <cell r="A16" t="str">
            <v>A07</v>
          </cell>
        </row>
        <row r="17">
          <cell r="A17" t="str">
            <v>A08</v>
          </cell>
        </row>
        <row r="18">
          <cell r="A18" t="str">
            <v>A09</v>
          </cell>
        </row>
        <row r="19">
          <cell r="A19" t="str">
            <v>A15</v>
          </cell>
        </row>
        <row r="20">
          <cell r="A20" t="str">
            <v>A16</v>
          </cell>
        </row>
        <row r="21">
          <cell r="A21" t="str">
            <v>A17</v>
          </cell>
        </row>
        <row r="22">
          <cell r="A22" t="str">
            <v>A18</v>
          </cell>
        </row>
        <row r="23">
          <cell r="A23" t="str">
            <v>A19</v>
          </cell>
        </row>
        <row r="24">
          <cell r="A24" t="str">
            <v>B</v>
          </cell>
        </row>
        <row r="25">
          <cell r="A25" t="str">
            <v>B01</v>
          </cell>
        </row>
        <row r="26">
          <cell r="A26" t="str">
            <v>B06</v>
          </cell>
        </row>
        <row r="27">
          <cell r="A27" t="str">
            <v>B12</v>
          </cell>
        </row>
        <row r="28">
          <cell r="A28" t="str">
            <v>B02</v>
          </cell>
        </row>
        <row r="29">
          <cell r="A29" t="str">
            <v>B07</v>
          </cell>
        </row>
        <row r="30">
          <cell r="A30" t="str">
            <v>B09</v>
          </cell>
        </row>
        <row r="31">
          <cell r="A31" t="str">
            <v>B03</v>
          </cell>
        </row>
        <row r="32">
          <cell r="A32" t="str">
            <v>B05</v>
          </cell>
        </row>
        <row r="33">
          <cell r="A33" t="str">
            <v>B04</v>
          </cell>
        </row>
        <row r="34">
          <cell r="A34" t="str">
            <v>B08</v>
          </cell>
        </row>
        <row r="35">
          <cell r="A35" t="str">
            <v>B11</v>
          </cell>
        </row>
        <row r="36">
          <cell r="A36" t="str">
            <v>B10</v>
          </cell>
        </row>
        <row r="37">
          <cell r="A37" t="str">
            <v>B13</v>
          </cell>
        </row>
        <row r="38">
          <cell r="A38" t="str">
            <v>B14</v>
          </cell>
        </row>
        <row r="39">
          <cell r="A39" t="str">
            <v>B15</v>
          </cell>
        </row>
        <row r="40">
          <cell r="A40" t="str">
            <v>C</v>
          </cell>
        </row>
        <row r="41">
          <cell r="A41" t="str">
            <v>C15</v>
          </cell>
        </row>
        <row r="42">
          <cell r="A42" t="str">
            <v>C15A</v>
          </cell>
        </row>
        <row r="43">
          <cell r="A43" t="str">
            <v>C01</v>
          </cell>
        </row>
        <row r="44">
          <cell r="A44" t="str">
            <v>C30</v>
          </cell>
        </row>
        <row r="45">
          <cell r="A45" t="str">
            <v>C03</v>
          </cell>
        </row>
        <row r="46">
          <cell r="A46" t="str">
            <v>C24</v>
          </cell>
        </row>
        <row r="47">
          <cell r="A47" t="str">
            <v>C16</v>
          </cell>
        </row>
        <row r="48">
          <cell r="A48" t="str">
            <v>C39</v>
          </cell>
        </row>
        <row r="49">
          <cell r="A49" t="str">
            <v>C40</v>
          </cell>
        </row>
        <row r="50">
          <cell r="A50" t="str">
            <v>C04</v>
          </cell>
        </row>
        <row r="51">
          <cell r="A51" t="str">
            <v>C41</v>
          </cell>
        </row>
        <row r="52">
          <cell r="A52" t="str">
            <v>C27</v>
          </cell>
        </row>
        <row r="53">
          <cell r="A53" t="str">
            <v>C29</v>
          </cell>
        </row>
        <row r="54">
          <cell r="A54" t="str">
            <v>C28</v>
          </cell>
        </row>
        <row r="55">
          <cell r="A55" t="str">
            <v>C05</v>
          </cell>
        </row>
        <row r="56">
          <cell r="A56" t="str">
            <v>C42</v>
          </cell>
        </row>
        <row r="57">
          <cell r="A57" t="str">
            <v>C23</v>
          </cell>
        </row>
        <row r="58">
          <cell r="A58" t="str">
            <v>C06</v>
          </cell>
        </row>
        <row r="59">
          <cell r="A59" t="str">
            <v>C26</v>
          </cell>
        </row>
        <row r="60">
          <cell r="A60" t="str">
            <v>C20</v>
          </cell>
        </row>
        <row r="61">
          <cell r="A61" t="str">
            <v>C22</v>
          </cell>
        </row>
        <row r="62">
          <cell r="A62" t="str">
            <v>C07</v>
          </cell>
        </row>
        <row r="63">
          <cell r="A63" t="str">
            <v>C18</v>
          </cell>
        </row>
        <row r="64">
          <cell r="A64" t="str">
            <v>C17</v>
          </cell>
        </row>
        <row r="65">
          <cell r="A65" t="str">
            <v>C38</v>
          </cell>
        </row>
        <row r="66">
          <cell r="A66" t="str">
            <v>C12</v>
          </cell>
        </row>
        <row r="67">
          <cell r="A67" t="str">
            <v>C33</v>
          </cell>
        </row>
        <row r="68">
          <cell r="A68" t="str">
            <v>C37</v>
          </cell>
        </row>
        <row r="69">
          <cell r="A69" t="str">
            <v>C36</v>
          </cell>
        </row>
        <row r="70">
          <cell r="A70" t="str">
            <v>C02</v>
          </cell>
        </row>
        <row r="71">
          <cell r="A71" t="str">
            <v>C02A</v>
          </cell>
        </row>
        <row r="72">
          <cell r="A72" t="str">
            <v>C13</v>
          </cell>
        </row>
        <row r="73">
          <cell r="A73" t="str">
            <v>C32</v>
          </cell>
        </row>
        <row r="74">
          <cell r="A74" t="str">
            <v>C21</v>
          </cell>
        </row>
        <row r="75">
          <cell r="A75" t="str">
            <v>C08</v>
          </cell>
        </row>
        <row r="76">
          <cell r="A76" t="str">
            <v>C34</v>
          </cell>
        </row>
        <row r="77">
          <cell r="A77" t="str">
            <v>C14</v>
          </cell>
        </row>
        <row r="78">
          <cell r="A78" t="str">
            <v>C35</v>
          </cell>
        </row>
        <row r="79">
          <cell r="A79" t="str">
            <v>C09</v>
          </cell>
        </row>
        <row r="80">
          <cell r="A80" t="str">
            <v>C25</v>
          </cell>
        </row>
        <row r="81">
          <cell r="A81" t="str">
            <v>C19</v>
          </cell>
        </row>
        <row r="82">
          <cell r="A82" t="str">
            <v>C10</v>
          </cell>
        </row>
        <row r="83">
          <cell r="A83" t="str">
            <v>C11</v>
          </cell>
        </row>
        <row r="84">
          <cell r="A84" t="str">
            <v>C31</v>
          </cell>
        </row>
        <row r="85">
          <cell r="A85" t="str">
            <v>C43</v>
          </cell>
        </row>
        <row r="86">
          <cell r="A86" t="str">
            <v>C44</v>
          </cell>
        </row>
        <row r="87">
          <cell r="A87" t="str">
            <v>C45</v>
          </cell>
        </row>
        <row r="88">
          <cell r="A88" t="str">
            <v>C46</v>
          </cell>
        </row>
        <row r="89">
          <cell r="A89" t="str">
            <v>C47</v>
          </cell>
        </row>
        <row r="90">
          <cell r="A90" t="str">
            <v>C48</v>
          </cell>
        </row>
        <row r="91">
          <cell r="A91" t="str">
            <v>C49</v>
          </cell>
        </row>
        <row r="92">
          <cell r="A92" t="str">
            <v>C50</v>
          </cell>
        </row>
        <row r="93">
          <cell r="A93" t="str">
            <v>C51</v>
          </cell>
        </row>
        <row r="94">
          <cell r="A94" t="str">
            <v>C52</v>
          </cell>
        </row>
        <row r="95">
          <cell r="A95" t="str">
            <v>C53</v>
          </cell>
        </row>
        <row r="96">
          <cell r="A96" t="str">
            <v>C54</v>
          </cell>
        </row>
        <row r="97">
          <cell r="A97" t="str">
            <v>C55</v>
          </cell>
        </row>
        <row r="98">
          <cell r="A98" t="str">
            <v>C56</v>
          </cell>
        </row>
        <row r="99">
          <cell r="A99" t="str">
            <v>D</v>
          </cell>
        </row>
        <row r="100">
          <cell r="A100" t="str">
            <v>D23</v>
          </cell>
        </row>
        <row r="101">
          <cell r="A101" t="str">
            <v>D22</v>
          </cell>
        </row>
        <row r="102">
          <cell r="A102" t="str">
            <v>D20</v>
          </cell>
        </row>
        <row r="103">
          <cell r="A103" t="str">
            <v>D16</v>
          </cell>
        </row>
        <row r="104">
          <cell r="A104" t="str">
            <v>D21</v>
          </cell>
        </row>
        <row r="105">
          <cell r="A105" t="str">
            <v>D17</v>
          </cell>
        </row>
        <row r="106">
          <cell r="A106" t="str">
            <v>D01</v>
          </cell>
        </row>
        <row r="107">
          <cell r="A107" t="str">
            <v>D19</v>
          </cell>
        </row>
        <row r="108">
          <cell r="A108" t="str">
            <v>D15</v>
          </cell>
        </row>
        <row r="109">
          <cell r="A109" t="str">
            <v>D18</v>
          </cell>
        </row>
        <row r="110">
          <cell r="A110" t="str">
            <v>D14</v>
          </cell>
        </row>
        <row r="111">
          <cell r="A111" t="str">
            <v>D02</v>
          </cell>
        </row>
        <row r="112">
          <cell r="A112" t="str">
            <v>D05</v>
          </cell>
        </row>
        <row r="113">
          <cell r="A113" t="str">
            <v>D03</v>
          </cell>
        </row>
        <row r="114">
          <cell r="A114" t="str">
            <v>D13</v>
          </cell>
        </row>
        <row r="115">
          <cell r="A115" t="str">
            <v>D13A</v>
          </cell>
        </row>
        <row r="116">
          <cell r="A116" t="str">
            <v>D13B</v>
          </cell>
        </row>
        <row r="117">
          <cell r="A117" t="str">
            <v>D13C</v>
          </cell>
        </row>
        <row r="118">
          <cell r="A118" t="str">
            <v>D13D</v>
          </cell>
        </row>
        <row r="119">
          <cell r="A119" t="str">
            <v>D13E</v>
          </cell>
        </row>
        <row r="120">
          <cell r="A120" t="str">
            <v>D13F</v>
          </cell>
        </row>
        <row r="121">
          <cell r="A121" t="str">
            <v>D13G</v>
          </cell>
        </row>
        <row r="122">
          <cell r="A122" t="str">
            <v>D13H</v>
          </cell>
        </row>
        <row r="123">
          <cell r="A123" t="str">
            <v>D13I</v>
          </cell>
        </row>
        <row r="124">
          <cell r="A124" t="str">
            <v>D13J</v>
          </cell>
        </row>
        <row r="125">
          <cell r="A125" t="str">
            <v>D13K</v>
          </cell>
        </row>
        <row r="126">
          <cell r="A126" t="str">
            <v>D07</v>
          </cell>
        </row>
        <row r="127">
          <cell r="A127" t="str">
            <v>D10</v>
          </cell>
        </row>
        <row r="128">
          <cell r="A128" t="str">
            <v>D04</v>
          </cell>
        </row>
        <row r="129">
          <cell r="A129" t="str">
            <v>D04A</v>
          </cell>
        </row>
        <row r="130">
          <cell r="A130" t="str">
            <v>D04B</v>
          </cell>
        </row>
        <row r="131">
          <cell r="A131" t="str">
            <v>D04C</v>
          </cell>
        </row>
        <row r="132">
          <cell r="A132" t="str">
            <v>D06</v>
          </cell>
        </row>
        <row r="133">
          <cell r="A133" t="str">
            <v>D09</v>
          </cell>
        </row>
        <row r="134">
          <cell r="A134" t="str">
            <v>D12</v>
          </cell>
        </row>
        <row r="135">
          <cell r="A135" t="str">
            <v>D08</v>
          </cell>
        </row>
        <row r="136">
          <cell r="A136" t="str">
            <v>D11</v>
          </cell>
        </row>
        <row r="137">
          <cell r="A137" t="str">
            <v>D24</v>
          </cell>
        </row>
        <row r="138">
          <cell r="A138" t="str">
            <v>D25</v>
          </cell>
        </row>
        <row r="139">
          <cell r="A139" t="str">
            <v>D26</v>
          </cell>
        </row>
        <row r="140">
          <cell r="A140" t="str">
            <v>D27</v>
          </cell>
        </row>
        <row r="141">
          <cell r="A141" t="str">
            <v>D28</v>
          </cell>
        </row>
        <row r="142">
          <cell r="A142" t="str">
            <v>D29</v>
          </cell>
        </row>
        <row r="143">
          <cell r="A143" t="str">
            <v>ELEC</v>
          </cell>
        </row>
        <row r="144">
          <cell r="A144" t="str">
            <v>ELE-01</v>
          </cell>
        </row>
        <row r="145">
          <cell r="A145" t="str">
            <v>ELE-02</v>
          </cell>
        </row>
        <row r="146">
          <cell r="A146" t="str">
            <v>ELE-03</v>
          </cell>
        </row>
        <row r="147">
          <cell r="A147" t="str">
            <v>ELE-04</v>
          </cell>
        </row>
        <row r="148">
          <cell r="A148" t="str">
            <v>ELE-05</v>
          </cell>
        </row>
        <row r="149">
          <cell r="A149" t="str">
            <v>ELE-06</v>
          </cell>
        </row>
        <row r="153">
          <cell r="A153" t="str">
            <v>E</v>
          </cell>
        </row>
        <row r="154">
          <cell r="A154" t="str">
            <v>E01</v>
          </cell>
        </row>
        <row r="155">
          <cell r="A155" t="str">
            <v>E01A</v>
          </cell>
        </row>
        <row r="156">
          <cell r="A156" t="str">
            <v>E17</v>
          </cell>
        </row>
        <row r="157">
          <cell r="A157" t="str">
            <v>E25</v>
          </cell>
        </row>
        <row r="158">
          <cell r="A158" t="str">
            <v>E09</v>
          </cell>
        </row>
        <row r="159">
          <cell r="A159" t="str">
            <v>E21</v>
          </cell>
        </row>
        <row r="160">
          <cell r="A160" t="str">
            <v>E28</v>
          </cell>
        </row>
        <row r="161">
          <cell r="A161" t="str">
            <v>E26</v>
          </cell>
        </row>
        <row r="162">
          <cell r="A162" t="str">
            <v>E02</v>
          </cell>
        </row>
        <row r="163">
          <cell r="A163" t="str">
            <v>E02A</v>
          </cell>
        </row>
        <row r="164">
          <cell r="A164" t="str">
            <v>E02B</v>
          </cell>
        </row>
        <row r="165">
          <cell r="A165" t="str">
            <v>E54</v>
          </cell>
        </row>
        <row r="166">
          <cell r="A166" t="str">
            <v>E55</v>
          </cell>
        </row>
        <row r="167">
          <cell r="A167" t="str">
            <v>E52</v>
          </cell>
        </row>
        <row r="168">
          <cell r="A168" t="str">
            <v>E53</v>
          </cell>
        </row>
        <row r="169">
          <cell r="A169" t="str">
            <v>E48</v>
          </cell>
        </row>
        <row r="170">
          <cell r="A170" t="str">
            <v>E50</v>
          </cell>
        </row>
        <row r="171">
          <cell r="A171" t="str">
            <v>E49</v>
          </cell>
        </row>
        <row r="172">
          <cell r="A172" t="str">
            <v>E51</v>
          </cell>
        </row>
        <row r="173">
          <cell r="A173" t="str">
            <v>E44</v>
          </cell>
        </row>
        <row r="174">
          <cell r="A174" t="str">
            <v>E46</v>
          </cell>
        </row>
        <row r="175">
          <cell r="A175" t="str">
            <v>E45</v>
          </cell>
        </row>
        <row r="176">
          <cell r="A176" t="str">
            <v>E47</v>
          </cell>
        </row>
        <row r="177">
          <cell r="A177" t="str">
            <v>E42</v>
          </cell>
        </row>
        <row r="178">
          <cell r="A178" t="str">
            <v>E43</v>
          </cell>
        </row>
        <row r="179">
          <cell r="A179" t="str">
            <v>E40</v>
          </cell>
        </row>
        <row r="180">
          <cell r="A180" t="str">
            <v>E41</v>
          </cell>
        </row>
        <row r="181">
          <cell r="A181" t="str">
            <v>E36</v>
          </cell>
        </row>
        <row r="182">
          <cell r="A182" t="str">
            <v>E38</v>
          </cell>
        </row>
        <row r="183">
          <cell r="A183" t="str">
            <v>E39</v>
          </cell>
        </row>
        <row r="184">
          <cell r="A184" t="str">
            <v>E37</v>
          </cell>
        </row>
        <row r="185">
          <cell r="A185" t="str">
            <v>E32</v>
          </cell>
        </row>
        <row r="186">
          <cell r="A186" t="str">
            <v>E34</v>
          </cell>
        </row>
        <row r="187">
          <cell r="A187" t="str">
            <v>E33</v>
          </cell>
        </row>
        <row r="188">
          <cell r="A188" t="str">
            <v>E35</v>
          </cell>
        </row>
        <row r="189">
          <cell r="A189" t="str">
            <v>E03</v>
          </cell>
        </row>
        <row r="190">
          <cell r="A190" t="str">
            <v>E23</v>
          </cell>
        </row>
        <row r="191">
          <cell r="A191" t="str">
            <v>E22</v>
          </cell>
        </row>
        <row r="192">
          <cell r="A192" t="str">
            <v>E04</v>
          </cell>
        </row>
        <row r="193">
          <cell r="A193" t="str">
            <v>E05</v>
          </cell>
        </row>
        <row r="194">
          <cell r="A194" t="str">
            <v>E24</v>
          </cell>
        </row>
        <row r="195">
          <cell r="A195" t="str">
            <v>E68</v>
          </cell>
        </row>
        <row r="196">
          <cell r="A196" t="str">
            <v>E69</v>
          </cell>
        </row>
        <row r="197">
          <cell r="A197" t="str">
            <v>E70</v>
          </cell>
        </row>
        <row r="198">
          <cell r="A198" t="str">
            <v>E71</v>
          </cell>
        </row>
        <row r="199">
          <cell r="A199" t="str">
            <v>E06</v>
          </cell>
        </row>
        <row r="200">
          <cell r="A200" t="str">
            <v>E07</v>
          </cell>
        </row>
        <row r="201">
          <cell r="A201" t="str">
            <v>E08</v>
          </cell>
        </row>
        <row r="202">
          <cell r="A202" t="str">
            <v>E31</v>
          </cell>
        </row>
        <row r="203">
          <cell r="A203" t="str">
            <v>E30</v>
          </cell>
        </row>
        <row r="204">
          <cell r="A204" t="str">
            <v>E10</v>
          </cell>
        </row>
        <row r="205">
          <cell r="A205" t="str">
            <v>E29</v>
          </cell>
        </row>
        <row r="206">
          <cell r="A206" t="str">
            <v>E11</v>
          </cell>
        </row>
        <row r="207">
          <cell r="A207" t="str">
            <v>E60</v>
          </cell>
        </row>
        <row r="208">
          <cell r="A208" t="str">
            <v>E61</v>
          </cell>
        </row>
        <row r="209">
          <cell r="A209" t="str">
            <v>E58</v>
          </cell>
        </row>
        <row r="210">
          <cell r="A210" t="str">
            <v>E59</v>
          </cell>
        </row>
        <row r="211">
          <cell r="A211" t="str">
            <v>E56</v>
          </cell>
        </row>
        <row r="212">
          <cell r="A212" t="str">
            <v>E57</v>
          </cell>
        </row>
        <row r="213">
          <cell r="A213" t="str">
            <v>E66</v>
          </cell>
        </row>
        <row r="214">
          <cell r="A214" t="str">
            <v>E67</v>
          </cell>
        </row>
        <row r="215">
          <cell r="A215" t="str">
            <v>E67A</v>
          </cell>
        </row>
        <row r="216">
          <cell r="A216" t="str">
            <v>E67B</v>
          </cell>
        </row>
        <row r="217">
          <cell r="A217" t="str">
            <v>E64</v>
          </cell>
        </row>
        <row r="218">
          <cell r="A218" t="str">
            <v>E65</v>
          </cell>
        </row>
        <row r="219">
          <cell r="A219" t="str">
            <v>E62</v>
          </cell>
        </row>
        <row r="220">
          <cell r="A220" t="str">
            <v>E63</v>
          </cell>
        </row>
        <row r="221">
          <cell r="A221" t="str">
            <v>E13</v>
          </cell>
        </row>
        <row r="222">
          <cell r="A222" t="str">
            <v>E12</v>
          </cell>
        </row>
        <row r="223">
          <cell r="A223" t="str">
            <v>E14</v>
          </cell>
        </row>
        <row r="224">
          <cell r="A224" t="str">
            <v>E15</v>
          </cell>
        </row>
        <row r="225">
          <cell r="A225" t="str">
            <v>E16</v>
          </cell>
        </row>
        <row r="226">
          <cell r="A226" t="str">
            <v>E18</v>
          </cell>
        </row>
        <row r="227">
          <cell r="A227" t="str">
            <v>E19</v>
          </cell>
        </row>
        <row r="228">
          <cell r="A228" t="str">
            <v>E27</v>
          </cell>
        </row>
        <row r="229">
          <cell r="A229" t="str">
            <v>E20</v>
          </cell>
        </row>
        <row r="230">
          <cell r="A230" t="str">
            <v>E72</v>
          </cell>
        </row>
        <row r="231">
          <cell r="A231" t="str">
            <v>E76</v>
          </cell>
        </row>
        <row r="232">
          <cell r="A232" t="str">
            <v>E77</v>
          </cell>
        </row>
        <row r="233">
          <cell r="A233" t="str">
            <v>E78</v>
          </cell>
        </row>
        <row r="234">
          <cell r="A234" t="str">
            <v>F</v>
          </cell>
        </row>
        <row r="235">
          <cell r="A235" t="str">
            <v>F09</v>
          </cell>
        </row>
        <row r="236">
          <cell r="A236" t="str">
            <v>F02</v>
          </cell>
        </row>
        <row r="237">
          <cell r="A237" t="str">
            <v>F01</v>
          </cell>
        </row>
        <row r="238">
          <cell r="A238" t="str">
            <v>F03</v>
          </cell>
        </row>
        <row r="239">
          <cell r="A239" t="str">
            <v>F07</v>
          </cell>
        </row>
        <row r="240">
          <cell r="A240" t="str">
            <v>F11</v>
          </cell>
        </row>
        <row r="241">
          <cell r="A241" t="str">
            <v>F08</v>
          </cell>
        </row>
        <row r="242">
          <cell r="A242" t="str">
            <v>F05</v>
          </cell>
        </row>
        <row r="243">
          <cell r="A243" t="str">
            <v>F04</v>
          </cell>
        </row>
        <row r="244">
          <cell r="A244" t="str">
            <v>F06</v>
          </cell>
        </row>
        <row r="245">
          <cell r="A245" t="str">
            <v>F10</v>
          </cell>
        </row>
        <row r="246">
          <cell r="A246" t="str">
            <v>F12</v>
          </cell>
        </row>
        <row r="247">
          <cell r="A247" t="str">
            <v>F13</v>
          </cell>
        </row>
        <row r="248">
          <cell r="A248" t="str">
            <v>F14</v>
          </cell>
        </row>
        <row r="249">
          <cell r="A249" t="str">
            <v>F15</v>
          </cell>
        </row>
        <row r="250">
          <cell r="A250" t="str">
            <v>G</v>
          </cell>
        </row>
        <row r="251">
          <cell r="A251" t="str">
            <v>G1</v>
          </cell>
        </row>
        <row r="252">
          <cell r="A252" t="str">
            <v>G2</v>
          </cell>
        </row>
        <row r="253">
          <cell r="A253" t="str">
            <v>G3</v>
          </cell>
        </row>
        <row r="254">
          <cell r="A254" t="str">
            <v>G4</v>
          </cell>
        </row>
        <row r="255">
          <cell r="A255" t="str">
            <v>H</v>
          </cell>
        </row>
        <row r="256">
          <cell r="A256" t="str">
            <v>H11</v>
          </cell>
        </row>
        <row r="257">
          <cell r="A257" t="str">
            <v>H08</v>
          </cell>
        </row>
        <row r="258">
          <cell r="A258" t="str">
            <v>H01</v>
          </cell>
        </row>
        <row r="259">
          <cell r="A259" t="str">
            <v>H02</v>
          </cell>
        </row>
        <row r="260">
          <cell r="A260" t="str">
            <v>H12</v>
          </cell>
        </row>
        <row r="261">
          <cell r="A261" t="str">
            <v>H03</v>
          </cell>
        </row>
        <row r="262">
          <cell r="A262" t="str">
            <v>H04</v>
          </cell>
        </row>
        <row r="263">
          <cell r="A263" t="str">
            <v>H13</v>
          </cell>
        </row>
        <row r="264">
          <cell r="A264" t="str">
            <v>H09</v>
          </cell>
        </row>
        <row r="265">
          <cell r="A265" t="str">
            <v>H10</v>
          </cell>
        </row>
        <row r="266">
          <cell r="A266" t="str">
            <v>H15</v>
          </cell>
        </row>
        <row r="267">
          <cell r="A267" t="str">
            <v>H16</v>
          </cell>
        </row>
        <row r="268">
          <cell r="A268" t="str">
            <v>H05</v>
          </cell>
        </row>
        <row r="269">
          <cell r="A269" t="str">
            <v>H06</v>
          </cell>
        </row>
        <row r="270">
          <cell r="A270" t="str">
            <v>H07</v>
          </cell>
        </row>
        <row r="271">
          <cell r="A271" t="str">
            <v>H14</v>
          </cell>
        </row>
        <row r="272">
          <cell r="A272" t="str">
            <v>H17</v>
          </cell>
        </row>
        <row r="273">
          <cell r="A273" t="str">
            <v>H18</v>
          </cell>
        </row>
        <row r="274">
          <cell r="A274" t="str">
            <v>H19</v>
          </cell>
        </row>
        <row r="275">
          <cell r="A275" t="str">
            <v>H20</v>
          </cell>
        </row>
        <row r="276">
          <cell r="A276" t="str">
            <v>H21</v>
          </cell>
        </row>
        <row r="277">
          <cell r="A277" t="str">
            <v>I</v>
          </cell>
        </row>
        <row r="279">
          <cell r="A279" t="str">
            <v>J</v>
          </cell>
        </row>
        <row r="280">
          <cell r="A280" t="str">
            <v>J02</v>
          </cell>
        </row>
        <row r="281">
          <cell r="A281" t="str">
            <v>J06</v>
          </cell>
        </row>
        <row r="282">
          <cell r="A282" t="str">
            <v>J12</v>
          </cell>
        </row>
        <row r="283">
          <cell r="A283" t="str">
            <v>J01</v>
          </cell>
        </row>
        <row r="284">
          <cell r="A284" t="str">
            <v>J08</v>
          </cell>
        </row>
        <row r="285">
          <cell r="A285" t="str">
            <v>J07</v>
          </cell>
        </row>
        <row r="286">
          <cell r="A286" t="str">
            <v>J07A</v>
          </cell>
        </row>
        <row r="287">
          <cell r="A287" t="str">
            <v>J05</v>
          </cell>
        </row>
        <row r="288">
          <cell r="A288" t="str">
            <v>J11</v>
          </cell>
        </row>
        <row r="289">
          <cell r="A289" t="str">
            <v xml:space="preserve">  </v>
          </cell>
        </row>
        <row r="290">
          <cell r="A290" t="str">
            <v>J10</v>
          </cell>
        </row>
        <row r="291">
          <cell r="A291" t="str">
            <v>J04</v>
          </cell>
        </row>
        <row r="292">
          <cell r="A292" t="str">
            <v>J09</v>
          </cell>
        </row>
        <row r="293">
          <cell r="A293" t="str">
            <v>J15</v>
          </cell>
        </row>
        <row r="294">
          <cell r="A294" t="str">
            <v>J20</v>
          </cell>
        </row>
        <row r="295">
          <cell r="A295" t="str">
            <v>K</v>
          </cell>
        </row>
        <row r="296">
          <cell r="A296" t="str">
            <v>K10</v>
          </cell>
        </row>
        <row r="297">
          <cell r="A297" t="str">
            <v>K11</v>
          </cell>
        </row>
        <row r="298">
          <cell r="A298" t="str">
            <v>K13</v>
          </cell>
        </row>
        <row r="299">
          <cell r="A299" t="str">
            <v>K14</v>
          </cell>
        </row>
        <row r="300">
          <cell r="A300" t="str">
            <v>K06</v>
          </cell>
        </row>
        <row r="301">
          <cell r="A301" t="str">
            <v>K07</v>
          </cell>
        </row>
        <row r="302">
          <cell r="A302" t="str">
            <v>K17</v>
          </cell>
        </row>
        <row r="303">
          <cell r="A303" t="str">
            <v>K18</v>
          </cell>
        </row>
        <row r="304">
          <cell r="A304" t="str">
            <v>K08</v>
          </cell>
        </row>
        <row r="305">
          <cell r="A305" t="str">
            <v>K19</v>
          </cell>
        </row>
        <row r="306">
          <cell r="A306" t="str">
            <v>K09</v>
          </cell>
        </row>
        <row r="307">
          <cell r="A307" t="str">
            <v>K12</v>
          </cell>
        </row>
        <row r="308">
          <cell r="A308" t="str">
            <v>K16</v>
          </cell>
        </row>
        <row r="309">
          <cell r="A309" t="str">
            <v>K02</v>
          </cell>
        </row>
        <row r="310">
          <cell r="A310" t="str">
            <v>K15</v>
          </cell>
        </row>
        <row r="311">
          <cell r="A311" t="str">
            <v>K01</v>
          </cell>
        </row>
        <row r="312">
          <cell r="A312" t="str">
            <v>K03</v>
          </cell>
        </row>
        <row r="313">
          <cell r="A313" t="str">
            <v>K04</v>
          </cell>
        </row>
        <row r="314">
          <cell r="A314" t="str">
            <v>K05</v>
          </cell>
        </row>
        <row r="315">
          <cell r="A315" t="str">
            <v>K20</v>
          </cell>
        </row>
        <row r="316">
          <cell r="A316" t="str">
            <v>K21</v>
          </cell>
        </row>
        <row r="317">
          <cell r="A317" t="str">
            <v>K22</v>
          </cell>
        </row>
        <row r="318">
          <cell r="A318" t="str">
            <v>K23</v>
          </cell>
        </row>
        <row r="319">
          <cell r="A319" t="str">
            <v>L</v>
          </cell>
        </row>
        <row r="320">
          <cell r="A320" t="str">
            <v>L12</v>
          </cell>
        </row>
        <row r="321">
          <cell r="A321" t="str">
            <v>L02</v>
          </cell>
        </row>
        <row r="322">
          <cell r="A322" t="str">
            <v>L01</v>
          </cell>
        </row>
        <row r="323">
          <cell r="A323" t="str">
            <v>L11</v>
          </cell>
        </row>
        <row r="324">
          <cell r="A324" t="str">
            <v>L03</v>
          </cell>
        </row>
        <row r="325">
          <cell r="A325" t="str">
            <v>L04</v>
          </cell>
        </row>
        <row r="326">
          <cell r="A326" t="str">
            <v>L05</v>
          </cell>
        </row>
        <row r="327">
          <cell r="A327" t="str">
            <v>L06</v>
          </cell>
        </row>
        <row r="328">
          <cell r="A328" t="str">
            <v>L07</v>
          </cell>
        </row>
        <row r="329">
          <cell r="A329" t="str">
            <v>L08</v>
          </cell>
        </row>
        <row r="330">
          <cell r="A330" t="str">
            <v>L09</v>
          </cell>
        </row>
        <row r="331">
          <cell r="A331" t="str">
            <v>L10</v>
          </cell>
        </row>
        <row r="332">
          <cell r="A332" t="str">
            <v>L13</v>
          </cell>
        </row>
        <row r="333">
          <cell r="A333" t="str">
            <v>L14</v>
          </cell>
        </row>
        <row r="334">
          <cell r="A334" t="str">
            <v>L15</v>
          </cell>
        </row>
        <row r="335">
          <cell r="A335" t="str">
            <v>L16</v>
          </cell>
        </row>
        <row r="336">
          <cell r="A336" t="str">
            <v>L17</v>
          </cell>
        </row>
        <row r="337">
          <cell r="A337" t="str">
            <v>L18</v>
          </cell>
        </row>
        <row r="338">
          <cell r="A338" t="str">
            <v>L19</v>
          </cell>
        </row>
        <row r="339">
          <cell r="A339" t="str">
            <v>L20</v>
          </cell>
        </row>
        <row r="340">
          <cell r="A340" t="str">
            <v>L21</v>
          </cell>
        </row>
        <row r="341">
          <cell r="A341" t="str">
            <v>L22</v>
          </cell>
        </row>
        <row r="342">
          <cell r="A342" t="str">
            <v>L23</v>
          </cell>
        </row>
        <row r="343">
          <cell r="A343" t="str">
            <v>L24</v>
          </cell>
        </row>
        <row r="344">
          <cell r="A344" t="str">
            <v>L25</v>
          </cell>
        </row>
        <row r="345">
          <cell r="A345" t="str">
            <v>L26</v>
          </cell>
        </row>
        <row r="346">
          <cell r="A346" t="str">
            <v>L27</v>
          </cell>
        </row>
        <row r="347">
          <cell r="A347" t="str">
            <v>M</v>
          </cell>
        </row>
        <row r="348">
          <cell r="A348" t="str">
            <v>M01</v>
          </cell>
        </row>
        <row r="349">
          <cell r="A349" t="str">
            <v>M02</v>
          </cell>
        </row>
        <row r="352">
          <cell r="A352" t="str">
            <v>O</v>
          </cell>
        </row>
        <row r="353">
          <cell r="A353" t="str">
            <v>O36</v>
          </cell>
        </row>
        <row r="354">
          <cell r="A354" t="str">
            <v>O12</v>
          </cell>
        </row>
        <row r="355">
          <cell r="A355" t="str">
            <v>O32</v>
          </cell>
        </row>
        <row r="356">
          <cell r="A356" t="str">
            <v>O39</v>
          </cell>
        </row>
        <row r="357">
          <cell r="A357" t="str">
            <v>O28</v>
          </cell>
        </row>
        <row r="358">
          <cell r="A358" t="str">
            <v>O01</v>
          </cell>
        </row>
        <row r="359">
          <cell r="A359" t="str">
            <v>O33</v>
          </cell>
        </row>
        <row r="360">
          <cell r="A360" t="str">
            <v>O24</v>
          </cell>
        </row>
        <row r="361">
          <cell r="A361" t="str">
            <v>O02</v>
          </cell>
        </row>
        <row r="362">
          <cell r="A362" t="str">
            <v>O03</v>
          </cell>
        </row>
        <row r="363">
          <cell r="A363" t="str">
            <v>O22</v>
          </cell>
        </row>
        <row r="364">
          <cell r="A364" t="str">
            <v>O06</v>
          </cell>
        </row>
        <row r="365">
          <cell r="A365" t="str">
            <v>O27</v>
          </cell>
        </row>
        <row r="366">
          <cell r="A366" t="str">
            <v>O26</v>
          </cell>
        </row>
        <row r="367">
          <cell r="A367" t="str">
            <v>O07</v>
          </cell>
        </row>
        <row r="368">
          <cell r="A368" t="str">
            <v>O08</v>
          </cell>
        </row>
        <row r="369">
          <cell r="A369" t="str">
            <v>O08A</v>
          </cell>
        </row>
        <row r="370">
          <cell r="A370" t="str">
            <v>O09</v>
          </cell>
        </row>
        <row r="371">
          <cell r="A371" t="str">
            <v>O37</v>
          </cell>
        </row>
        <row r="372">
          <cell r="A372" t="str">
            <v>O10</v>
          </cell>
        </row>
        <row r="373">
          <cell r="A373" t="str">
            <v>O11</v>
          </cell>
        </row>
        <row r="374">
          <cell r="A374" t="str">
            <v>O38</v>
          </cell>
        </row>
        <row r="375">
          <cell r="A375" t="str">
            <v>O29</v>
          </cell>
        </row>
        <row r="376">
          <cell r="A376" t="str">
            <v>O05</v>
          </cell>
        </row>
        <row r="377">
          <cell r="A377" t="str">
            <v>O31</v>
          </cell>
        </row>
        <row r="378">
          <cell r="A378" t="str">
            <v>O13</v>
          </cell>
        </row>
        <row r="379">
          <cell r="A379" t="str">
            <v>O14</v>
          </cell>
        </row>
        <row r="380">
          <cell r="A380" t="str">
            <v>O15</v>
          </cell>
        </row>
        <row r="381">
          <cell r="A381" t="str">
            <v>O04</v>
          </cell>
        </row>
        <row r="382">
          <cell r="A382" t="str">
            <v>O16</v>
          </cell>
        </row>
        <row r="383">
          <cell r="A383" t="str">
            <v>O17</v>
          </cell>
        </row>
        <row r="384">
          <cell r="A384" t="str">
            <v>O30</v>
          </cell>
        </row>
        <row r="385">
          <cell r="A385" t="str">
            <v>O35</v>
          </cell>
        </row>
        <row r="386">
          <cell r="A386" t="str">
            <v>O25</v>
          </cell>
        </row>
        <row r="387">
          <cell r="A387" t="str">
            <v>O18</v>
          </cell>
        </row>
        <row r="388">
          <cell r="A388" t="str">
            <v>O34</v>
          </cell>
        </row>
        <row r="389">
          <cell r="A389" t="str">
            <v>O19</v>
          </cell>
        </row>
        <row r="390">
          <cell r="A390" t="str">
            <v>O20</v>
          </cell>
        </row>
        <row r="391">
          <cell r="A391" t="str">
            <v>O20A</v>
          </cell>
        </row>
        <row r="392">
          <cell r="A392" t="str">
            <v>O21</v>
          </cell>
        </row>
        <row r="393">
          <cell r="A393" t="str">
            <v>O23</v>
          </cell>
        </row>
        <row r="394">
          <cell r="A394" t="str">
            <v>O40</v>
          </cell>
        </row>
        <row r="395">
          <cell r="A395" t="str">
            <v>O41</v>
          </cell>
        </row>
        <row r="396">
          <cell r="A396" t="str">
            <v>O42</v>
          </cell>
        </row>
        <row r="397">
          <cell r="A397" t="str">
            <v>O43</v>
          </cell>
        </row>
        <row r="398">
          <cell r="A398" t="str">
            <v>O44</v>
          </cell>
        </row>
        <row r="399">
          <cell r="A399" t="str">
            <v>O45</v>
          </cell>
        </row>
        <row r="403">
          <cell r="A403" t="str">
            <v>P</v>
          </cell>
        </row>
        <row r="404">
          <cell r="A404" t="str">
            <v>P12</v>
          </cell>
        </row>
        <row r="405">
          <cell r="A405" t="str">
            <v>P11</v>
          </cell>
        </row>
        <row r="406">
          <cell r="A406" t="str">
            <v>P09</v>
          </cell>
        </row>
        <row r="407">
          <cell r="A407" t="str">
            <v>P01</v>
          </cell>
        </row>
        <row r="408">
          <cell r="A408" t="str">
            <v>P16</v>
          </cell>
        </row>
        <row r="409">
          <cell r="A409" t="str">
            <v>P17</v>
          </cell>
        </row>
        <row r="410">
          <cell r="A410" t="str">
            <v>P15</v>
          </cell>
        </row>
        <row r="411">
          <cell r="A411" t="str">
            <v>P02</v>
          </cell>
        </row>
        <row r="412">
          <cell r="A412" t="str">
            <v>P04</v>
          </cell>
        </row>
        <row r="413">
          <cell r="A413" t="str">
            <v>P03</v>
          </cell>
        </row>
        <row r="414">
          <cell r="A414" t="str">
            <v>P10</v>
          </cell>
        </row>
        <row r="415">
          <cell r="A415" t="str">
            <v>P05</v>
          </cell>
        </row>
        <row r="416">
          <cell r="A416" t="str">
            <v>P07</v>
          </cell>
        </row>
        <row r="417">
          <cell r="A417" t="str">
            <v>P13</v>
          </cell>
        </row>
        <row r="418">
          <cell r="A418" t="str">
            <v>P14</v>
          </cell>
        </row>
        <row r="419">
          <cell r="A419" t="str">
            <v>P06</v>
          </cell>
        </row>
        <row r="420">
          <cell r="A420" t="str">
            <v>P08</v>
          </cell>
        </row>
        <row r="421">
          <cell r="A421" t="str">
            <v>P18</v>
          </cell>
        </row>
        <row r="422">
          <cell r="A422" t="str">
            <v>P19</v>
          </cell>
        </row>
        <row r="423">
          <cell r="A423" t="str">
            <v>P20</v>
          </cell>
        </row>
        <row r="424">
          <cell r="A424" t="str">
            <v>P21</v>
          </cell>
        </row>
        <row r="425">
          <cell r="A425" t="str">
            <v>Q</v>
          </cell>
        </row>
        <row r="426">
          <cell r="A426" t="str">
            <v>Q06</v>
          </cell>
        </row>
        <row r="427">
          <cell r="A427" t="str">
            <v>Q02</v>
          </cell>
        </row>
        <row r="428">
          <cell r="A428" t="str">
            <v>Q03</v>
          </cell>
        </row>
        <row r="429">
          <cell r="A429" t="str">
            <v>Q05</v>
          </cell>
        </row>
        <row r="430">
          <cell r="A430" t="str">
            <v>Q01</v>
          </cell>
        </row>
        <row r="431">
          <cell r="A431" t="str">
            <v>Q04</v>
          </cell>
        </row>
        <row r="432">
          <cell r="A432" t="str">
            <v>Q07</v>
          </cell>
        </row>
        <row r="433">
          <cell r="A433" t="str">
            <v>Q08</v>
          </cell>
        </row>
        <row r="434">
          <cell r="A434" t="str">
            <v>Q09</v>
          </cell>
        </row>
        <row r="435">
          <cell r="A435" t="str">
            <v>Q10</v>
          </cell>
        </row>
        <row r="436">
          <cell r="A436" t="str">
            <v>R</v>
          </cell>
        </row>
        <row r="437">
          <cell r="A437" t="str">
            <v>R02</v>
          </cell>
        </row>
        <row r="438">
          <cell r="A438" t="str">
            <v>R01</v>
          </cell>
        </row>
        <row r="439">
          <cell r="A439" t="str">
            <v>R03</v>
          </cell>
        </row>
        <row r="440">
          <cell r="A440" t="str">
            <v>R04</v>
          </cell>
        </row>
        <row r="441">
          <cell r="A441" t="str">
            <v>R05</v>
          </cell>
        </row>
        <row r="442">
          <cell r="A442" t="str">
            <v>R06</v>
          </cell>
        </row>
        <row r="443">
          <cell r="A443" t="str">
            <v>R07</v>
          </cell>
        </row>
        <row r="444">
          <cell r="A444" t="str">
            <v>S</v>
          </cell>
        </row>
        <row r="445">
          <cell r="A445" t="str">
            <v>S108</v>
          </cell>
        </row>
        <row r="446">
          <cell r="A446" t="str">
            <v>S122</v>
          </cell>
        </row>
        <row r="447">
          <cell r="A447" t="str">
            <v>S169</v>
          </cell>
        </row>
        <row r="448">
          <cell r="A448" t="str">
            <v>S170</v>
          </cell>
        </row>
        <row r="449">
          <cell r="A449" t="str">
            <v>S90</v>
          </cell>
        </row>
        <row r="450">
          <cell r="A450" t="str">
            <v>S163</v>
          </cell>
        </row>
        <row r="451">
          <cell r="A451" t="str">
            <v>S91</v>
          </cell>
        </row>
        <row r="452">
          <cell r="A452" t="str">
            <v>S89</v>
          </cell>
        </row>
        <row r="453">
          <cell r="A453" t="str">
            <v>S235</v>
          </cell>
        </row>
        <row r="454">
          <cell r="A454" t="str">
            <v>S92</v>
          </cell>
        </row>
        <row r="455">
          <cell r="A455" t="str">
            <v>S177</v>
          </cell>
        </row>
        <row r="456">
          <cell r="A456" t="str">
            <v>S93</v>
          </cell>
        </row>
        <row r="457">
          <cell r="A457" t="str">
            <v>S178</v>
          </cell>
        </row>
        <row r="458">
          <cell r="A458" t="str">
            <v>S179</v>
          </cell>
        </row>
        <row r="459">
          <cell r="A459" t="str">
            <v>S01</v>
          </cell>
        </row>
        <row r="460">
          <cell r="A460" t="str">
            <v>S01A</v>
          </cell>
        </row>
        <row r="461">
          <cell r="A461" t="str">
            <v>S02</v>
          </cell>
        </row>
        <row r="462">
          <cell r="A462" t="str">
            <v>S130</v>
          </cell>
        </row>
        <row r="463">
          <cell r="A463" t="str">
            <v>S133</v>
          </cell>
        </row>
        <row r="464">
          <cell r="A464" t="str">
            <v>S98</v>
          </cell>
        </row>
        <row r="465">
          <cell r="A465" t="str">
            <v>S99</v>
          </cell>
        </row>
        <row r="466">
          <cell r="A466" t="str">
            <v>S136</v>
          </cell>
        </row>
        <row r="467">
          <cell r="A467" t="str">
            <v>S117</v>
          </cell>
        </row>
        <row r="468">
          <cell r="A468" t="str">
            <v>S116</v>
          </cell>
        </row>
        <row r="469">
          <cell r="A469" t="str">
            <v>S04</v>
          </cell>
        </row>
        <row r="470">
          <cell r="A470" t="str">
            <v>S115</v>
          </cell>
        </row>
        <row r="471">
          <cell r="A471" t="str">
            <v>S03</v>
          </cell>
        </row>
        <row r="472">
          <cell r="A472" t="str">
            <v>S05</v>
          </cell>
        </row>
        <row r="473">
          <cell r="A473" t="str">
            <v>S145</v>
          </cell>
        </row>
        <row r="474">
          <cell r="A474" t="str">
            <v>S06</v>
          </cell>
        </row>
        <row r="475">
          <cell r="A475" t="str">
            <v>S146</v>
          </cell>
        </row>
        <row r="476">
          <cell r="A476" t="str">
            <v>S10</v>
          </cell>
        </row>
        <row r="477">
          <cell r="A477" t="str">
            <v>S196</v>
          </cell>
        </row>
        <row r="478">
          <cell r="A478" t="str">
            <v>S113</v>
          </cell>
        </row>
        <row r="479">
          <cell r="A479" t="str">
            <v>S11</v>
          </cell>
        </row>
        <row r="480">
          <cell r="A480" t="str">
            <v>S188</v>
          </cell>
        </row>
        <row r="481">
          <cell r="A481" t="str">
            <v>S87</v>
          </cell>
        </row>
        <row r="482">
          <cell r="A482" t="str">
            <v>S88</v>
          </cell>
        </row>
        <row r="483">
          <cell r="A483" t="str">
            <v>S152</v>
          </cell>
        </row>
        <row r="484">
          <cell r="A484" t="str">
            <v>S151</v>
          </cell>
        </row>
        <row r="485">
          <cell r="A485" t="str">
            <v>S149</v>
          </cell>
        </row>
        <row r="486">
          <cell r="A486" t="str">
            <v>S239</v>
          </cell>
        </row>
        <row r="487">
          <cell r="A487" t="str">
            <v>S153</v>
          </cell>
        </row>
        <row r="488">
          <cell r="A488" t="str">
            <v>S234</v>
          </cell>
        </row>
        <row r="489">
          <cell r="A489" t="str">
            <v>S150</v>
          </cell>
        </row>
        <row r="490">
          <cell r="A490" t="str">
            <v>S217</v>
          </cell>
        </row>
        <row r="491">
          <cell r="A491" t="str">
            <v>S94</v>
          </cell>
        </row>
        <row r="492">
          <cell r="A492" t="str">
            <v>S37</v>
          </cell>
        </row>
        <row r="493">
          <cell r="A493" t="str">
            <v>S100</v>
          </cell>
        </row>
        <row r="494">
          <cell r="A494" t="str">
            <v>S101</v>
          </cell>
        </row>
        <row r="495">
          <cell r="A495" t="str">
            <v>S135</v>
          </cell>
        </row>
        <row r="496">
          <cell r="A496" t="str">
            <v>S233</v>
          </cell>
        </row>
        <row r="497">
          <cell r="A497" t="str">
            <v>S12</v>
          </cell>
        </row>
        <row r="498">
          <cell r="A498" t="str">
            <v>S13</v>
          </cell>
        </row>
        <row r="499">
          <cell r="A499" t="str">
            <v>S14</v>
          </cell>
        </row>
        <row r="500">
          <cell r="A500" t="str">
            <v>S123</v>
          </cell>
        </row>
        <row r="501">
          <cell r="A501" t="str">
            <v>S15</v>
          </cell>
        </row>
        <row r="502">
          <cell r="A502" t="str">
            <v>S138</v>
          </cell>
        </row>
        <row r="503">
          <cell r="A503" t="str">
            <v>S139</v>
          </cell>
        </row>
        <row r="504">
          <cell r="A504" t="str">
            <v>S140</v>
          </cell>
        </row>
        <row r="505">
          <cell r="A505" t="str">
            <v>S173</v>
          </cell>
        </row>
        <row r="506">
          <cell r="A506" t="str">
            <v>S16</v>
          </cell>
        </row>
        <row r="507">
          <cell r="A507" t="str">
            <v>S17</v>
          </cell>
        </row>
        <row r="508">
          <cell r="A508" t="str">
            <v>S18</v>
          </cell>
        </row>
        <row r="509">
          <cell r="A509" t="str">
            <v>S08</v>
          </cell>
        </row>
        <row r="510">
          <cell r="A510" t="str">
            <v>S19</v>
          </cell>
        </row>
        <row r="511">
          <cell r="A511" t="str">
            <v>S219</v>
          </cell>
        </row>
        <row r="512">
          <cell r="A512" t="str">
            <v>S111</v>
          </cell>
        </row>
        <row r="513">
          <cell r="A513" t="str">
            <v>S165</v>
          </cell>
        </row>
        <row r="514">
          <cell r="A514" t="str">
            <v>S213</v>
          </cell>
        </row>
        <row r="515">
          <cell r="A515" t="str">
            <v>S211</v>
          </cell>
        </row>
        <row r="516">
          <cell r="A516" t="str">
            <v>S212</v>
          </cell>
        </row>
        <row r="517">
          <cell r="A517" t="str">
            <v>S210</v>
          </cell>
        </row>
        <row r="518">
          <cell r="A518" t="str">
            <v>S207</v>
          </cell>
        </row>
        <row r="519">
          <cell r="A519" t="str">
            <v>S208</v>
          </cell>
        </row>
        <row r="520">
          <cell r="A520" t="str">
            <v>S209</v>
          </cell>
        </row>
        <row r="521">
          <cell r="A521" t="str">
            <v>S206</v>
          </cell>
        </row>
        <row r="522">
          <cell r="A522" t="str">
            <v>S203</v>
          </cell>
        </row>
        <row r="523">
          <cell r="A523" t="str">
            <v>S204</v>
          </cell>
        </row>
        <row r="524">
          <cell r="A524" t="str">
            <v>S205</v>
          </cell>
        </row>
        <row r="525">
          <cell r="A525" t="str">
            <v>S202</v>
          </cell>
        </row>
        <row r="526">
          <cell r="A526" t="str">
            <v>S200</v>
          </cell>
        </row>
        <row r="527">
          <cell r="A527" t="str">
            <v>S201</v>
          </cell>
        </row>
        <row r="528">
          <cell r="A528" t="str">
            <v>S156</v>
          </cell>
        </row>
        <row r="529">
          <cell r="A529" t="str">
            <v>S21</v>
          </cell>
        </row>
        <row r="530">
          <cell r="A530" t="str">
            <v>S155</v>
          </cell>
        </row>
        <row r="531">
          <cell r="A531" t="str">
            <v>S124</v>
          </cell>
        </row>
        <row r="532">
          <cell r="A532" t="str">
            <v>S186</v>
          </cell>
        </row>
        <row r="533">
          <cell r="A533" t="str">
            <v>S187</v>
          </cell>
        </row>
        <row r="534">
          <cell r="A534" t="str">
            <v>S106</v>
          </cell>
        </row>
        <row r="535">
          <cell r="A535" t="str">
            <v>S179</v>
          </cell>
        </row>
        <row r="536">
          <cell r="A536" t="str">
            <v>S180</v>
          </cell>
        </row>
        <row r="537">
          <cell r="A537" t="str">
            <v>S22</v>
          </cell>
        </row>
        <row r="538">
          <cell r="A538" t="str">
            <v>S195</v>
          </cell>
        </row>
        <row r="539">
          <cell r="A539" t="str">
            <v>S218</v>
          </cell>
        </row>
        <row r="540">
          <cell r="A540" t="str">
            <v>S23</v>
          </cell>
        </row>
        <row r="541">
          <cell r="A541" t="str">
            <v>S157</v>
          </cell>
        </row>
        <row r="542">
          <cell r="A542" t="str">
            <v>S112</v>
          </cell>
        </row>
        <row r="543">
          <cell r="A543" t="str">
            <v>S24</v>
          </cell>
        </row>
        <row r="544">
          <cell r="A544" t="str">
            <v>S25</v>
          </cell>
        </row>
        <row r="545">
          <cell r="A545" t="str">
            <v>S27</v>
          </cell>
        </row>
        <row r="546">
          <cell r="A546" t="str">
            <v>S118</v>
          </cell>
        </row>
        <row r="547">
          <cell r="A547" t="str">
            <v>S26</v>
          </cell>
        </row>
        <row r="548">
          <cell r="A548" t="str">
            <v>S28</v>
          </cell>
        </row>
        <row r="549">
          <cell r="A549" t="str">
            <v>S142</v>
          </cell>
        </row>
        <row r="550">
          <cell r="A550" t="str">
            <v>S143</v>
          </cell>
        </row>
        <row r="551">
          <cell r="A551" t="str">
            <v>S29</v>
          </cell>
        </row>
        <row r="552">
          <cell r="A552" t="str">
            <v>S144</v>
          </cell>
        </row>
        <row r="553">
          <cell r="A553" t="str">
            <v>S30</v>
          </cell>
        </row>
        <row r="554">
          <cell r="A554" t="str">
            <v>S109</v>
          </cell>
        </row>
        <row r="555">
          <cell r="A555" t="str">
            <v>S220</v>
          </cell>
        </row>
        <row r="556">
          <cell r="A556" t="str">
            <v>S31</v>
          </cell>
        </row>
        <row r="557">
          <cell r="A557" t="str">
            <v>S243</v>
          </cell>
        </row>
        <row r="558">
          <cell r="A558" t="str">
            <v>S32</v>
          </cell>
        </row>
        <row r="559">
          <cell r="A559" t="str">
            <v>S33</v>
          </cell>
        </row>
        <row r="560">
          <cell r="A560" t="str">
            <v>S102</v>
          </cell>
        </row>
        <row r="561">
          <cell r="A561" t="str">
            <v>S110</v>
          </cell>
        </row>
        <row r="562">
          <cell r="A562" t="str">
            <v>S232</v>
          </cell>
        </row>
        <row r="563">
          <cell r="A563" t="str">
            <v>S231</v>
          </cell>
        </row>
        <row r="564">
          <cell r="A564" t="str">
            <v>S34</v>
          </cell>
        </row>
        <row r="565">
          <cell r="A565" t="str">
            <v>S125</v>
          </cell>
        </row>
        <row r="566">
          <cell r="A566" t="str">
            <v>S126</v>
          </cell>
        </row>
        <row r="567">
          <cell r="A567" t="str">
            <v>S65</v>
          </cell>
        </row>
        <row r="568">
          <cell r="A568" t="str">
            <v>S35</v>
          </cell>
        </row>
        <row r="569">
          <cell r="A569" t="str">
            <v>S167</v>
          </cell>
        </row>
        <row r="570">
          <cell r="A570" t="str">
            <v>S36</v>
          </cell>
        </row>
        <row r="571">
          <cell r="A571" t="str">
            <v>S221</v>
          </cell>
        </row>
        <row r="572">
          <cell r="A572" t="str">
            <v>S222</v>
          </cell>
        </row>
        <row r="573">
          <cell r="A573" t="str">
            <v>S222A</v>
          </cell>
        </row>
        <row r="574">
          <cell r="A574" t="str">
            <v>S224</v>
          </cell>
        </row>
        <row r="575">
          <cell r="A575" t="str">
            <v>S105</v>
          </cell>
        </row>
        <row r="576">
          <cell r="A576" t="str">
            <v>S107</v>
          </cell>
        </row>
        <row r="577">
          <cell r="A577" t="str">
            <v>S60</v>
          </cell>
        </row>
        <row r="578">
          <cell r="A578" t="str">
            <v>S225</v>
          </cell>
        </row>
        <row r="579">
          <cell r="A579" t="str">
            <v>S226</v>
          </cell>
        </row>
        <row r="580">
          <cell r="A580" t="str">
            <v>S131</v>
          </cell>
        </row>
        <row r="581">
          <cell r="A581" t="str">
            <v>S134</v>
          </cell>
        </row>
        <row r="582">
          <cell r="A582" t="str">
            <v>S181</v>
          </cell>
        </row>
        <row r="583">
          <cell r="A583" t="str">
            <v>S182</v>
          </cell>
        </row>
        <row r="584">
          <cell r="A584" t="str">
            <v>S172</v>
          </cell>
        </row>
        <row r="585">
          <cell r="A585" t="str">
            <v>S38</v>
          </cell>
        </row>
        <row r="586">
          <cell r="A586" t="str">
            <v>S183</v>
          </cell>
        </row>
        <row r="587">
          <cell r="A587" t="str">
            <v>S39</v>
          </cell>
        </row>
        <row r="588">
          <cell r="A588" t="str">
            <v>S159</v>
          </cell>
        </row>
        <row r="589">
          <cell r="A589" t="str">
            <v>S07</v>
          </cell>
        </row>
        <row r="590">
          <cell r="A590" t="str">
            <v>S40</v>
          </cell>
        </row>
        <row r="591">
          <cell r="A591" t="str">
            <v>S158</v>
          </cell>
        </row>
        <row r="592">
          <cell r="A592" t="str">
            <v>S129</v>
          </cell>
        </row>
        <row r="593">
          <cell r="A593" t="str">
            <v>S166</v>
          </cell>
        </row>
        <row r="594">
          <cell r="A594" t="str">
            <v>S103</v>
          </cell>
        </row>
        <row r="595">
          <cell r="A595" t="str">
            <v>S104</v>
          </cell>
        </row>
        <row r="596">
          <cell r="A596" t="str">
            <v>S160</v>
          </cell>
        </row>
        <row r="597">
          <cell r="A597" t="str">
            <v>S160A</v>
          </cell>
        </row>
        <row r="598">
          <cell r="A598" t="str">
            <v>S46</v>
          </cell>
        </row>
        <row r="599">
          <cell r="A599" t="str">
            <v>S47</v>
          </cell>
        </row>
        <row r="600">
          <cell r="A600" t="str">
            <v>S48</v>
          </cell>
        </row>
        <row r="601">
          <cell r="A601" t="str">
            <v>S48A</v>
          </cell>
        </row>
        <row r="602">
          <cell r="A602" t="str">
            <v>S48B</v>
          </cell>
        </row>
        <row r="603">
          <cell r="A603" t="str">
            <v>S214</v>
          </cell>
        </row>
        <row r="604">
          <cell r="A604" t="str">
            <v>S114</v>
          </cell>
        </row>
        <row r="605">
          <cell r="A605" t="str">
            <v>S41</v>
          </cell>
        </row>
        <row r="606">
          <cell r="A606" t="str">
            <v>S120</v>
          </cell>
        </row>
        <row r="607">
          <cell r="A607" t="str">
            <v>S171</v>
          </cell>
        </row>
        <row r="608">
          <cell r="A608" t="str">
            <v>S09</v>
          </cell>
        </row>
        <row r="609">
          <cell r="A609" t="str">
            <v>S09A</v>
          </cell>
        </row>
        <row r="610">
          <cell r="A610" t="str">
            <v>S09B</v>
          </cell>
        </row>
        <row r="611">
          <cell r="A611" t="str">
            <v>S09C</v>
          </cell>
        </row>
        <row r="612">
          <cell r="A612" t="str">
            <v>S132</v>
          </cell>
        </row>
        <row r="613">
          <cell r="A613" t="str">
            <v>S242</v>
          </cell>
        </row>
        <row r="614">
          <cell r="A614" t="str">
            <v>S241</v>
          </cell>
        </row>
        <row r="615">
          <cell r="A615" t="str">
            <v>S42</v>
          </cell>
        </row>
        <row r="616">
          <cell r="A616" t="str">
            <v>S43</v>
          </cell>
        </row>
        <row r="617">
          <cell r="A617" t="str">
            <v>S44</v>
          </cell>
        </row>
        <row r="618">
          <cell r="A618" t="str">
            <v>S56</v>
          </cell>
        </row>
        <row r="619">
          <cell r="A619" t="str">
            <v>S71</v>
          </cell>
        </row>
        <row r="620">
          <cell r="A620" t="str">
            <v>S71A</v>
          </cell>
        </row>
        <row r="621">
          <cell r="A621" t="str">
            <v>S71B</v>
          </cell>
        </row>
        <row r="622">
          <cell r="A622" t="str">
            <v>S71C</v>
          </cell>
        </row>
        <row r="623">
          <cell r="A623" t="str">
            <v>S72</v>
          </cell>
        </row>
        <row r="624">
          <cell r="A624" t="str">
            <v>S45</v>
          </cell>
        </row>
        <row r="625">
          <cell r="A625" t="str">
            <v>S121</v>
          </cell>
        </row>
        <row r="626">
          <cell r="A626" t="str">
            <v>S228</v>
          </cell>
        </row>
        <row r="627">
          <cell r="A627" t="str">
            <v>S229</v>
          </cell>
        </row>
        <row r="628">
          <cell r="A628" t="str">
            <v>S230</v>
          </cell>
        </row>
        <row r="629">
          <cell r="A629" t="str">
            <v>S20</v>
          </cell>
        </row>
        <row r="630">
          <cell r="A630" t="str">
            <v>S227</v>
          </cell>
        </row>
        <row r="631">
          <cell r="A631" t="str">
            <v>S50</v>
          </cell>
        </row>
        <row r="632">
          <cell r="A632" t="str">
            <v>S162</v>
          </cell>
        </row>
        <row r="633">
          <cell r="A633" t="str">
            <v>S51</v>
          </cell>
        </row>
        <row r="634">
          <cell r="A634" t="str">
            <v>S49</v>
          </cell>
        </row>
        <row r="635">
          <cell r="A635" t="str">
            <v>S52</v>
          </cell>
        </row>
        <row r="636">
          <cell r="A636" t="str">
            <v>S53</v>
          </cell>
        </row>
        <row r="637">
          <cell r="A637" t="str">
            <v>S54</v>
          </cell>
        </row>
        <row r="638">
          <cell r="A638" t="str">
            <v>S154</v>
          </cell>
        </row>
        <row r="639">
          <cell r="A639" t="str">
            <v>S55</v>
          </cell>
        </row>
        <row r="640">
          <cell r="A640" t="str">
            <v>S59</v>
          </cell>
        </row>
        <row r="641">
          <cell r="A641" t="str">
            <v>S58</v>
          </cell>
        </row>
        <row r="642">
          <cell r="A642" t="str">
            <v>S96</v>
          </cell>
        </row>
        <row r="643">
          <cell r="A643" t="str">
            <v>S97</v>
          </cell>
        </row>
        <row r="644">
          <cell r="A644" t="str">
            <v>S57</v>
          </cell>
        </row>
        <row r="645">
          <cell r="A645" t="str">
            <v>S62</v>
          </cell>
        </row>
        <row r="646">
          <cell r="A646" t="str">
            <v>S63</v>
          </cell>
        </row>
        <row r="647">
          <cell r="A647" t="str">
            <v>S61</v>
          </cell>
        </row>
        <row r="648">
          <cell r="A648" t="str">
            <v>S164</v>
          </cell>
        </row>
        <row r="649">
          <cell r="A649" t="str">
            <v>S168</v>
          </cell>
        </row>
        <row r="650">
          <cell r="A650" t="str">
            <v>S199</v>
          </cell>
        </row>
        <row r="651">
          <cell r="A651" t="str">
            <v>S197</v>
          </cell>
        </row>
        <row r="652">
          <cell r="A652" t="str">
            <v>S198</v>
          </cell>
        </row>
        <row r="653">
          <cell r="A653" t="str">
            <v>S75</v>
          </cell>
        </row>
        <row r="654">
          <cell r="A654" t="str">
            <v>S141</v>
          </cell>
        </row>
        <row r="655">
          <cell r="A655" t="str">
            <v>S161</v>
          </cell>
        </row>
        <row r="656">
          <cell r="A656" t="str">
            <v>S66</v>
          </cell>
        </row>
        <row r="657">
          <cell r="A657" t="str">
            <v>S67</v>
          </cell>
        </row>
        <row r="658">
          <cell r="A658" t="str">
            <v>S68</v>
          </cell>
        </row>
        <row r="659">
          <cell r="A659" t="str">
            <v>S69</v>
          </cell>
        </row>
        <row r="660">
          <cell r="A660" t="str">
            <v>S215</v>
          </cell>
        </row>
        <row r="661">
          <cell r="A661" t="str">
            <v>S240</v>
          </cell>
        </row>
        <row r="662">
          <cell r="A662" t="str">
            <v>S127</v>
          </cell>
        </row>
        <row r="663">
          <cell r="A663" t="str">
            <v>S128</v>
          </cell>
        </row>
        <row r="664">
          <cell r="A664" t="str">
            <v>S64</v>
          </cell>
        </row>
        <row r="665">
          <cell r="A665" t="str">
            <v>S64A</v>
          </cell>
        </row>
        <row r="666">
          <cell r="A666" t="str">
            <v>S64B</v>
          </cell>
        </row>
        <row r="667">
          <cell r="A667" t="str">
            <v>S64C</v>
          </cell>
        </row>
        <row r="668">
          <cell r="A668" t="str">
            <v>S64D</v>
          </cell>
        </row>
        <row r="669">
          <cell r="A669" t="str">
            <v>S64E</v>
          </cell>
        </row>
        <row r="670">
          <cell r="A670" t="str">
            <v>S64F</v>
          </cell>
        </row>
        <row r="671">
          <cell r="A671" t="str">
            <v>S64G</v>
          </cell>
        </row>
        <row r="672">
          <cell r="A672" t="str">
            <v>S70</v>
          </cell>
        </row>
        <row r="673">
          <cell r="A673" t="str">
            <v>S73</v>
          </cell>
        </row>
        <row r="674">
          <cell r="A674" t="str">
            <v>S74</v>
          </cell>
        </row>
        <row r="675">
          <cell r="A675" t="str">
            <v>S95</v>
          </cell>
        </row>
        <row r="676">
          <cell r="A676" t="str">
            <v>S95A</v>
          </cell>
        </row>
        <row r="677">
          <cell r="A677" t="str">
            <v>S184</v>
          </cell>
        </row>
        <row r="678">
          <cell r="A678" t="str">
            <v>S185</v>
          </cell>
        </row>
        <row r="679">
          <cell r="A679" t="str">
            <v>S238</v>
          </cell>
        </row>
        <row r="680">
          <cell r="A680" t="str">
            <v>S77</v>
          </cell>
        </row>
        <row r="681">
          <cell r="A681" t="str">
            <v>S119</v>
          </cell>
        </row>
        <row r="682">
          <cell r="A682" t="str">
            <v>S76</v>
          </cell>
        </row>
        <row r="683">
          <cell r="A683" t="str">
            <v>S80</v>
          </cell>
        </row>
        <row r="684">
          <cell r="A684" t="str">
            <v>S78</v>
          </cell>
        </row>
        <row r="685">
          <cell r="A685" t="str">
            <v>S147</v>
          </cell>
        </row>
        <row r="686">
          <cell r="A686" t="str">
            <v>S79</v>
          </cell>
        </row>
        <row r="687">
          <cell r="A687" t="str">
            <v>S148</v>
          </cell>
        </row>
        <row r="688">
          <cell r="A688" t="str">
            <v>S194</v>
          </cell>
        </row>
        <row r="689">
          <cell r="A689" t="str">
            <v>S216</v>
          </cell>
        </row>
        <row r="690">
          <cell r="A690" t="str">
            <v>S236</v>
          </cell>
        </row>
        <row r="691">
          <cell r="A691" t="str">
            <v>S81</v>
          </cell>
        </row>
        <row r="692">
          <cell r="A692" t="str">
            <v>S82</v>
          </cell>
        </row>
        <row r="693">
          <cell r="A693" t="str">
            <v>S190</v>
          </cell>
        </row>
        <row r="694">
          <cell r="A694" t="str">
            <v>S191</v>
          </cell>
        </row>
        <row r="695">
          <cell r="A695" t="str">
            <v>S237</v>
          </cell>
        </row>
        <row r="696">
          <cell r="A696" t="str">
            <v>S192</v>
          </cell>
        </row>
        <row r="697">
          <cell r="A697" t="str">
            <v>S189</v>
          </cell>
        </row>
        <row r="698">
          <cell r="A698" t="str">
            <v>S223</v>
          </cell>
        </row>
        <row r="699">
          <cell r="A699" t="str">
            <v>S83</v>
          </cell>
        </row>
        <row r="700">
          <cell r="A700" t="str">
            <v>S176</v>
          </cell>
        </row>
        <row r="701">
          <cell r="A701" t="str">
            <v>S175</v>
          </cell>
        </row>
        <row r="702">
          <cell r="A702" t="str">
            <v>S174</v>
          </cell>
        </row>
        <row r="703">
          <cell r="A703" t="str">
            <v>S193</v>
          </cell>
        </row>
        <row r="704">
          <cell r="A704" t="str">
            <v>S84</v>
          </cell>
        </row>
        <row r="705">
          <cell r="A705" t="str">
            <v>S85</v>
          </cell>
        </row>
        <row r="706">
          <cell r="A706" t="str">
            <v>S86</v>
          </cell>
        </row>
        <row r="707">
          <cell r="A707" t="str">
            <v>S137</v>
          </cell>
        </row>
        <row r="708">
          <cell r="A708" t="str">
            <v>S244</v>
          </cell>
        </row>
        <row r="709">
          <cell r="A709" t="str">
            <v>S245</v>
          </cell>
        </row>
        <row r="710">
          <cell r="A710" t="str">
            <v>S246</v>
          </cell>
        </row>
        <row r="711">
          <cell r="A711" t="str">
            <v>S247</v>
          </cell>
        </row>
        <row r="712">
          <cell r="A712" t="str">
            <v>S248</v>
          </cell>
        </row>
        <row r="713">
          <cell r="A713" t="str">
            <v>T</v>
          </cell>
        </row>
        <row r="714">
          <cell r="A714" t="str">
            <v>T13</v>
          </cell>
        </row>
        <row r="715">
          <cell r="A715" t="str">
            <v>T14</v>
          </cell>
        </row>
        <row r="716">
          <cell r="A716" t="str">
            <v>T15</v>
          </cell>
        </row>
        <row r="717">
          <cell r="A717" t="str">
            <v>T02</v>
          </cell>
        </row>
        <row r="718">
          <cell r="A718" t="str">
            <v>T03</v>
          </cell>
        </row>
        <row r="719">
          <cell r="A719" t="str">
            <v>T12</v>
          </cell>
        </row>
        <row r="720">
          <cell r="A720" t="str">
            <v>T01</v>
          </cell>
        </row>
        <row r="721">
          <cell r="A721" t="str">
            <v>T05</v>
          </cell>
        </row>
        <row r="722">
          <cell r="A722" t="str">
            <v>T09</v>
          </cell>
        </row>
        <row r="723">
          <cell r="A723" t="str">
            <v>T10</v>
          </cell>
        </row>
        <row r="724">
          <cell r="A724" t="str">
            <v>T11</v>
          </cell>
        </row>
        <row r="725">
          <cell r="A725" t="str">
            <v>T06</v>
          </cell>
        </row>
        <row r="726">
          <cell r="A726" t="str">
            <v>T08</v>
          </cell>
        </row>
        <row r="727">
          <cell r="A727" t="str">
            <v>T16</v>
          </cell>
        </row>
        <row r="728">
          <cell r="A728" t="str">
            <v>T07</v>
          </cell>
        </row>
        <row r="729">
          <cell r="A729" t="str">
            <v>T04</v>
          </cell>
        </row>
        <row r="730">
          <cell r="A730" t="str">
            <v>T17</v>
          </cell>
        </row>
        <row r="731">
          <cell r="A731" t="str">
            <v>T18</v>
          </cell>
        </row>
        <row r="732">
          <cell r="A732" t="str">
            <v>T19</v>
          </cell>
        </row>
        <row r="733">
          <cell r="A733" t="str">
            <v>T20</v>
          </cell>
        </row>
        <row r="734">
          <cell r="A734" t="str">
            <v>T21</v>
          </cell>
        </row>
        <row r="735">
          <cell r="A735" t="str">
            <v>W</v>
          </cell>
        </row>
        <row r="736">
          <cell r="A736" t="str">
            <v>W13</v>
          </cell>
        </row>
        <row r="737">
          <cell r="A737" t="str">
            <v>W21</v>
          </cell>
        </row>
        <row r="738">
          <cell r="A738" t="str">
            <v>W22</v>
          </cell>
        </row>
        <row r="739">
          <cell r="A739" t="str">
            <v>W01</v>
          </cell>
        </row>
        <row r="740">
          <cell r="A740" t="str">
            <v>W02</v>
          </cell>
        </row>
        <row r="741">
          <cell r="A741" t="str">
            <v>W04</v>
          </cell>
        </row>
        <row r="742">
          <cell r="A742" t="str">
            <v>W34</v>
          </cell>
        </row>
        <row r="743">
          <cell r="A743" t="str">
            <v>W33</v>
          </cell>
        </row>
        <row r="744">
          <cell r="A744" t="str">
            <v>W32</v>
          </cell>
        </row>
        <row r="745">
          <cell r="A745" t="str">
            <v>W31</v>
          </cell>
        </row>
        <row r="746">
          <cell r="A746" t="str">
            <v>W36</v>
          </cell>
        </row>
        <row r="747">
          <cell r="A747" t="str">
            <v>W35</v>
          </cell>
        </row>
        <row r="748">
          <cell r="A748" t="str">
            <v>W20</v>
          </cell>
        </row>
        <row r="749">
          <cell r="A749" t="str">
            <v>W05</v>
          </cell>
        </row>
        <row r="750">
          <cell r="A750" t="str">
            <v>W25</v>
          </cell>
        </row>
        <row r="751">
          <cell r="A751" t="str">
            <v>W23</v>
          </cell>
        </row>
        <row r="752">
          <cell r="A752" t="str">
            <v>W26</v>
          </cell>
        </row>
        <row r="753">
          <cell r="A753" t="str">
            <v>W24</v>
          </cell>
        </row>
        <row r="754">
          <cell r="A754" t="str">
            <v>W29</v>
          </cell>
        </row>
        <row r="755">
          <cell r="A755" t="str">
            <v>W27</v>
          </cell>
        </row>
        <row r="756">
          <cell r="A756" t="str">
            <v>W30</v>
          </cell>
        </row>
        <row r="757">
          <cell r="A757" t="str">
            <v>W28</v>
          </cell>
        </row>
        <row r="758">
          <cell r="A758" t="str">
            <v>W12</v>
          </cell>
        </row>
        <row r="759">
          <cell r="A759" t="str">
            <v>W06</v>
          </cell>
        </row>
        <row r="760">
          <cell r="A760" t="str">
            <v>W09</v>
          </cell>
        </row>
        <row r="761">
          <cell r="A761" t="str">
            <v>W17</v>
          </cell>
        </row>
        <row r="762">
          <cell r="A762" t="str">
            <v>W16</v>
          </cell>
        </row>
        <row r="763">
          <cell r="A763" t="str">
            <v>W18</v>
          </cell>
        </row>
        <row r="764">
          <cell r="A764" t="str">
            <v>W19</v>
          </cell>
        </row>
        <row r="765">
          <cell r="A765" t="str">
            <v>W37</v>
          </cell>
        </row>
        <row r="766">
          <cell r="A766" t="str">
            <v>W38</v>
          </cell>
        </row>
        <row r="767">
          <cell r="A767" t="str">
            <v>W39</v>
          </cell>
        </row>
        <row r="768">
          <cell r="A768" t="str">
            <v>W40</v>
          </cell>
        </row>
        <row r="769">
          <cell r="A769" t="str">
            <v>W41</v>
          </cell>
        </row>
        <row r="770">
          <cell r="A770" t="str">
            <v>X</v>
          </cell>
        </row>
        <row r="771">
          <cell r="A771" t="str">
            <v>X17</v>
          </cell>
        </row>
        <row r="772">
          <cell r="A772" t="str">
            <v>X01</v>
          </cell>
        </row>
        <row r="773">
          <cell r="A773" t="str">
            <v>X04</v>
          </cell>
        </row>
        <row r="774">
          <cell r="A774" t="str">
            <v>X03</v>
          </cell>
        </row>
        <row r="775">
          <cell r="A775" t="str">
            <v>X02</v>
          </cell>
        </row>
        <row r="776">
          <cell r="A776" t="str">
            <v>X05</v>
          </cell>
        </row>
        <row r="777">
          <cell r="A777" t="str">
            <v>X06</v>
          </cell>
        </row>
        <row r="778">
          <cell r="A778" t="str">
            <v>X15</v>
          </cell>
        </row>
        <row r="779">
          <cell r="A779" t="str">
            <v>X12</v>
          </cell>
        </row>
        <row r="780">
          <cell r="A780" t="str">
            <v>X11</v>
          </cell>
        </row>
        <row r="781">
          <cell r="A781" t="str">
            <v>X22</v>
          </cell>
        </row>
        <row r="782">
          <cell r="A782" t="str">
            <v>X07</v>
          </cell>
        </row>
        <row r="783">
          <cell r="A783" t="str">
            <v>X23</v>
          </cell>
        </row>
        <row r="784">
          <cell r="A784" t="str">
            <v>X24</v>
          </cell>
        </row>
        <row r="785">
          <cell r="A785" t="str">
            <v>X25</v>
          </cell>
        </row>
        <row r="786">
          <cell r="A786" t="str">
            <v>X14</v>
          </cell>
        </row>
        <row r="787">
          <cell r="A787" t="str">
            <v>X08</v>
          </cell>
        </row>
        <row r="788">
          <cell r="A788" t="str">
            <v>X09</v>
          </cell>
        </row>
        <row r="789">
          <cell r="A789" t="str">
            <v>X16</v>
          </cell>
        </row>
        <row r="790">
          <cell r="A790" t="str">
            <v>X21</v>
          </cell>
        </row>
        <row r="791">
          <cell r="A791" t="str">
            <v>X20</v>
          </cell>
        </row>
        <row r="792">
          <cell r="A792" t="str">
            <v>X10</v>
          </cell>
        </row>
        <row r="793">
          <cell r="A793" t="str">
            <v>X18</v>
          </cell>
        </row>
        <row r="794">
          <cell r="A794" t="str">
            <v>X19</v>
          </cell>
        </row>
        <row r="795">
          <cell r="A795" t="str">
            <v>X13</v>
          </cell>
        </row>
        <row r="796">
          <cell r="A796" t="str">
            <v>X27</v>
          </cell>
        </row>
        <row r="797">
          <cell r="A797" t="str">
            <v>X28</v>
          </cell>
        </row>
        <row r="798">
          <cell r="A798" t="str">
            <v>X29</v>
          </cell>
        </row>
        <row r="802">
          <cell r="A802" t="str">
            <v>Y</v>
          </cell>
        </row>
        <row r="803">
          <cell r="A803" t="str">
            <v>Y19</v>
          </cell>
        </row>
        <row r="804">
          <cell r="A804" t="str">
            <v>Y18</v>
          </cell>
        </row>
        <row r="805">
          <cell r="A805" t="str">
            <v>Y01</v>
          </cell>
        </row>
        <row r="806">
          <cell r="A806" t="str">
            <v>Y02</v>
          </cell>
        </row>
        <row r="807">
          <cell r="A807" t="str">
            <v>Y04</v>
          </cell>
        </row>
        <row r="808">
          <cell r="A808" t="str">
            <v>Y05</v>
          </cell>
        </row>
        <row r="809">
          <cell r="A809" t="str">
            <v>Y37</v>
          </cell>
        </row>
        <row r="810">
          <cell r="A810" t="str">
            <v>Y37A</v>
          </cell>
        </row>
        <row r="811">
          <cell r="A811" t="str">
            <v>Y37B</v>
          </cell>
        </row>
        <row r="812">
          <cell r="A812" t="str">
            <v>Y37C</v>
          </cell>
        </row>
        <row r="813">
          <cell r="A813" t="str">
            <v>Y15</v>
          </cell>
        </row>
        <row r="814">
          <cell r="A814" t="str">
            <v>Y06</v>
          </cell>
        </row>
        <row r="815">
          <cell r="A815" t="str">
            <v>Y07</v>
          </cell>
        </row>
        <row r="816">
          <cell r="A816" t="str">
            <v>Y10</v>
          </cell>
        </row>
        <row r="817">
          <cell r="A817" t="str">
            <v>Y08</v>
          </cell>
        </row>
        <row r="818">
          <cell r="A818" t="str">
            <v>Y14</v>
          </cell>
        </row>
        <row r="819">
          <cell r="A819" t="str">
            <v>Y35</v>
          </cell>
        </row>
        <row r="820">
          <cell r="A820" t="str">
            <v>Y36</v>
          </cell>
        </row>
        <row r="821">
          <cell r="A821" t="str">
            <v>Y03</v>
          </cell>
        </row>
        <row r="822">
          <cell r="A822" t="str">
            <v>Y03A</v>
          </cell>
        </row>
        <row r="823">
          <cell r="A823" t="str">
            <v>Y17</v>
          </cell>
        </row>
        <row r="824">
          <cell r="A824" t="str">
            <v>Y17B</v>
          </cell>
        </row>
        <row r="825">
          <cell r="A825" t="str">
            <v>Y17C</v>
          </cell>
        </row>
        <row r="826">
          <cell r="A826" t="str">
            <v>Y16</v>
          </cell>
        </row>
        <row r="827">
          <cell r="A827" t="str">
            <v>Y11</v>
          </cell>
        </row>
        <row r="828">
          <cell r="A828" t="str">
            <v>Y39</v>
          </cell>
        </row>
        <row r="829">
          <cell r="A829" t="str">
            <v>Y38</v>
          </cell>
        </row>
        <row r="830">
          <cell r="A830" t="str">
            <v>Y41</v>
          </cell>
        </row>
        <row r="831">
          <cell r="A831" t="str">
            <v>Y09</v>
          </cell>
        </row>
        <row r="832">
          <cell r="A832" t="str">
            <v>Y40</v>
          </cell>
        </row>
        <row r="833">
          <cell r="A833" t="str">
            <v>Y30</v>
          </cell>
        </row>
        <row r="834">
          <cell r="A834" t="str">
            <v>Y28</v>
          </cell>
        </row>
        <row r="835">
          <cell r="A835" t="str">
            <v>Y26</v>
          </cell>
        </row>
        <row r="836">
          <cell r="A836" t="str">
            <v>Y29</v>
          </cell>
        </row>
        <row r="837">
          <cell r="A837" t="str">
            <v>Y27</v>
          </cell>
        </row>
        <row r="839">
          <cell r="A839" t="str">
            <v>Y21</v>
          </cell>
        </row>
        <row r="840">
          <cell r="A840" t="str">
            <v>Y12</v>
          </cell>
        </row>
        <row r="841">
          <cell r="A841" t="str">
            <v>Y25</v>
          </cell>
        </row>
        <row r="842">
          <cell r="A842" t="str">
            <v>Y23</v>
          </cell>
        </row>
        <row r="843">
          <cell r="A843" t="str">
            <v>Y20</v>
          </cell>
        </row>
        <row r="844">
          <cell r="A844" t="str">
            <v>Y13</v>
          </cell>
        </row>
        <row r="845">
          <cell r="A845" t="str">
            <v>Y24</v>
          </cell>
        </row>
        <row r="846">
          <cell r="A846" t="str">
            <v>Y22</v>
          </cell>
        </row>
        <row r="847">
          <cell r="A847" t="str">
            <v>Y34</v>
          </cell>
        </row>
        <row r="848">
          <cell r="A848" t="str">
            <v>Y33</v>
          </cell>
        </row>
        <row r="849">
          <cell r="A849" t="str">
            <v>Y31</v>
          </cell>
        </row>
        <row r="850">
          <cell r="A850" t="str">
            <v>Y32</v>
          </cell>
        </row>
        <row r="851">
          <cell r="A851" t="str">
            <v>Y42</v>
          </cell>
        </row>
        <row r="852">
          <cell r="A852" t="str">
            <v>Y43</v>
          </cell>
        </row>
        <row r="853">
          <cell r="A853" t="str">
            <v>Y44</v>
          </cell>
        </row>
        <row r="854">
          <cell r="A854" t="str">
            <v>Y45</v>
          </cell>
        </row>
        <row r="855">
          <cell r="A855" t="str">
            <v>Y46</v>
          </cell>
        </row>
        <row r="856">
          <cell r="A856" t="str">
            <v>Z</v>
          </cell>
        </row>
        <row r="857">
          <cell r="A857" t="str">
            <v>Z02</v>
          </cell>
        </row>
        <row r="858">
          <cell r="A858" t="str">
            <v>Z03</v>
          </cell>
        </row>
        <row r="859">
          <cell r="A859" t="str">
            <v>Z06</v>
          </cell>
        </row>
        <row r="860">
          <cell r="A860" t="str">
            <v>Z05</v>
          </cell>
        </row>
        <row r="861">
          <cell r="A861" t="str">
            <v>Z04</v>
          </cell>
        </row>
        <row r="862">
          <cell r="A862" t="str">
            <v>Z01</v>
          </cell>
        </row>
        <row r="863">
          <cell r="A863" t="str">
            <v>Z07</v>
          </cell>
        </row>
        <row r="864">
          <cell r="A864" t="str">
            <v>Z08</v>
          </cell>
        </row>
        <row r="865">
          <cell r="A865" t="str">
            <v>Z09</v>
          </cell>
        </row>
        <row r="866">
          <cell r="A866" t="str">
            <v>Z10</v>
          </cell>
        </row>
        <row r="867">
          <cell r="A867" t="str">
            <v>Z11</v>
          </cell>
        </row>
        <row r="868">
          <cell r="A868" t="str">
            <v>AA</v>
          </cell>
        </row>
        <row r="869">
          <cell r="A869" t="str">
            <v>AA01</v>
          </cell>
        </row>
        <row r="870">
          <cell r="A870" t="str">
            <v>AA27</v>
          </cell>
        </row>
        <row r="871">
          <cell r="A871" t="str">
            <v>AA03</v>
          </cell>
        </row>
        <row r="872">
          <cell r="A872" t="str">
            <v>AA12</v>
          </cell>
        </row>
        <row r="873">
          <cell r="A873" t="str">
            <v>AA04</v>
          </cell>
        </row>
        <row r="874">
          <cell r="A874" t="str">
            <v>AA31</v>
          </cell>
        </row>
        <row r="875">
          <cell r="A875" t="str">
            <v>AA13</v>
          </cell>
        </row>
        <row r="876">
          <cell r="A876" t="str">
            <v>AA14</v>
          </cell>
        </row>
        <row r="877">
          <cell r="A877" t="str">
            <v>AA22</v>
          </cell>
        </row>
        <row r="878">
          <cell r="A878" t="str">
            <v>AA23</v>
          </cell>
        </row>
        <row r="879">
          <cell r="A879" t="str">
            <v>AA32</v>
          </cell>
        </row>
        <row r="880">
          <cell r="A880" t="str">
            <v>AA33</v>
          </cell>
        </row>
        <row r="881">
          <cell r="A881" t="str">
            <v>AA11</v>
          </cell>
        </row>
        <row r="882">
          <cell r="A882" t="str">
            <v>AA08</v>
          </cell>
        </row>
        <row r="883">
          <cell r="A883" t="str">
            <v>AA20</v>
          </cell>
        </row>
        <row r="884">
          <cell r="A884" t="str">
            <v>AA15</v>
          </cell>
        </row>
        <row r="885">
          <cell r="A885" t="str">
            <v>AA24</v>
          </cell>
        </row>
        <row r="886">
          <cell r="A886" t="str">
            <v>AA29</v>
          </cell>
        </row>
        <row r="887">
          <cell r="A887" t="str">
            <v>AA30</v>
          </cell>
        </row>
        <row r="888">
          <cell r="A888" t="str">
            <v>AA17</v>
          </cell>
        </row>
        <row r="889">
          <cell r="A889" t="str">
            <v>AA21</v>
          </cell>
        </row>
        <row r="890">
          <cell r="A890" t="str">
            <v>AA18</v>
          </cell>
        </row>
        <row r="891">
          <cell r="A891" t="str">
            <v>AA19</v>
          </cell>
        </row>
        <row r="892">
          <cell r="A892" t="str">
            <v>AA02</v>
          </cell>
        </row>
        <row r="893">
          <cell r="A893" t="str">
            <v>AA10</v>
          </cell>
        </row>
        <row r="894">
          <cell r="A894" t="str">
            <v>AA16</v>
          </cell>
        </row>
        <row r="895">
          <cell r="A895" t="str">
            <v>AA06</v>
          </cell>
        </row>
        <row r="896">
          <cell r="A896" t="str">
            <v>AA25</v>
          </cell>
        </row>
        <row r="897">
          <cell r="A897" t="str">
            <v>AA07</v>
          </cell>
        </row>
        <row r="898">
          <cell r="A898" t="str">
            <v>AA09</v>
          </cell>
        </row>
        <row r="899">
          <cell r="A899" t="str">
            <v>AA28</v>
          </cell>
        </row>
        <row r="900">
          <cell r="A900" t="str">
            <v>AA05</v>
          </cell>
        </row>
        <row r="901">
          <cell r="A901" t="str">
            <v>AA26</v>
          </cell>
        </row>
        <row r="902">
          <cell r="A902" t="str">
            <v>RR27</v>
          </cell>
        </row>
        <row r="903">
          <cell r="A903" t="str">
            <v>AA34</v>
          </cell>
        </row>
        <row r="904">
          <cell r="A904" t="str">
            <v>AA35</v>
          </cell>
        </row>
        <row r="905">
          <cell r="A905" t="str">
            <v>AA36</v>
          </cell>
        </row>
        <row r="906">
          <cell r="A906" t="str">
            <v>AA37</v>
          </cell>
        </row>
        <row r="907">
          <cell r="A907" t="str">
            <v>BB</v>
          </cell>
        </row>
        <row r="908">
          <cell r="A908" t="str">
            <v>BB01</v>
          </cell>
        </row>
        <row r="909">
          <cell r="A909" t="str">
            <v>BB03</v>
          </cell>
        </row>
        <row r="910">
          <cell r="A910" t="str">
            <v>BB04</v>
          </cell>
        </row>
        <row r="911">
          <cell r="A911" t="str">
            <v>BB05</v>
          </cell>
        </row>
        <row r="912">
          <cell r="A912" t="str">
            <v>BB669</v>
          </cell>
        </row>
        <row r="913">
          <cell r="A913" t="str">
            <v>BB08</v>
          </cell>
        </row>
        <row r="914">
          <cell r="A914" t="str">
            <v>BB667</v>
          </cell>
        </row>
        <row r="915">
          <cell r="A915" t="str">
            <v>BB11</v>
          </cell>
        </row>
        <row r="916">
          <cell r="A916" t="str">
            <v>BB770</v>
          </cell>
        </row>
        <row r="917">
          <cell r="A917" t="str">
            <v>BB17</v>
          </cell>
        </row>
        <row r="918">
          <cell r="A918" t="str">
            <v>BB675</v>
          </cell>
        </row>
        <row r="919">
          <cell r="A919" t="str">
            <v>BB671</v>
          </cell>
        </row>
        <row r="920">
          <cell r="A920" t="str">
            <v>BB677</v>
          </cell>
        </row>
        <row r="921">
          <cell r="A921" t="str">
            <v>BB679</v>
          </cell>
        </row>
        <row r="922">
          <cell r="A922" t="str">
            <v>BB681</v>
          </cell>
        </row>
        <row r="923">
          <cell r="A923" t="str">
            <v>BB673</v>
          </cell>
        </row>
        <row r="924">
          <cell r="A924" t="str">
            <v>BB687</v>
          </cell>
        </row>
        <row r="925">
          <cell r="A925" t="str">
            <v>BB683</v>
          </cell>
        </row>
        <row r="926">
          <cell r="A926" t="str">
            <v>BB689</v>
          </cell>
        </row>
        <row r="927">
          <cell r="A927" t="str">
            <v>BB691</v>
          </cell>
        </row>
        <row r="928">
          <cell r="A928" t="str">
            <v>BB693</v>
          </cell>
        </row>
        <row r="929">
          <cell r="A929" t="str">
            <v>BB685</v>
          </cell>
        </row>
        <row r="930">
          <cell r="A930" t="str">
            <v>BB695</v>
          </cell>
        </row>
        <row r="931">
          <cell r="A931" t="str">
            <v>BB674</v>
          </cell>
        </row>
        <row r="932">
          <cell r="A932" t="str">
            <v>BB670</v>
          </cell>
        </row>
        <row r="933">
          <cell r="A933" t="str">
            <v>BB676</v>
          </cell>
        </row>
        <row r="934">
          <cell r="A934" t="str">
            <v>BB678</v>
          </cell>
        </row>
        <row r="935">
          <cell r="A935" t="str">
            <v>BB680</v>
          </cell>
        </row>
        <row r="936">
          <cell r="A936" t="str">
            <v>BB672</v>
          </cell>
        </row>
        <row r="937">
          <cell r="A937" t="str">
            <v>BB686</v>
          </cell>
        </row>
        <row r="938">
          <cell r="A938" t="str">
            <v>BB682</v>
          </cell>
        </row>
        <row r="939">
          <cell r="A939" t="str">
            <v>BB688</v>
          </cell>
        </row>
        <row r="940">
          <cell r="A940" t="str">
            <v>BB690</v>
          </cell>
        </row>
        <row r="941">
          <cell r="A941" t="str">
            <v>BB692</v>
          </cell>
        </row>
        <row r="942">
          <cell r="A942" t="str">
            <v>BB684</v>
          </cell>
        </row>
        <row r="943">
          <cell r="A943" t="str">
            <v>BB694</v>
          </cell>
        </row>
        <row r="944">
          <cell r="A944" t="str">
            <v>BB29</v>
          </cell>
        </row>
        <row r="945">
          <cell r="A945" t="str">
            <v>BB31</v>
          </cell>
        </row>
        <row r="946">
          <cell r="A946" t="str">
            <v>BB32</v>
          </cell>
        </row>
        <row r="947">
          <cell r="A947" t="str">
            <v>BB43</v>
          </cell>
        </row>
        <row r="948">
          <cell r="A948" t="str">
            <v>BB47</v>
          </cell>
        </row>
        <row r="949">
          <cell r="A949" t="str">
            <v>BB48</v>
          </cell>
        </row>
        <row r="950">
          <cell r="A950" t="str">
            <v>BB664</v>
          </cell>
        </row>
        <row r="951">
          <cell r="A951" t="str">
            <v>BB51</v>
          </cell>
        </row>
        <row r="952">
          <cell r="A952" t="str">
            <v>BB52</v>
          </cell>
        </row>
        <row r="953">
          <cell r="A953" t="str">
            <v>BB813</v>
          </cell>
        </row>
        <row r="954">
          <cell r="A954" t="str">
            <v>BB811</v>
          </cell>
        </row>
        <row r="955">
          <cell r="A955" t="str">
            <v>BB62</v>
          </cell>
        </row>
        <row r="956">
          <cell r="A956" t="str">
            <v>BB64</v>
          </cell>
        </row>
        <row r="957">
          <cell r="A957" t="str">
            <v>BB810</v>
          </cell>
        </row>
        <row r="958">
          <cell r="A958" t="str">
            <v>BB808</v>
          </cell>
        </row>
        <row r="959">
          <cell r="A959" t="str">
            <v>BB809</v>
          </cell>
        </row>
        <row r="960">
          <cell r="A960" t="str">
            <v>BB806</v>
          </cell>
        </row>
        <row r="961">
          <cell r="A961" t="str">
            <v>BB807</v>
          </cell>
        </row>
        <row r="962">
          <cell r="A962" t="str">
            <v>BB70</v>
          </cell>
        </row>
        <row r="963">
          <cell r="A963" t="str">
            <v>BB696</v>
          </cell>
        </row>
        <row r="964">
          <cell r="A964" t="str">
            <v>BB697</v>
          </cell>
        </row>
        <row r="965">
          <cell r="A965" t="str">
            <v>BB698</v>
          </cell>
        </row>
        <row r="966">
          <cell r="A966" t="str">
            <v>BB699</v>
          </cell>
        </row>
        <row r="967">
          <cell r="A967" t="str">
            <v>BB700</v>
          </cell>
        </row>
        <row r="968">
          <cell r="A968" t="str">
            <v>BB701</v>
          </cell>
        </row>
        <row r="969">
          <cell r="A969" t="str">
            <v>BB74</v>
          </cell>
        </row>
        <row r="970">
          <cell r="A970" t="str">
            <v>BB75</v>
          </cell>
        </row>
        <row r="971">
          <cell r="A971" t="str">
            <v>BB88</v>
          </cell>
        </row>
        <row r="972">
          <cell r="A972" t="str">
            <v>BB656</v>
          </cell>
        </row>
        <row r="973">
          <cell r="A973" t="str">
            <v>BB92</v>
          </cell>
        </row>
        <row r="974">
          <cell r="A974" t="str">
            <v>BB94</v>
          </cell>
        </row>
        <row r="975">
          <cell r="A975" t="str">
            <v>BB97</v>
          </cell>
        </row>
        <row r="976">
          <cell r="A976" t="str">
            <v>BB832</v>
          </cell>
        </row>
        <row r="977">
          <cell r="A977" t="str">
            <v>BB833</v>
          </cell>
        </row>
        <row r="978">
          <cell r="A978" t="str">
            <v>BB831</v>
          </cell>
        </row>
        <row r="979">
          <cell r="A979" t="str">
            <v>BB819</v>
          </cell>
        </row>
        <row r="980">
          <cell r="A980" t="str">
            <v>BB114</v>
          </cell>
        </row>
        <row r="981">
          <cell r="A981" t="str">
            <v>BB117</v>
          </cell>
        </row>
        <row r="982">
          <cell r="A982" t="str">
            <v>BB126</v>
          </cell>
        </row>
        <row r="983">
          <cell r="A983" t="str">
            <v>BB126A</v>
          </cell>
        </row>
        <row r="984">
          <cell r="A984" t="str">
            <v>BB128</v>
          </cell>
        </row>
        <row r="985">
          <cell r="A985" t="str">
            <v>BB157</v>
          </cell>
        </row>
        <row r="986">
          <cell r="A986" t="str">
            <v>BB158</v>
          </cell>
        </row>
        <row r="987">
          <cell r="A987" t="str">
            <v>BB159</v>
          </cell>
        </row>
        <row r="988">
          <cell r="A988" t="str">
            <v>BB160</v>
          </cell>
        </row>
        <row r="989">
          <cell r="A989" t="str">
            <v>BB161</v>
          </cell>
        </row>
        <row r="990">
          <cell r="A990" t="str">
            <v>BB162</v>
          </cell>
        </row>
        <row r="991">
          <cell r="A991" t="str">
            <v>BB163</v>
          </cell>
        </row>
        <row r="992">
          <cell r="A992" t="str">
            <v>BB164</v>
          </cell>
        </row>
        <row r="993">
          <cell r="A993" t="str">
            <v>BB169</v>
          </cell>
        </row>
        <row r="994">
          <cell r="A994" t="str">
            <v>BB170</v>
          </cell>
        </row>
        <row r="995">
          <cell r="A995" t="str">
            <v>BB178</v>
          </cell>
        </row>
        <row r="996">
          <cell r="A996" t="str">
            <v>BB179</v>
          </cell>
        </row>
        <row r="997">
          <cell r="A997" t="str">
            <v>BB182</v>
          </cell>
        </row>
        <row r="998">
          <cell r="A998" t="str">
            <v>BB183</v>
          </cell>
        </row>
        <row r="999">
          <cell r="A999" t="str">
            <v>BB186</v>
          </cell>
        </row>
        <row r="1000">
          <cell r="A1000" t="str">
            <v>BB187</v>
          </cell>
        </row>
        <row r="1001">
          <cell r="A1001" t="str">
            <v>BB188</v>
          </cell>
        </row>
        <row r="1002">
          <cell r="A1002" t="str">
            <v>BB190</v>
          </cell>
        </row>
        <row r="1003">
          <cell r="A1003" t="str">
            <v>BB191</v>
          </cell>
        </row>
        <row r="1004">
          <cell r="A1004" t="str">
            <v>BB198</v>
          </cell>
        </row>
        <row r="1005">
          <cell r="A1005" t="str">
            <v>BB651</v>
          </cell>
        </row>
        <row r="1006">
          <cell r="A1006" t="str">
            <v>BB211</v>
          </cell>
        </row>
        <row r="1007">
          <cell r="A1007" t="str">
            <v>BB220</v>
          </cell>
        </row>
        <row r="1008">
          <cell r="A1008" t="str">
            <v>BB226</v>
          </cell>
        </row>
        <row r="1009">
          <cell r="A1009" t="str">
            <v>BB227</v>
          </cell>
        </row>
        <row r="1010">
          <cell r="A1010" t="str">
            <v>BB228</v>
          </cell>
        </row>
        <row r="1011">
          <cell r="A1011" t="str">
            <v>BB229</v>
          </cell>
        </row>
        <row r="1012">
          <cell r="A1012" t="str">
            <v>BB659</v>
          </cell>
        </row>
        <row r="1013">
          <cell r="A1013" t="str">
            <v>BB233</v>
          </cell>
        </row>
        <row r="1014">
          <cell r="A1014" t="str">
            <v>BB234</v>
          </cell>
        </row>
        <row r="1015">
          <cell r="A1015" t="str">
            <v>BB794</v>
          </cell>
        </row>
        <row r="1016">
          <cell r="A1016" t="str">
            <v>BB796</v>
          </cell>
        </row>
        <row r="1017">
          <cell r="A1017" t="str">
            <v>BB776</v>
          </cell>
        </row>
        <row r="1018">
          <cell r="A1018" t="str">
            <v>BB784</v>
          </cell>
        </row>
        <row r="1019">
          <cell r="A1019" t="str">
            <v>BB780</v>
          </cell>
        </row>
        <row r="1020">
          <cell r="A1020" t="str">
            <v>BB788</v>
          </cell>
        </row>
        <row r="1021">
          <cell r="A1021" t="str">
            <v>BB792</v>
          </cell>
        </row>
        <row r="1022">
          <cell r="A1022" t="str">
            <v>BB774</v>
          </cell>
        </row>
        <row r="1023">
          <cell r="A1023" t="str">
            <v>BB782</v>
          </cell>
        </row>
        <row r="1024">
          <cell r="A1024" t="str">
            <v>BB778</v>
          </cell>
        </row>
        <row r="1025">
          <cell r="A1025" t="str">
            <v>BB786</v>
          </cell>
        </row>
        <row r="1026">
          <cell r="A1026" t="str">
            <v>BB790</v>
          </cell>
        </row>
        <row r="1027">
          <cell r="A1027" t="str">
            <v>BB339</v>
          </cell>
        </row>
        <row r="1028">
          <cell r="A1028" t="str">
            <v>BB244</v>
          </cell>
        </row>
        <row r="1029">
          <cell r="A1029" t="str">
            <v>BB245</v>
          </cell>
        </row>
        <row r="1030">
          <cell r="A1030" t="str">
            <v>BB663</v>
          </cell>
        </row>
        <row r="1031">
          <cell r="A1031" t="str">
            <v>BB662</v>
          </cell>
        </row>
        <row r="1032">
          <cell r="A1032" t="str">
            <v>BB256</v>
          </cell>
        </row>
        <row r="1033">
          <cell r="A1033" t="str">
            <v>BB261</v>
          </cell>
        </row>
        <row r="1034">
          <cell r="A1034" t="str">
            <v>BB263</v>
          </cell>
        </row>
        <row r="1035">
          <cell r="A1035" t="str">
            <v>BB719</v>
          </cell>
        </row>
        <row r="1036">
          <cell r="A1036" t="str">
            <v>BB720</v>
          </cell>
        </row>
        <row r="1037">
          <cell r="A1037" t="str">
            <v>BB721</v>
          </cell>
        </row>
        <row r="1038">
          <cell r="A1038" t="str">
            <v>BB722</v>
          </cell>
        </row>
        <row r="1039">
          <cell r="A1039" t="str">
            <v>BB723</v>
          </cell>
        </row>
        <row r="1040">
          <cell r="A1040" t="str">
            <v>BB724</v>
          </cell>
        </row>
        <row r="1041">
          <cell r="A1041" t="str">
            <v>BB264</v>
          </cell>
        </row>
        <row r="1042">
          <cell r="A1042" t="str">
            <v>BB265</v>
          </cell>
        </row>
        <row r="1043">
          <cell r="A1043" t="str">
            <v>BB268</v>
          </cell>
        </row>
        <row r="1044">
          <cell r="A1044" t="str">
            <v>BB294</v>
          </cell>
        </row>
        <row r="1045">
          <cell r="A1045" t="str">
            <v>BB296</v>
          </cell>
        </row>
        <row r="1046">
          <cell r="A1046" t="str">
            <v>BB297</v>
          </cell>
        </row>
        <row r="1047">
          <cell r="A1047" t="str">
            <v>BB713</v>
          </cell>
        </row>
        <row r="1048">
          <cell r="A1048" t="str">
            <v>BB714</v>
          </cell>
        </row>
        <row r="1049">
          <cell r="A1049" t="str">
            <v>BB715</v>
          </cell>
        </row>
        <row r="1050">
          <cell r="A1050" t="str">
            <v>BB716</v>
          </cell>
        </row>
        <row r="1051">
          <cell r="A1051" t="str">
            <v>BB717</v>
          </cell>
        </row>
        <row r="1052">
          <cell r="A1052" t="str">
            <v>BB718</v>
          </cell>
        </row>
        <row r="1053">
          <cell r="A1053" t="str">
            <v>BB293</v>
          </cell>
        </row>
        <row r="1054">
          <cell r="A1054" t="str">
            <v>BB298</v>
          </cell>
        </row>
        <row r="1055">
          <cell r="A1055" t="str">
            <v>BB302</v>
          </cell>
        </row>
        <row r="1056">
          <cell r="A1056" t="str">
            <v>BB798</v>
          </cell>
        </row>
        <row r="1057">
          <cell r="A1057" t="str">
            <v>BB308</v>
          </cell>
        </row>
        <row r="1058">
          <cell r="A1058" t="str">
            <v>BB312</v>
          </cell>
        </row>
        <row r="1059">
          <cell r="A1059" t="str">
            <v>BB313</v>
          </cell>
        </row>
        <row r="1060">
          <cell r="A1060" t="str">
            <v>BB315</v>
          </cell>
        </row>
        <row r="1061">
          <cell r="A1061" t="str">
            <v>BB712</v>
          </cell>
        </row>
        <row r="1062">
          <cell r="A1062" t="str">
            <v>BB321</v>
          </cell>
        </row>
        <row r="1063">
          <cell r="A1063" t="str">
            <v>BB323</v>
          </cell>
        </row>
        <row r="1064">
          <cell r="A1064" t="str">
            <v>BB328</v>
          </cell>
        </row>
        <row r="1065">
          <cell r="A1065" t="str">
            <v>BB329</v>
          </cell>
        </row>
        <row r="1066">
          <cell r="A1066" t="str">
            <v>BB815</v>
          </cell>
        </row>
        <row r="1067">
          <cell r="A1067" t="str">
            <v>BB814</v>
          </cell>
        </row>
        <row r="1068">
          <cell r="A1068" t="str">
            <v>BB334</v>
          </cell>
        </row>
        <row r="1069">
          <cell r="A1069" t="str">
            <v>BB337</v>
          </cell>
        </row>
        <row r="1070">
          <cell r="A1070" t="str">
            <v>BB665</v>
          </cell>
        </row>
        <row r="1071">
          <cell r="A1071" t="str">
            <v>BB340</v>
          </cell>
        </row>
        <row r="1072">
          <cell r="A1072" t="str">
            <v>BB341</v>
          </cell>
        </row>
        <row r="1073">
          <cell r="A1073" t="str">
            <v>BB344</v>
          </cell>
        </row>
        <row r="1074">
          <cell r="A1074" t="str">
            <v>BB345</v>
          </cell>
        </row>
        <row r="1075">
          <cell r="A1075" t="str">
            <v>BB741</v>
          </cell>
        </row>
        <row r="1076">
          <cell r="A1076" t="str">
            <v>BB744</v>
          </cell>
        </row>
        <row r="1077">
          <cell r="A1077" t="str">
            <v>BB745</v>
          </cell>
        </row>
        <row r="1078">
          <cell r="A1078" t="str">
            <v>BB746</v>
          </cell>
        </row>
        <row r="1079">
          <cell r="A1079" t="str">
            <v>BB747</v>
          </cell>
        </row>
        <row r="1080">
          <cell r="A1080" t="str">
            <v>BB750</v>
          </cell>
        </row>
        <row r="1081">
          <cell r="A1081" t="str">
            <v>BB751</v>
          </cell>
        </row>
        <row r="1082">
          <cell r="A1082" t="str">
            <v>BB752</v>
          </cell>
        </row>
        <row r="1083">
          <cell r="A1083" t="str">
            <v>BB753</v>
          </cell>
        </row>
        <row r="1084">
          <cell r="A1084" t="str">
            <v>BB754</v>
          </cell>
        </row>
        <row r="1085">
          <cell r="A1085" t="str">
            <v>BB758</v>
          </cell>
        </row>
        <row r="1086">
          <cell r="A1086" t="str">
            <v>BB759</v>
          </cell>
        </row>
        <row r="1087">
          <cell r="A1087" t="str">
            <v>BB760</v>
          </cell>
        </row>
        <row r="1088">
          <cell r="A1088" t="str">
            <v>BB761</v>
          </cell>
        </row>
        <row r="1089">
          <cell r="A1089" t="str">
            <v>BB762</v>
          </cell>
        </row>
        <row r="1090">
          <cell r="A1090" t="str">
            <v>BB353</v>
          </cell>
        </row>
        <row r="1091">
          <cell r="A1091" t="str">
            <v>BB354</v>
          </cell>
        </row>
        <row r="1092">
          <cell r="A1092" t="str">
            <v>BB355</v>
          </cell>
        </row>
        <row r="1093">
          <cell r="A1093" t="str">
            <v>BB358</v>
          </cell>
        </row>
        <row r="1094">
          <cell r="A1094" t="str">
            <v>BB359</v>
          </cell>
        </row>
        <row r="1095">
          <cell r="A1095" t="str">
            <v>BB360</v>
          </cell>
        </row>
        <row r="1096">
          <cell r="A1096" t="str">
            <v>BB361</v>
          </cell>
        </row>
        <row r="1097">
          <cell r="A1097" t="str">
            <v>BB364</v>
          </cell>
        </row>
        <row r="1098">
          <cell r="A1098" t="str">
            <v>BB365</v>
          </cell>
        </row>
        <row r="1099">
          <cell r="A1099" t="str">
            <v>BB366</v>
          </cell>
        </row>
        <row r="1100">
          <cell r="A1100" t="str">
            <v>BB367</v>
          </cell>
        </row>
        <row r="1101">
          <cell r="A1101" t="str">
            <v>BB368</v>
          </cell>
        </row>
        <row r="1102">
          <cell r="A1102" t="str">
            <v>BB372</v>
          </cell>
        </row>
        <row r="1103">
          <cell r="A1103" t="str">
            <v>BB373</v>
          </cell>
        </row>
        <row r="1104">
          <cell r="A1104" t="str">
            <v>BB374</v>
          </cell>
        </row>
        <row r="1105">
          <cell r="A1105" t="str">
            <v>BB375</v>
          </cell>
        </row>
        <row r="1106">
          <cell r="A1106" t="str">
            <v>BB376</v>
          </cell>
        </row>
        <row r="1107">
          <cell r="A1107" t="str">
            <v>BB399</v>
          </cell>
        </row>
        <row r="1108">
          <cell r="A1108" t="str">
            <v>BB378</v>
          </cell>
        </row>
        <row r="1109">
          <cell r="A1109" t="str">
            <v>BB379</v>
          </cell>
        </row>
        <row r="1110">
          <cell r="A1110" t="str">
            <v>BB380</v>
          </cell>
        </row>
        <row r="1111">
          <cell r="A1111" t="str">
            <v>BB381</v>
          </cell>
        </row>
        <row r="1112">
          <cell r="A1112" t="str">
            <v>BB382</v>
          </cell>
        </row>
        <row r="1113">
          <cell r="A1113" t="str">
            <v>BB383</v>
          </cell>
        </row>
        <row r="1114">
          <cell r="A1114" t="str">
            <v>BB384</v>
          </cell>
        </row>
        <row r="1115">
          <cell r="A1115" t="str">
            <v>BB385</v>
          </cell>
        </row>
        <row r="1116">
          <cell r="A1116" t="str">
            <v>BB386</v>
          </cell>
        </row>
        <row r="1117">
          <cell r="A1117" t="str">
            <v>BB390</v>
          </cell>
        </row>
        <row r="1118">
          <cell r="A1118" t="str">
            <v>BB393</v>
          </cell>
        </row>
        <row r="1119">
          <cell r="A1119" t="str">
            <v>BB394</v>
          </cell>
        </row>
        <row r="1120">
          <cell r="A1120" t="str">
            <v>BB395</v>
          </cell>
        </row>
        <row r="1121">
          <cell r="A1121" t="str">
            <v>BB396</v>
          </cell>
        </row>
        <row r="1122">
          <cell r="A1122" t="str">
            <v>BB764</v>
          </cell>
        </row>
        <row r="1123">
          <cell r="A1123" t="str">
            <v>BB401</v>
          </cell>
        </row>
        <row r="1124">
          <cell r="A1124" t="str">
            <v>BB407</v>
          </cell>
        </row>
        <row r="1125">
          <cell r="A1125" t="str">
            <v>BB402</v>
          </cell>
        </row>
        <row r="1126">
          <cell r="A1126" t="str">
            <v>BB403</v>
          </cell>
        </row>
        <row r="1127">
          <cell r="A1127" t="str">
            <v>BB404</v>
          </cell>
        </row>
        <row r="1128">
          <cell r="A1128" t="str">
            <v>BB405</v>
          </cell>
        </row>
        <row r="1129">
          <cell r="A1129" t="str">
            <v>BB406</v>
          </cell>
        </row>
        <row r="1130">
          <cell r="A1130" t="str">
            <v>BB767</v>
          </cell>
        </row>
        <row r="1131">
          <cell r="A1131" t="str">
            <v>BB768</v>
          </cell>
        </row>
        <row r="1132">
          <cell r="A1132" t="str">
            <v>BB765</v>
          </cell>
        </row>
        <row r="1133">
          <cell r="A1133" t="str">
            <v>BB766</v>
          </cell>
        </row>
        <row r="1134">
          <cell r="A1134" t="str">
            <v>BB429</v>
          </cell>
        </row>
        <row r="1135">
          <cell r="A1135" t="str">
            <v>BB430</v>
          </cell>
        </row>
        <row r="1136">
          <cell r="A1136" t="str">
            <v>BB431</v>
          </cell>
        </row>
        <row r="1137">
          <cell r="A1137" t="str">
            <v>BB432</v>
          </cell>
        </row>
        <row r="1138">
          <cell r="A1138" t="str">
            <v>BB802</v>
          </cell>
        </row>
        <row r="1139">
          <cell r="A1139" t="str">
            <v>BB800</v>
          </cell>
        </row>
        <row r="1140">
          <cell r="A1140" t="str">
            <v>BB801</v>
          </cell>
        </row>
        <row r="1141">
          <cell r="A1141" t="str">
            <v>BB803</v>
          </cell>
        </row>
        <row r="1142">
          <cell r="A1142" t="str">
            <v>BB817</v>
          </cell>
        </row>
        <row r="1143">
          <cell r="A1143" t="str">
            <v>BB818</v>
          </cell>
        </row>
        <row r="1144">
          <cell r="A1144" t="str">
            <v>BB804</v>
          </cell>
        </row>
        <row r="1145">
          <cell r="A1145" t="str">
            <v>BB805</v>
          </cell>
        </row>
        <row r="1146">
          <cell r="A1146" t="str">
            <v>BB805A</v>
          </cell>
        </row>
        <row r="1147">
          <cell r="A1147" t="str">
            <v>BB704</v>
          </cell>
        </row>
        <row r="1148">
          <cell r="A1148" t="str">
            <v>BB705</v>
          </cell>
        </row>
        <row r="1149">
          <cell r="A1149" t="str">
            <v>BB706</v>
          </cell>
        </row>
        <row r="1150">
          <cell r="A1150" t="str">
            <v>BB707</v>
          </cell>
        </row>
        <row r="1151">
          <cell r="A1151" t="str">
            <v>BB708</v>
          </cell>
        </row>
        <row r="1152">
          <cell r="A1152" t="str">
            <v>BB709</v>
          </cell>
        </row>
        <row r="1153">
          <cell r="A1153" t="str">
            <v>BB443</v>
          </cell>
        </row>
        <row r="1154">
          <cell r="A1154" t="str">
            <v>BB711</v>
          </cell>
        </row>
        <row r="1155">
          <cell r="A1155" t="str">
            <v>BB452</v>
          </cell>
        </row>
        <row r="1156">
          <cell r="A1156" t="str">
            <v>BB453</v>
          </cell>
        </row>
        <row r="1157">
          <cell r="A1157" t="str">
            <v>BB455</v>
          </cell>
        </row>
        <row r="1158">
          <cell r="A1158" t="str">
            <v>BB459</v>
          </cell>
        </row>
        <row r="1159">
          <cell r="A1159" t="str">
            <v>BB461</v>
          </cell>
        </row>
        <row r="1160">
          <cell r="A1160" t="str">
            <v>BB462</v>
          </cell>
        </row>
        <row r="1161">
          <cell r="A1161" t="str">
            <v>BB710</v>
          </cell>
        </row>
        <row r="1162">
          <cell r="A1162" t="str">
            <v>BB465</v>
          </cell>
        </row>
        <row r="1163">
          <cell r="A1163" t="str">
            <v>BB468</v>
          </cell>
        </row>
        <row r="1164">
          <cell r="A1164" t="str">
            <v>BB480</v>
          </cell>
        </row>
        <row r="1165">
          <cell r="A1165" t="str">
            <v>BB812</v>
          </cell>
        </row>
        <row r="1166">
          <cell r="A1166" t="str">
            <v>BB485</v>
          </cell>
        </row>
        <row r="1167">
          <cell r="A1167" t="str">
            <v>BB487</v>
          </cell>
        </row>
        <row r="1168">
          <cell r="A1168" t="str">
            <v>BB486</v>
          </cell>
        </row>
        <row r="1169">
          <cell r="A1169" t="str">
            <v>BB488</v>
          </cell>
        </row>
        <row r="1170">
          <cell r="A1170" t="str">
            <v>BB489</v>
          </cell>
        </row>
        <row r="1171">
          <cell r="A1171" t="str">
            <v>BB490</v>
          </cell>
        </row>
        <row r="1172">
          <cell r="A1172" t="str">
            <v>BB491</v>
          </cell>
        </row>
        <row r="1173">
          <cell r="A1173" t="str">
            <v>BB493</v>
          </cell>
        </row>
        <row r="1174">
          <cell r="A1174" t="str">
            <v>BB494</v>
          </cell>
        </row>
        <row r="1175">
          <cell r="A1175" t="str">
            <v>BB492</v>
          </cell>
        </row>
        <row r="1176">
          <cell r="A1176" t="str">
            <v>BB650</v>
          </cell>
        </row>
        <row r="1177">
          <cell r="A1177" t="str">
            <v>BB827</v>
          </cell>
        </row>
        <row r="1178">
          <cell r="A1178" t="str">
            <v>BB822</v>
          </cell>
        </row>
        <row r="1179">
          <cell r="A1179" t="str">
            <v>BB820</v>
          </cell>
        </row>
        <row r="1180">
          <cell r="A1180" t="str">
            <v>BB821</v>
          </cell>
        </row>
        <row r="1181">
          <cell r="A1181" t="str">
            <v>BB518</v>
          </cell>
        </row>
        <row r="1182">
          <cell r="A1182" t="str">
            <v>BB523</v>
          </cell>
        </row>
        <row r="1183">
          <cell r="A1183" t="str">
            <v>BB533</v>
          </cell>
        </row>
        <row r="1184">
          <cell r="A1184" t="str">
            <v>BB737</v>
          </cell>
        </row>
        <row r="1185">
          <cell r="A1185" t="str">
            <v>BB825</v>
          </cell>
        </row>
        <row r="1186">
          <cell r="A1186" t="str">
            <v>BB826</v>
          </cell>
        </row>
        <row r="1187">
          <cell r="A1187" t="str">
            <v>BB823</v>
          </cell>
        </row>
        <row r="1188">
          <cell r="A1188" t="str">
            <v>BB824</v>
          </cell>
        </row>
        <row r="1189">
          <cell r="A1189" t="str">
            <v>BB738</v>
          </cell>
        </row>
        <row r="1190">
          <cell r="A1190" t="str">
            <v>BB537</v>
          </cell>
        </row>
        <row r="1191">
          <cell r="A1191" t="str">
            <v>BB540</v>
          </cell>
        </row>
        <row r="1192">
          <cell r="A1192" t="str">
            <v>BB541</v>
          </cell>
        </row>
        <row r="1193">
          <cell r="A1193" t="str">
            <v>BB542</v>
          </cell>
        </row>
        <row r="1194">
          <cell r="A1194" t="str">
            <v>BB543</v>
          </cell>
        </row>
        <row r="1195">
          <cell r="A1195" t="str">
            <v>BB544</v>
          </cell>
        </row>
        <row r="1196">
          <cell r="A1196" t="str">
            <v>BB546</v>
          </cell>
        </row>
        <row r="1197">
          <cell r="A1197" t="str">
            <v>BB547</v>
          </cell>
        </row>
        <row r="1198">
          <cell r="A1198" t="str">
            <v>BB548</v>
          </cell>
        </row>
        <row r="1199">
          <cell r="A1199" t="str">
            <v>BB549</v>
          </cell>
        </row>
        <row r="1200">
          <cell r="A1200" t="str">
            <v>BB550</v>
          </cell>
        </row>
        <row r="1201">
          <cell r="A1201" t="str">
            <v>BB551</v>
          </cell>
        </row>
        <row r="1202">
          <cell r="A1202" t="str">
            <v>BB552</v>
          </cell>
        </row>
        <row r="1203">
          <cell r="A1203" t="str">
            <v>BB553</v>
          </cell>
        </row>
        <row r="1204">
          <cell r="A1204" t="str">
            <v>BB740</v>
          </cell>
        </row>
        <row r="1205">
          <cell r="A1205" t="str">
            <v>BB739</v>
          </cell>
        </row>
        <row r="1206">
          <cell r="A1206" t="str">
            <v>BB554</v>
          </cell>
        </row>
        <row r="1207">
          <cell r="A1207" t="str">
            <v>BB556</v>
          </cell>
        </row>
        <row r="1208">
          <cell r="A1208" t="str">
            <v>BB731</v>
          </cell>
        </row>
        <row r="1209">
          <cell r="A1209" t="str">
            <v>BB732</v>
          </cell>
        </row>
        <row r="1210">
          <cell r="A1210" t="str">
            <v>BB733</v>
          </cell>
        </row>
        <row r="1211">
          <cell r="A1211" t="str">
            <v>BB734</v>
          </cell>
        </row>
        <row r="1212">
          <cell r="A1212" t="str">
            <v>BB735</v>
          </cell>
        </row>
        <row r="1213">
          <cell r="A1213" t="str">
            <v>BB736</v>
          </cell>
        </row>
        <row r="1214">
          <cell r="A1214" t="str">
            <v>BB725</v>
          </cell>
        </row>
        <row r="1215">
          <cell r="A1215" t="str">
            <v>BB726</v>
          </cell>
        </row>
        <row r="1216">
          <cell r="A1216" t="str">
            <v>BB727</v>
          </cell>
        </row>
        <row r="1217">
          <cell r="A1217" t="str">
            <v>BB728</v>
          </cell>
        </row>
        <row r="1218">
          <cell r="A1218" t="str">
            <v>BB729</v>
          </cell>
        </row>
        <row r="1219">
          <cell r="A1219" t="str">
            <v>BB730</v>
          </cell>
        </row>
        <row r="1220">
          <cell r="A1220" t="str">
            <v>BB666</v>
          </cell>
        </row>
        <row r="1221">
          <cell r="A1221" t="str">
            <v>BB816</v>
          </cell>
        </row>
        <row r="1222">
          <cell r="A1222" t="str">
            <v>BB657</v>
          </cell>
        </row>
        <row r="1223">
          <cell r="A1223" t="str">
            <v>BB654</v>
          </cell>
        </row>
        <row r="1224">
          <cell r="A1224" t="str">
            <v>BB652</v>
          </cell>
        </row>
        <row r="1225">
          <cell r="A1225" t="str">
            <v>BB660</v>
          </cell>
        </row>
        <row r="1226">
          <cell r="A1226" t="str">
            <v>BB567</v>
          </cell>
        </row>
        <row r="1227">
          <cell r="A1227" t="str">
            <v>BB568</v>
          </cell>
        </row>
        <row r="1228">
          <cell r="A1228" t="str">
            <v>BB570</v>
          </cell>
        </row>
        <row r="1229">
          <cell r="A1229" t="str">
            <v>BB571</v>
          </cell>
        </row>
        <row r="1230">
          <cell r="A1230" t="str">
            <v>BB775</v>
          </cell>
        </row>
        <row r="1231">
          <cell r="A1231" t="str">
            <v>BB783</v>
          </cell>
        </row>
        <row r="1232">
          <cell r="A1232" t="str">
            <v>BB779</v>
          </cell>
        </row>
        <row r="1233">
          <cell r="A1233" t="str">
            <v>BB787</v>
          </cell>
        </row>
        <row r="1234">
          <cell r="A1234" t="str">
            <v>BB791</v>
          </cell>
        </row>
        <row r="1235">
          <cell r="A1235" t="str">
            <v>BB773</v>
          </cell>
        </row>
        <row r="1236">
          <cell r="A1236" t="str">
            <v>BB781</v>
          </cell>
        </row>
        <row r="1237">
          <cell r="A1237" t="str">
            <v>BB777</v>
          </cell>
        </row>
        <row r="1238">
          <cell r="A1238" t="str">
            <v>BB785</v>
          </cell>
        </row>
        <row r="1239">
          <cell r="A1239" t="str">
            <v>BB789</v>
          </cell>
        </row>
        <row r="1240">
          <cell r="A1240" t="str">
            <v>BB793</v>
          </cell>
        </row>
        <row r="1241">
          <cell r="A1241" t="str">
            <v>BB795</v>
          </cell>
        </row>
        <row r="1242">
          <cell r="A1242" t="str">
            <v>BB580</v>
          </cell>
        </row>
        <row r="1243">
          <cell r="A1243" t="str">
            <v>BB581</v>
          </cell>
        </row>
        <row r="1244">
          <cell r="A1244" t="str">
            <v>BB582</v>
          </cell>
        </row>
        <row r="1245">
          <cell r="A1245" t="str">
            <v>BB583</v>
          </cell>
        </row>
        <row r="1246">
          <cell r="A1246" t="str">
            <v>BB584</v>
          </cell>
        </row>
        <row r="1247">
          <cell r="A1247" t="str">
            <v>BB587</v>
          </cell>
        </row>
        <row r="1248">
          <cell r="A1248" t="str">
            <v>BB586</v>
          </cell>
        </row>
        <row r="1249">
          <cell r="A1249" t="str">
            <v>BB588</v>
          </cell>
        </row>
        <row r="1250">
          <cell r="A1250" t="str">
            <v>BB589</v>
          </cell>
        </row>
        <row r="1251">
          <cell r="A1251" t="str">
            <v>BB590</v>
          </cell>
        </row>
        <row r="1252">
          <cell r="A1252" t="str">
            <v>BB591</v>
          </cell>
        </row>
        <row r="1253">
          <cell r="A1253" t="str">
            <v>BB592</v>
          </cell>
        </row>
        <row r="1254">
          <cell r="A1254" t="str">
            <v>BB596</v>
          </cell>
        </row>
        <row r="1255">
          <cell r="A1255" t="str">
            <v>BB597</v>
          </cell>
        </row>
        <row r="1256">
          <cell r="A1256" t="str">
            <v>BB598</v>
          </cell>
        </row>
        <row r="1257">
          <cell r="A1257" t="str">
            <v>BB599</v>
          </cell>
        </row>
        <row r="1258">
          <cell r="A1258" t="str">
            <v>BB600</v>
          </cell>
        </row>
        <row r="1259">
          <cell r="A1259" t="str">
            <v>BB601</v>
          </cell>
        </row>
        <row r="1260">
          <cell r="A1260" t="str">
            <v>BB603</v>
          </cell>
        </row>
        <row r="1261">
          <cell r="A1261" t="str">
            <v>BB605</v>
          </cell>
        </row>
        <row r="1262">
          <cell r="A1262" t="str">
            <v>BB606</v>
          </cell>
        </row>
        <row r="1263">
          <cell r="A1263" t="str">
            <v>BB607</v>
          </cell>
        </row>
        <row r="1264">
          <cell r="A1264" t="str">
            <v>BB608</v>
          </cell>
        </row>
        <row r="1265">
          <cell r="A1265" t="str">
            <v>BB609</v>
          </cell>
        </row>
        <row r="1266">
          <cell r="A1266" t="str">
            <v>BB610</v>
          </cell>
        </row>
        <row r="1267">
          <cell r="A1267" t="str">
            <v>BB611</v>
          </cell>
        </row>
        <row r="1268">
          <cell r="A1268" t="str">
            <v>BB613</v>
          </cell>
        </row>
        <row r="1269">
          <cell r="A1269" t="str">
            <v>BB614</v>
          </cell>
        </row>
        <row r="1270">
          <cell r="A1270" t="str">
            <v>BB615</v>
          </cell>
        </row>
        <row r="1271">
          <cell r="A1271" t="str">
            <v>BB616</v>
          </cell>
        </row>
        <row r="1272">
          <cell r="A1272" t="str">
            <v>BB629</v>
          </cell>
        </row>
        <row r="1273">
          <cell r="A1273" t="str">
            <v>BB630</v>
          </cell>
        </row>
        <row r="1274">
          <cell r="A1274" t="str">
            <v>BB626</v>
          </cell>
        </row>
        <row r="1275">
          <cell r="A1275" t="str">
            <v>BB627</v>
          </cell>
        </row>
        <row r="1276">
          <cell r="A1276" t="str">
            <v>BB703</v>
          </cell>
        </row>
        <row r="1277">
          <cell r="A1277" t="str">
            <v>BB635</v>
          </cell>
        </row>
        <row r="1278">
          <cell r="A1278" t="str">
            <v>BB661</v>
          </cell>
        </row>
        <row r="1279">
          <cell r="A1279" t="str">
            <v>BB658</v>
          </cell>
        </row>
        <row r="1280">
          <cell r="A1280" t="str">
            <v>BB655</v>
          </cell>
        </row>
        <row r="1281">
          <cell r="A1281" t="str">
            <v>BB653</v>
          </cell>
        </row>
        <row r="1282">
          <cell r="A1282" t="str">
            <v>BB640</v>
          </cell>
        </row>
        <row r="1283">
          <cell r="A1283" t="str">
            <v>BB641</v>
          </cell>
        </row>
        <row r="1284">
          <cell r="A1284" t="str">
            <v>BB799</v>
          </cell>
        </row>
        <row r="1285">
          <cell r="A1285" t="str">
            <v>BB797</v>
          </cell>
        </row>
        <row r="1286">
          <cell r="A1286" t="str">
            <v>BB647</v>
          </cell>
        </row>
        <row r="1287">
          <cell r="A1287" t="str">
            <v>BB648</v>
          </cell>
        </row>
        <row r="1288">
          <cell r="A1288" t="str">
            <v>BB02</v>
          </cell>
        </row>
        <row r="1289">
          <cell r="A1289" t="str">
            <v>BB06</v>
          </cell>
        </row>
        <row r="1290">
          <cell r="A1290" t="str">
            <v>BB07</v>
          </cell>
        </row>
        <row r="1291">
          <cell r="A1291" t="str">
            <v>BB09</v>
          </cell>
        </row>
        <row r="1292">
          <cell r="A1292" t="str">
            <v>BB10</v>
          </cell>
        </row>
        <row r="1293">
          <cell r="A1293" t="str">
            <v>BB100</v>
          </cell>
        </row>
        <row r="1294">
          <cell r="A1294" t="str">
            <v>BB101</v>
          </cell>
        </row>
        <row r="1295">
          <cell r="A1295" t="str">
            <v>BB102</v>
          </cell>
        </row>
        <row r="1296">
          <cell r="A1296" t="str">
            <v>BB103</v>
          </cell>
        </row>
        <row r="1297">
          <cell r="A1297" t="str">
            <v>BB104</v>
          </cell>
        </row>
        <row r="1298">
          <cell r="A1298" t="str">
            <v>BB105</v>
          </cell>
        </row>
        <row r="1299">
          <cell r="A1299" t="str">
            <v>BB106</v>
          </cell>
        </row>
        <row r="1300">
          <cell r="A1300" t="str">
            <v>BB107</v>
          </cell>
        </row>
        <row r="1301">
          <cell r="A1301" t="str">
            <v>BB108</v>
          </cell>
        </row>
        <row r="1302">
          <cell r="A1302" t="str">
            <v>BB109</v>
          </cell>
        </row>
        <row r="1303">
          <cell r="A1303" t="str">
            <v>BB110</v>
          </cell>
        </row>
        <row r="1304">
          <cell r="A1304" t="str">
            <v>BB111</v>
          </cell>
        </row>
        <row r="1305">
          <cell r="A1305" t="str">
            <v>BB112</v>
          </cell>
        </row>
        <row r="1306">
          <cell r="A1306" t="str">
            <v>BB113</v>
          </cell>
        </row>
        <row r="1307">
          <cell r="A1307" t="str">
            <v>BB115</v>
          </cell>
        </row>
        <row r="1308">
          <cell r="A1308" t="str">
            <v>BB116</v>
          </cell>
        </row>
        <row r="1309">
          <cell r="A1309" t="str">
            <v>BB118</v>
          </cell>
        </row>
        <row r="1310">
          <cell r="A1310" t="str">
            <v>BB119</v>
          </cell>
        </row>
        <row r="1311">
          <cell r="A1311" t="str">
            <v>BB12</v>
          </cell>
        </row>
        <row r="1312">
          <cell r="A1312" t="str">
            <v>BB120</v>
          </cell>
        </row>
        <row r="1313">
          <cell r="A1313" t="str">
            <v>BB121</v>
          </cell>
        </row>
        <row r="1314">
          <cell r="A1314" t="str">
            <v>BB122</v>
          </cell>
        </row>
        <row r="1315">
          <cell r="A1315" t="str">
            <v>BB123</v>
          </cell>
        </row>
        <row r="1316">
          <cell r="A1316" t="str">
            <v>BB124</v>
          </cell>
        </row>
        <row r="1317">
          <cell r="A1317" t="str">
            <v>BB125</v>
          </cell>
        </row>
        <row r="1318">
          <cell r="A1318" t="str">
            <v>BB127</v>
          </cell>
        </row>
        <row r="1319">
          <cell r="A1319" t="str">
            <v>BB129</v>
          </cell>
        </row>
        <row r="1320">
          <cell r="A1320" t="str">
            <v>BB13</v>
          </cell>
        </row>
        <row r="1321">
          <cell r="A1321" t="str">
            <v>BB130</v>
          </cell>
        </row>
        <row r="1322">
          <cell r="A1322" t="str">
            <v>BB131</v>
          </cell>
        </row>
        <row r="1323">
          <cell r="A1323" t="str">
            <v>BB132</v>
          </cell>
        </row>
        <row r="1324">
          <cell r="A1324" t="str">
            <v>BB133</v>
          </cell>
        </row>
        <row r="1325">
          <cell r="A1325" t="str">
            <v>BB134</v>
          </cell>
        </row>
        <row r="1326">
          <cell r="A1326" t="str">
            <v>BB135</v>
          </cell>
        </row>
        <row r="1327">
          <cell r="A1327" t="str">
            <v>BB136</v>
          </cell>
        </row>
        <row r="1328">
          <cell r="A1328" t="str">
            <v>BB137</v>
          </cell>
        </row>
        <row r="1329">
          <cell r="A1329" t="str">
            <v>BB138</v>
          </cell>
        </row>
        <row r="1330">
          <cell r="A1330" t="str">
            <v>BB139</v>
          </cell>
        </row>
        <row r="1331">
          <cell r="A1331" t="str">
            <v>BB14</v>
          </cell>
        </row>
        <row r="1332">
          <cell r="A1332" t="str">
            <v>BB140</v>
          </cell>
        </row>
        <row r="1333">
          <cell r="A1333" t="str">
            <v>BB141</v>
          </cell>
        </row>
        <row r="1334">
          <cell r="A1334" t="str">
            <v>BB142</v>
          </cell>
        </row>
        <row r="1335">
          <cell r="A1335" t="str">
            <v>BB143</v>
          </cell>
        </row>
        <row r="1336">
          <cell r="A1336" t="str">
            <v>BB144</v>
          </cell>
        </row>
        <row r="1337">
          <cell r="A1337" t="str">
            <v>BB145</v>
          </cell>
        </row>
        <row r="1338">
          <cell r="A1338" t="str">
            <v>BB146</v>
          </cell>
        </row>
        <row r="1339">
          <cell r="A1339" t="str">
            <v>BB147</v>
          </cell>
        </row>
        <row r="1340">
          <cell r="A1340" t="str">
            <v>BB148</v>
          </cell>
        </row>
        <row r="1341">
          <cell r="A1341" t="str">
            <v>BB149</v>
          </cell>
        </row>
        <row r="1342">
          <cell r="A1342" t="str">
            <v>BB15</v>
          </cell>
        </row>
        <row r="1343">
          <cell r="A1343" t="str">
            <v>BB150</v>
          </cell>
        </row>
        <row r="1344">
          <cell r="A1344" t="str">
            <v>BB151</v>
          </cell>
        </row>
        <row r="1345">
          <cell r="A1345" t="str">
            <v>BB152</v>
          </cell>
        </row>
        <row r="1346">
          <cell r="A1346" t="str">
            <v>BB153</v>
          </cell>
        </row>
        <row r="1347">
          <cell r="A1347" t="str">
            <v>BB154</v>
          </cell>
        </row>
        <row r="1348">
          <cell r="A1348" t="str">
            <v>BB155</v>
          </cell>
        </row>
        <row r="1349">
          <cell r="A1349" t="str">
            <v>BB156</v>
          </cell>
        </row>
        <row r="1350">
          <cell r="A1350" t="str">
            <v>BB16</v>
          </cell>
        </row>
        <row r="1351">
          <cell r="A1351" t="str">
            <v>BB165</v>
          </cell>
        </row>
        <row r="1352">
          <cell r="A1352" t="str">
            <v>BB166</v>
          </cell>
        </row>
        <row r="1353">
          <cell r="A1353" t="str">
            <v>BB167</v>
          </cell>
        </row>
        <row r="1354">
          <cell r="A1354" t="str">
            <v>BB168</v>
          </cell>
        </row>
        <row r="1355">
          <cell r="A1355" t="str">
            <v>BB171</v>
          </cell>
        </row>
        <row r="1356">
          <cell r="A1356" t="str">
            <v>BB172</v>
          </cell>
        </row>
        <row r="1357">
          <cell r="A1357" t="str">
            <v>BB173</v>
          </cell>
        </row>
        <row r="1358">
          <cell r="A1358" t="str">
            <v>BB174</v>
          </cell>
        </row>
        <row r="1359">
          <cell r="A1359" t="str">
            <v>BB175</v>
          </cell>
        </row>
        <row r="1360">
          <cell r="A1360" t="str">
            <v>BB176</v>
          </cell>
        </row>
        <row r="1361">
          <cell r="A1361" t="str">
            <v>BB177</v>
          </cell>
        </row>
        <row r="1362">
          <cell r="A1362" t="str">
            <v>BB18</v>
          </cell>
        </row>
        <row r="1363">
          <cell r="A1363" t="str">
            <v>BB180</v>
          </cell>
        </row>
        <row r="1364">
          <cell r="A1364" t="str">
            <v>BB181</v>
          </cell>
        </row>
        <row r="1365">
          <cell r="A1365" t="str">
            <v>BB184</v>
          </cell>
        </row>
        <row r="1366">
          <cell r="A1366" t="str">
            <v>BB185</v>
          </cell>
        </row>
        <row r="1367">
          <cell r="A1367" t="str">
            <v>BB189</v>
          </cell>
        </row>
        <row r="1368">
          <cell r="A1368" t="str">
            <v>BB19</v>
          </cell>
        </row>
        <row r="1369">
          <cell r="A1369" t="str">
            <v>BB192</v>
          </cell>
        </row>
        <row r="1370">
          <cell r="A1370" t="str">
            <v>BB193</v>
          </cell>
        </row>
        <row r="1371">
          <cell r="A1371" t="str">
            <v>BB194</v>
          </cell>
        </row>
        <row r="1372">
          <cell r="A1372" t="str">
            <v>BB195</v>
          </cell>
        </row>
        <row r="1373">
          <cell r="A1373" t="str">
            <v>BB196</v>
          </cell>
        </row>
        <row r="1374">
          <cell r="A1374" t="str">
            <v>BB197</v>
          </cell>
        </row>
        <row r="1375">
          <cell r="A1375" t="str">
            <v>BB199</v>
          </cell>
        </row>
        <row r="1376">
          <cell r="A1376" t="str">
            <v>BB20</v>
          </cell>
        </row>
        <row r="1377">
          <cell r="A1377" t="str">
            <v>BB200</v>
          </cell>
        </row>
        <row r="1378">
          <cell r="A1378" t="str">
            <v>BB201</v>
          </cell>
        </row>
        <row r="1379">
          <cell r="A1379" t="str">
            <v>BB202</v>
          </cell>
        </row>
        <row r="1380">
          <cell r="A1380" t="str">
            <v>BB203</v>
          </cell>
        </row>
        <row r="1381">
          <cell r="A1381" t="str">
            <v>BB204</v>
          </cell>
        </row>
        <row r="1382">
          <cell r="A1382" t="str">
            <v>BB205</v>
          </cell>
        </row>
        <row r="1383">
          <cell r="A1383" t="str">
            <v>BB206</v>
          </cell>
        </row>
        <row r="1384">
          <cell r="A1384" t="str">
            <v>BB207</v>
          </cell>
        </row>
        <row r="1385">
          <cell r="A1385" t="str">
            <v>BB208</v>
          </cell>
        </row>
        <row r="1386">
          <cell r="A1386" t="str">
            <v>BB209</v>
          </cell>
        </row>
        <row r="1387">
          <cell r="A1387" t="str">
            <v>BB21</v>
          </cell>
        </row>
        <row r="1388">
          <cell r="A1388" t="str">
            <v>BB210</v>
          </cell>
        </row>
        <row r="1389">
          <cell r="A1389" t="str">
            <v>BB212</v>
          </cell>
        </row>
        <row r="1390">
          <cell r="A1390" t="str">
            <v>BB213</v>
          </cell>
        </row>
        <row r="1391">
          <cell r="A1391" t="str">
            <v>BB214</v>
          </cell>
        </row>
        <row r="1392">
          <cell r="A1392" t="str">
            <v>BB215</v>
          </cell>
        </row>
        <row r="1393">
          <cell r="A1393" t="str">
            <v>BB216</v>
          </cell>
        </row>
        <row r="1394">
          <cell r="A1394" t="str">
            <v>BB217</v>
          </cell>
        </row>
        <row r="1395">
          <cell r="A1395" t="str">
            <v>BB218</v>
          </cell>
        </row>
        <row r="1396">
          <cell r="A1396" t="str">
            <v>BB219</v>
          </cell>
        </row>
        <row r="1397">
          <cell r="A1397" t="str">
            <v>BB22</v>
          </cell>
        </row>
        <row r="1398">
          <cell r="A1398" t="str">
            <v>BB221</v>
          </cell>
        </row>
        <row r="1399">
          <cell r="A1399" t="str">
            <v>BB222</v>
          </cell>
        </row>
        <row r="1400">
          <cell r="A1400" t="str">
            <v>BB223</v>
          </cell>
        </row>
        <row r="1401">
          <cell r="A1401" t="str">
            <v>BB224</v>
          </cell>
        </row>
        <row r="1402">
          <cell r="A1402" t="str">
            <v>BB225</v>
          </cell>
        </row>
        <row r="1403">
          <cell r="A1403" t="str">
            <v>BB23</v>
          </cell>
        </row>
        <row r="1404">
          <cell r="A1404" t="str">
            <v>BB230</v>
          </cell>
        </row>
        <row r="1405">
          <cell r="A1405" t="str">
            <v>BB231</v>
          </cell>
        </row>
        <row r="1406">
          <cell r="A1406" t="str">
            <v>BB232</v>
          </cell>
        </row>
        <row r="1407">
          <cell r="A1407" t="str">
            <v>BB235</v>
          </cell>
        </row>
        <row r="1408">
          <cell r="A1408" t="str">
            <v>BB236</v>
          </cell>
        </row>
        <row r="1409">
          <cell r="A1409" t="str">
            <v>BB237</v>
          </cell>
        </row>
        <row r="1410">
          <cell r="A1410" t="str">
            <v>BB238</v>
          </cell>
        </row>
        <row r="1411">
          <cell r="A1411" t="str">
            <v>BB239</v>
          </cell>
        </row>
        <row r="1412">
          <cell r="A1412" t="str">
            <v>BB24</v>
          </cell>
        </row>
        <row r="1413">
          <cell r="A1413" t="str">
            <v>BB240</v>
          </cell>
        </row>
        <row r="1414">
          <cell r="A1414" t="str">
            <v>BB241</v>
          </cell>
        </row>
        <row r="1415">
          <cell r="A1415" t="str">
            <v>BB242</v>
          </cell>
        </row>
        <row r="1416">
          <cell r="A1416" t="str">
            <v>BB243</v>
          </cell>
        </row>
        <row r="1417">
          <cell r="A1417" t="str">
            <v>BB246</v>
          </cell>
        </row>
        <row r="1418">
          <cell r="A1418" t="str">
            <v>BB247</v>
          </cell>
        </row>
        <row r="1419">
          <cell r="A1419" t="str">
            <v>BB248</v>
          </cell>
        </row>
        <row r="1420">
          <cell r="A1420" t="str">
            <v>BB249</v>
          </cell>
        </row>
        <row r="1421">
          <cell r="A1421" t="str">
            <v>BB25</v>
          </cell>
        </row>
        <row r="1422">
          <cell r="A1422" t="str">
            <v>BB250</v>
          </cell>
        </row>
        <row r="1423">
          <cell r="A1423" t="str">
            <v>BB251</v>
          </cell>
        </row>
        <row r="1424">
          <cell r="A1424" t="str">
            <v>BB252</v>
          </cell>
        </row>
        <row r="1425">
          <cell r="A1425" t="str">
            <v>BB253</v>
          </cell>
        </row>
        <row r="1426">
          <cell r="A1426" t="str">
            <v>BB254</v>
          </cell>
        </row>
        <row r="1427">
          <cell r="A1427" t="str">
            <v>BB255</v>
          </cell>
        </row>
        <row r="1428">
          <cell r="A1428" t="str">
            <v>BB257</v>
          </cell>
        </row>
        <row r="1429">
          <cell r="A1429" t="str">
            <v>BB258</v>
          </cell>
        </row>
        <row r="1430">
          <cell r="A1430" t="str">
            <v>BB259</v>
          </cell>
        </row>
        <row r="1431">
          <cell r="A1431" t="str">
            <v>BB26</v>
          </cell>
        </row>
        <row r="1432">
          <cell r="A1432" t="str">
            <v>BB260</v>
          </cell>
        </row>
        <row r="1433">
          <cell r="A1433" t="str">
            <v>BB262</v>
          </cell>
        </row>
        <row r="1434">
          <cell r="A1434" t="str">
            <v>BB266</v>
          </cell>
        </row>
        <row r="1435">
          <cell r="A1435" t="str">
            <v>BB267</v>
          </cell>
        </row>
        <row r="1436">
          <cell r="A1436" t="str">
            <v>BB269</v>
          </cell>
        </row>
        <row r="1437">
          <cell r="A1437" t="str">
            <v>BB27</v>
          </cell>
        </row>
        <row r="1438">
          <cell r="A1438" t="str">
            <v>BB270</v>
          </cell>
        </row>
        <row r="1439">
          <cell r="A1439" t="str">
            <v>BB271</v>
          </cell>
        </row>
        <row r="1440">
          <cell r="A1440" t="str">
            <v>BB272</v>
          </cell>
        </row>
        <row r="1441">
          <cell r="A1441" t="str">
            <v>BB273</v>
          </cell>
        </row>
        <row r="1442">
          <cell r="A1442" t="str">
            <v>BB274</v>
          </cell>
        </row>
        <row r="1443">
          <cell r="A1443" t="str">
            <v>BB275</v>
          </cell>
        </row>
        <row r="1444">
          <cell r="A1444" t="str">
            <v>BB276</v>
          </cell>
        </row>
        <row r="1445">
          <cell r="A1445" t="str">
            <v>BB277</v>
          </cell>
        </row>
        <row r="1446">
          <cell r="A1446" t="str">
            <v>BB278</v>
          </cell>
        </row>
        <row r="1447">
          <cell r="A1447" t="str">
            <v>BB279</v>
          </cell>
        </row>
        <row r="1448">
          <cell r="A1448" t="str">
            <v>BB28</v>
          </cell>
        </row>
        <row r="1449">
          <cell r="A1449" t="str">
            <v>BB280</v>
          </cell>
        </row>
        <row r="1450">
          <cell r="A1450" t="str">
            <v>BB281</v>
          </cell>
        </row>
        <row r="1451">
          <cell r="A1451" t="str">
            <v>BB282</v>
          </cell>
        </row>
        <row r="1452">
          <cell r="A1452" t="str">
            <v>BB283</v>
          </cell>
        </row>
        <row r="1453">
          <cell r="A1453" t="str">
            <v>BB284</v>
          </cell>
        </row>
        <row r="1454">
          <cell r="A1454" t="str">
            <v>BB285</v>
          </cell>
        </row>
        <row r="1455">
          <cell r="A1455" t="str">
            <v>BB286</v>
          </cell>
        </row>
        <row r="1456">
          <cell r="A1456" t="str">
            <v>BB287</v>
          </cell>
        </row>
        <row r="1457">
          <cell r="A1457" t="str">
            <v>BB288</v>
          </cell>
        </row>
        <row r="1458">
          <cell r="A1458" t="str">
            <v>BB289</v>
          </cell>
        </row>
        <row r="1459">
          <cell r="A1459" t="str">
            <v>BB290</v>
          </cell>
        </row>
        <row r="1460">
          <cell r="A1460" t="str">
            <v>BB291</v>
          </cell>
        </row>
        <row r="1461">
          <cell r="A1461" t="str">
            <v>BB292</v>
          </cell>
        </row>
        <row r="1462">
          <cell r="A1462" t="str">
            <v>BB295</v>
          </cell>
        </row>
        <row r="1463">
          <cell r="A1463" t="str">
            <v>BB299</v>
          </cell>
        </row>
        <row r="1464">
          <cell r="A1464" t="str">
            <v>BB30</v>
          </cell>
        </row>
        <row r="1465">
          <cell r="A1465" t="str">
            <v>BB300</v>
          </cell>
        </row>
        <row r="1466">
          <cell r="A1466" t="str">
            <v>BB301</v>
          </cell>
        </row>
        <row r="1467">
          <cell r="A1467" t="str">
            <v>BB303</v>
          </cell>
        </row>
        <row r="1468">
          <cell r="A1468" t="str">
            <v>BB304</v>
          </cell>
        </row>
        <row r="1469">
          <cell r="A1469" t="str">
            <v>BB305</v>
          </cell>
        </row>
        <row r="1470">
          <cell r="A1470" t="str">
            <v>BB306</v>
          </cell>
        </row>
        <row r="1471">
          <cell r="A1471" t="str">
            <v>BB307</v>
          </cell>
        </row>
        <row r="1472">
          <cell r="A1472" t="str">
            <v>BB309</v>
          </cell>
        </row>
        <row r="1473">
          <cell r="A1473" t="str">
            <v>BB310</v>
          </cell>
        </row>
        <row r="1474">
          <cell r="A1474" t="str">
            <v>BB311</v>
          </cell>
        </row>
        <row r="1475">
          <cell r="A1475" t="str">
            <v>BB314</v>
          </cell>
        </row>
        <row r="1476">
          <cell r="A1476" t="str">
            <v>BB316</v>
          </cell>
        </row>
        <row r="1477">
          <cell r="A1477" t="str">
            <v>BB317</v>
          </cell>
        </row>
        <row r="1478">
          <cell r="A1478" t="str">
            <v>BB318</v>
          </cell>
        </row>
        <row r="1479">
          <cell r="A1479" t="str">
            <v>BB319</v>
          </cell>
        </row>
        <row r="1480">
          <cell r="A1480" t="str">
            <v>BB320</v>
          </cell>
        </row>
        <row r="1481">
          <cell r="A1481" t="str">
            <v>BB322</v>
          </cell>
        </row>
        <row r="1482">
          <cell r="A1482" t="str">
            <v>BB324</v>
          </cell>
        </row>
        <row r="1483">
          <cell r="A1483" t="str">
            <v>BB325</v>
          </cell>
        </row>
        <row r="1484">
          <cell r="A1484" t="str">
            <v>BB326</v>
          </cell>
        </row>
        <row r="1485">
          <cell r="A1485" t="str">
            <v>BB327</v>
          </cell>
        </row>
        <row r="1486">
          <cell r="A1486" t="str">
            <v>BB33</v>
          </cell>
        </row>
        <row r="1487">
          <cell r="A1487" t="str">
            <v>BB330</v>
          </cell>
        </row>
        <row r="1488">
          <cell r="A1488" t="str">
            <v>BB331</v>
          </cell>
        </row>
        <row r="1489">
          <cell r="A1489" t="str">
            <v>BB332</v>
          </cell>
        </row>
        <row r="1490">
          <cell r="A1490" t="str">
            <v>BB333</v>
          </cell>
        </row>
        <row r="1491">
          <cell r="A1491" t="str">
            <v>BB335</v>
          </cell>
        </row>
        <row r="1492">
          <cell r="A1492" t="str">
            <v>BB336</v>
          </cell>
        </row>
        <row r="1493">
          <cell r="A1493" t="str">
            <v>BB338</v>
          </cell>
        </row>
        <row r="1494">
          <cell r="A1494" t="str">
            <v>BB34</v>
          </cell>
        </row>
        <row r="1495">
          <cell r="A1495" t="str">
            <v>BB342</v>
          </cell>
        </row>
        <row r="1496">
          <cell r="A1496" t="str">
            <v>BB343</v>
          </cell>
        </row>
        <row r="1497">
          <cell r="A1497" t="str">
            <v>BB346</v>
          </cell>
        </row>
        <row r="1498">
          <cell r="A1498" t="str">
            <v>BB347</v>
          </cell>
        </row>
        <row r="1499">
          <cell r="A1499" t="str">
            <v>BB348</v>
          </cell>
        </row>
        <row r="1500">
          <cell r="A1500" t="str">
            <v>BB349</v>
          </cell>
        </row>
        <row r="1501">
          <cell r="A1501" t="str">
            <v>BB35</v>
          </cell>
        </row>
        <row r="1502">
          <cell r="A1502" t="str">
            <v>BB350</v>
          </cell>
        </row>
        <row r="1503">
          <cell r="A1503" t="str">
            <v>BB351</v>
          </cell>
        </row>
        <row r="1504">
          <cell r="A1504" t="str">
            <v>BB352</v>
          </cell>
        </row>
        <row r="1505">
          <cell r="A1505" t="str">
            <v>BB356</v>
          </cell>
        </row>
        <row r="1506">
          <cell r="A1506" t="str">
            <v>BB357</v>
          </cell>
        </row>
        <row r="1507">
          <cell r="A1507" t="str">
            <v>BB36</v>
          </cell>
        </row>
        <row r="1508">
          <cell r="A1508" t="str">
            <v>BB362</v>
          </cell>
        </row>
        <row r="1509">
          <cell r="A1509" t="str">
            <v>BB363</v>
          </cell>
        </row>
        <row r="1510">
          <cell r="A1510" t="str">
            <v>BB369</v>
          </cell>
        </row>
        <row r="1511">
          <cell r="A1511" t="str">
            <v>BB37</v>
          </cell>
        </row>
        <row r="1512">
          <cell r="A1512" t="str">
            <v>BB370</v>
          </cell>
        </row>
        <row r="1513">
          <cell r="A1513" t="str">
            <v>BB371</v>
          </cell>
        </row>
        <row r="1514">
          <cell r="A1514" t="str">
            <v>BB377</v>
          </cell>
        </row>
        <row r="1515">
          <cell r="A1515" t="str">
            <v>BB38</v>
          </cell>
        </row>
        <row r="1516">
          <cell r="A1516" t="str">
            <v>BB387</v>
          </cell>
        </row>
        <row r="1517">
          <cell r="A1517" t="str">
            <v>BB388</v>
          </cell>
        </row>
        <row r="1518">
          <cell r="A1518" t="str">
            <v>BB389</v>
          </cell>
        </row>
        <row r="1519">
          <cell r="A1519" t="str">
            <v>BB39</v>
          </cell>
        </row>
        <row r="1520">
          <cell r="A1520" t="str">
            <v>BB391</v>
          </cell>
        </row>
        <row r="1521">
          <cell r="A1521" t="str">
            <v>BB392</v>
          </cell>
        </row>
        <row r="1522">
          <cell r="A1522" t="str">
            <v>BB397</v>
          </cell>
        </row>
        <row r="1523">
          <cell r="A1523" t="str">
            <v>BB398</v>
          </cell>
        </row>
        <row r="1524">
          <cell r="A1524" t="str">
            <v>BB399</v>
          </cell>
        </row>
        <row r="1525">
          <cell r="A1525" t="str">
            <v>BB40</v>
          </cell>
        </row>
        <row r="1526">
          <cell r="A1526" t="str">
            <v>BB400</v>
          </cell>
        </row>
        <row r="1527">
          <cell r="A1527" t="str">
            <v>BB408</v>
          </cell>
        </row>
        <row r="1528">
          <cell r="A1528" t="str">
            <v>BB409</v>
          </cell>
        </row>
        <row r="1529">
          <cell r="A1529" t="str">
            <v>BB41</v>
          </cell>
        </row>
        <row r="1530">
          <cell r="A1530" t="str">
            <v>BB410</v>
          </cell>
        </row>
        <row r="1531">
          <cell r="A1531" t="str">
            <v>BB411</v>
          </cell>
        </row>
        <row r="1532">
          <cell r="A1532" t="str">
            <v>BB412</v>
          </cell>
        </row>
        <row r="1533">
          <cell r="A1533" t="str">
            <v>BB413</v>
          </cell>
        </row>
        <row r="1534">
          <cell r="A1534" t="str">
            <v>BB414</v>
          </cell>
        </row>
        <row r="1535">
          <cell r="A1535" t="str">
            <v>BB415</v>
          </cell>
        </row>
        <row r="1536">
          <cell r="A1536" t="str">
            <v>BB416</v>
          </cell>
        </row>
        <row r="1537">
          <cell r="A1537" t="str">
            <v>BB417</v>
          </cell>
        </row>
        <row r="1538">
          <cell r="A1538" t="str">
            <v>BB418</v>
          </cell>
        </row>
        <row r="1539">
          <cell r="A1539" t="str">
            <v>BB419</v>
          </cell>
        </row>
        <row r="1540">
          <cell r="A1540" t="str">
            <v>BB42</v>
          </cell>
        </row>
        <row r="1541">
          <cell r="A1541" t="str">
            <v>BB420</v>
          </cell>
        </row>
        <row r="1542">
          <cell r="A1542" t="str">
            <v>BB421</v>
          </cell>
        </row>
        <row r="1543">
          <cell r="A1543" t="str">
            <v>BB422</v>
          </cell>
        </row>
        <row r="1544">
          <cell r="A1544" t="str">
            <v>BB423</v>
          </cell>
        </row>
        <row r="1545">
          <cell r="A1545" t="str">
            <v>BB424</v>
          </cell>
        </row>
        <row r="1546">
          <cell r="A1546" t="str">
            <v>BB425</v>
          </cell>
        </row>
        <row r="1547">
          <cell r="A1547" t="str">
            <v>BB426</v>
          </cell>
        </row>
        <row r="1548">
          <cell r="A1548" t="str">
            <v>BB427</v>
          </cell>
        </row>
        <row r="1549">
          <cell r="A1549" t="str">
            <v>BB428</v>
          </cell>
        </row>
        <row r="1550">
          <cell r="A1550" t="str">
            <v>BB433</v>
          </cell>
        </row>
        <row r="1551">
          <cell r="A1551" t="str">
            <v>BB434</v>
          </cell>
        </row>
        <row r="1552">
          <cell r="A1552" t="str">
            <v>BB435</v>
          </cell>
        </row>
        <row r="1553">
          <cell r="A1553" t="str">
            <v>BB436</v>
          </cell>
        </row>
        <row r="1554">
          <cell r="A1554" t="str">
            <v>BB437</v>
          </cell>
        </row>
        <row r="1555">
          <cell r="A1555" t="str">
            <v>BB438</v>
          </cell>
        </row>
        <row r="1556">
          <cell r="A1556" t="str">
            <v>BB439</v>
          </cell>
        </row>
        <row r="1557">
          <cell r="A1557" t="str">
            <v>BB44</v>
          </cell>
        </row>
        <row r="1558">
          <cell r="A1558" t="str">
            <v>BB440</v>
          </cell>
        </row>
        <row r="1559">
          <cell r="A1559" t="str">
            <v>BB441</v>
          </cell>
        </row>
        <row r="1560">
          <cell r="A1560" t="str">
            <v>BB442</v>
          </cell>
        </row>
        <row r="1561">
          <cell r="A1561" t="str">
            <v>BB444</v>
          </cell>
        </row>
        <row r="1562">
          <cell r="A1562" t="str">
            <v>BB445</v>
          </cell>
        </row>
        <row r="1563">
          <cell r="A1563" t="str">
            <v>BB446</v>
          </cell>
        </row>
        <row r="1564">
          <cell r="A1564" t="str">
            <v>BB447</v>
          </cell>
        </row>
        <row r="1565">
          <cell r="A1565" t="str">
            <v>BB448</v>
          </cell>
        </row>
        <row r="1566">
          <cell r="A1566" t="str">
            <v>BB449</v>
          </cell>
        </row>
        <row r="1567">
          <cell r="A1567" t="str">
            <v>BB45</v>
          </cell>
        </row>
        <row r="1568">
          <cell r="A1568" t="str">
            <v>BB450</v>
          </cell>
        </row>
        <row r="1569">
          <cell r="A1569" t="str">
            <v>BB451</v>
          </cell>
        </row>
        <row r="1570">
          <cell r="A1570" t="str">
            <v>BB454</v>
          </cell>
        </row>
        <row r="1571">
          <cell r="A1571" t="str">
            <v>BB456</v>
          </cell>
        </row>
        <row r="1572">
          <cell r="A1572" t="str">
            <v>BB457</v>
          </cell>
        </row>
        <row r="1573">
          <cell r="A1573" t="str">
            <v>BB458</v>
          </cell>
        </row>
        <row r="1574">
          <cell r="A1574" t="str">
            <v>BB46</v>
          </cell>
        </row>
        <row r="1575">
          <cell r="A1575" t="str">
            <v>BB460</v>
          </cell>
        </row>
        <row r="1576">
          <cell r="A1576" t="str">
            <v>BB463</v>
          </cell>
        </row>
        <row r="1577">
          <cell r="A1577" t="str">
            <v>BB464</v>
          </cell>
        </row>
        <row r="1578">
          <cell r="A1578" t="str">
            <v>BB466</v>
          </cell>
        </row>
        <row r="1579">
          <cell r="A1579" t="str">
            <v>BB467</v>
          </cell>
        </row>
        <row r="1580">
          <cell r="A1580" t="str">
            <v>BB469</v>
          </cell>
        </row>
        <row r="1581">
          <cell r="A1581" t="str">
            <v>BB470</v>
          </cell>
        </row>
        <row r="1582">
          <cell r="A1582" t="str">
            <v>BB471</v>
          </cell>
        </row>
        <row r="1583">
          <cell r="A1583" t="str">
            <v>BB472</v>
          </cell>
        </row>
        <row r="1584">
          <cell r="A1584" t="str">
            <v>BB473</v>
          </cell>
        </row>
        <row r="1585">
          <cell r="A1585" t="str">
            <v>BB474</v>
          </cell>
        </row>
        <row r="1586">
          <cell r="A1586" t="str">
            <v>BB475</v>
          </cell>
        </row>
        <row r="1587">
          <cell r="A1587" t="str">
            <v>BB476</v>
          </cell>
        </row>
        <row r="1588">
          <cell r="A1588" t="str">
            <v>BB477</v>
          </cell>
        </row>
        <row r="1589">
          <cell r="A1589" t="str">
            <v>BB478</v>
          </cell>
        </row>
        <row r="1590">
          <cell r="A1590" t="str">
            <v>BB479</v>
          </cell>
        </row>
        <row r="1591">
          <cell r="A1591" t="str">
            <v>BB481</v>
          </cell>
        </row>
        <row r="1592">
          <cell r="A1592" t="str">
            <v>BB482</v>
          </cell>
        </row>
        <row r="1593">
          <cell r="A1593" t="str">
            <v>BB483</v>
          </cell>
        </row>
        <row r="1594">
          <cell r="A1594" t="str">
            <v>BB484</v>
          </cell>
        </row>
        <row r="1595">
          <cell r="A1595" t="str">
            <v>BB49</v>
          </cell>
        </row>
        <row r="1596">
          <cell r="A1596" t="str">
            <v>BB495</v>
          </cell>
        </row>
        <row r="1597">
          <cell r="A1597" t="str">
            <v>BB496</v>
          </cell>
        </row>
        <row r="1598">
          <cell r="A1598" t="str">
            <v>BB497</v>
          </cell>
        </row>
        <row r="1599">
          <cell r="A1599" t="str">
            <v>BB498</v>
          </cell>
        </row>
        <row r="1600">
          <cell r="A1600" t="str">
            <v>BB499</v>
          </cell>
        </row>
        <row r="1601">
          <cell r="A1601" t="str">
            <v>BB50</v>
          </cell>
        </row>
        <row r="1602">
          <cell r="A1602" t="str">
            <v>BB500</v>
          </cell>
        </row>
        <row r="1603">
          <cell r="A1603" t="str">
            <v>BB501</v>
          </cell>
        </row>
        <row r="1604">
          <cell r="A1604" t="str">
            <v>BB502</v>
          </cell>
        </row>
        <row r="1605">
          <cell r="A1605" t="str">
            <v>BB503</v>
          </cell>
        </row>
        <row r="1606">
          <cell r="A1606" t="str">
            <v>BB504</v>
          </cell>
        </row>
        <row r="1607">
          <cell r="A1607" t="str">
            <v>BB505</v>
          </cell>
        </row>
        <row r="1608">
          <cell r="A1608" t="str">
            <v>BB506</v>
          </cell>
        </row>
        <row r="1609">
          <cell r="A1609" t="str">
            <v>BB507</v>
          </cell>
        </row>
        <row r="1610">
          <cell r="A1610" t="str">
            <v>BB508</v>
          </cell>
        </row>
        <row r="1611">
          <cell r="A1611" t="str">
            <v>BB509</v>
          </cell>
        </row>
        <row r="1612">
          <cell r="A1612" t="str">
            <v>BB510</v>
          </cell>
        </row>
        <row r="1613">
          <cell r="A1613" t="str">
            <v>BB511</v>
          </cell>
        </row>
        <row r="1614">
          <cell r="A1614" t="str">
            <v>BB512</v>
          </cell>
        </row>
        <row r="1615">
          <cell r="A1615" t="str">
            <v>BB513</v>
          </cell>
        </row>
        <row r="1616">
          <cell r="A1616" t="str">
            <v>BB514</v>
          </cell>
        </row>
        <row r="1617">
          <cell r="A1617" t="str">
            <v>BB515</v>
          </cell>
        </row>
        <row r="1618">
          <cell r="A1618" t="str">
            <v>BB516</v>
          </cell>
        </row>
        <row r="1619">
          <cell r="A1619" t="str">
            <v>BB517</v>
          </cell>
        </row>
        <row r="1620">
          <cell r="A1620" t="str">
            <v>BB519</v>
          </cell>
        </row>
        <row r="1621">
          <cell r="A1621" t="str">
            <v>BB520</v>
          </cell>
        </row>
        <row r="1622">
          <cell r="A1622" t="str">
            <v>BB521</v>
          </cell>
        </row>
        <row r="1623">
          <cell r="A1623" t="str">
            <v>BB522</v>
          </cell>
        </row>
        <row r="1624">
          <cell r="A1624" t="str">
            <v>BB524</v>
          </cell>
        </row>
        <row r="1625">
          <cell r="A1625" t="str">
            <v>BB525</v>
          </cell>
        </row>
        <row r="1626">
          <cell r="A1626" t="str">
            <v>BB526</v>
          </cell>
        </row>
        <row r="1627">
          <cell r="A1627" t="str">
            <v>BB527</v>
          </cell>
        </row>
        <row r="1628">
          <cell r="A1628" t="str">
            <v>BB528</v>
          </cell>
        </row>
        <row r="1629">
          <cell r="A1629" t="str">
            <v>BB529</v>
          </cell>
        </row>
        <row r="1630">
          <cell r="A1630" t="str">
            <v>BB53</v>
          </cell>
        </row>
        <row r="1631">
          <cell r="A1631" t="str">
            <v>BB530</v>
          </cell>
        </row>
        <row r="1632">
          <cell r="A1632" t="str">
            <v>BB531</v>
          </cell>
        </row>
        <row r="1633">
          <cell r="A1633" t="str">
            <v>BB532</v>
          </cell>
        </row>
        <row r="1634">
          <cell r="A1634" t="str">
            <v>BB534</v>
          </cell>
        </row>
        <row r="1635">
          <cell r="A1635" t="str">
            <v>BB535</v>
          </cell>
        </row>
        <row r="1636">
          <cell r="A1636" t="str">
            <v>BB536</v>
          </cell>
        </row>
        <row r="1637">
          <cell r="A1637" t="str">
            <v>BB538</v>
          </cell>
        </row>
        <row r="1638">
          <cell r="A1638" t="str">
            <v>BB539</v>
          </cell>
        </row>
        <row r="1639">
          <cell r="A1639" t="str">
            <v>BB54</v>
          </cell>
        </row>
        <row r="1640">
          <cell r="A1640" t="str">
            <v>BB545</v>
          </cell>
        </row>
        <row r="1641">
          <cell r="A1641" t="str">
            <v>BB55</v>
          </cell>
        </row>
        <row r="1642">
          <cell r="A1642" t="str">
            <v>BB555</v>
          </cell>
        </row>
        <row r="1643">
          <cell r="A1643" t="str">
            <v>BB557</v>
          </cell>
        </row>
        <row r="1644">
          <cell r="A1644" t="str">
            <v>BB558</v>
          </cell>
        </row>
        <row r="1645">
          <cell r="A1645" t="str">
            <v>BB559</v>
          </cell>
        </row>
        <row r="1646">
          <cell r="A1646" t="str">
            <v>BB56</v>
          </cell>
        </row>
        <row r="1647">
          <cell r="A1647" t="str">
            <v>BB560</v>
          </cell>
        </row>
        <row r="1648">
          <cell r="A1648" t="str">
            <v>BB561</v>
          </cell>
        </row>
        <row r="1649">
          <cell r="A1649" t="str">
            <v>BB562</v>
          </cell>
        </row>
        <row r="1650">
          <cell r="A1650" t="str">
            <v>BB563</v>
          </cell>
        </row>
        <row r="1651">
          <cell r="A1651" t="str">
            <v>BB564</v>
          </cell>
        </row>
        <row r="1652">
          <cell r="A1652" t="str">
            <v>BB565</v>
          </cell>
        </row>
        <row r="1653">
          <cell r="A1653" t="str">
            <v>BB566</v>
          </cell>
        </row>
        <row r="1654">
          <cell r="A1654" t="str">
            <v>BB569</v>
          </cell>
        </row>
        <row r="1655">
          <cell r="A1655" t="str">
            <v>BB57</v>
          </cell>
        </row>
        <row r="1656">
          <cell r="A1656" t="str">
            <v>BB572</v>
          </cell>
        </row>
        <row r="1657">
          <cell r="A1657" t="str">
            <v>BB573</v>
          </cell>
        </row>
        <row r="1658">
          <cell r="A1658" t="str">
            <v>BB574</v>
          </cell>
        </row>
        <row r="1659">
          <cell r="A1659" t="str">
            <v>BB575</v>
          </cell>
        </row>
        <row r="1660">
          <cell r="A1660" t="str">
            <v>BB576</v>
          </cell>
        </row>
        <row r="1661">
          <cell r="A1661" t="str">
            <v>BB577</v>
          </cell>
        </row>
        <row r="1662">
          <cell r="A1662" t="str">
            <v>BB578</v>
          </cell>
        </row>
        <row r="1663">
          <cell r="A1663" t="str">
            <v>BB579</v>
          </cell>
        </row>
        <row r="1664">
          <cell r="A1664" t="str">
            <v>BB58</v>
          </cell>
        </row>
        <row r="1665">
          <cell r="A1665" t="str">
            <v>BB585</v>
          </cell>
        </row>
        <row r="1666">
          <cell r="A1666" t="str">
            <v>BB59</v>
          </cell>
        </row>
        <row r="1667">
          <cell r="A1667" t="str">
            <v>BB593</v>
          </cell>
        </row>
        <row r="1668">
          <cell r="A1668" t="str">
            <v>BB594</v>
          </cell>
        </row>
        <row r="1669">
          <cell r="A1669" t="str">
            <v>BB595</v>
          </cell>
        </row>
        <row r="1670">
          <cell r="A1670" t="str">
            <v>BB60</v>
          </cell>
        </row>
        <row r="1671">
          <cell r="A1671" t="str">
            <v>BB602</v>
          </cell>
        </row>
        <row r="1672">
          <cell r="A1672" t="str">
            <v>BB604</v>
          </cell>
        </row>
        <row r="1673">
          <cell r="A1673" t="str">
            <v>BB61</v>
          </cell>
        </row>
        <row r="1674">
          <cell r="A1674" t="str">
            <v>BB612</v>
          </cell>
        </row>
        <row r="1675">
          <cell r="A1675" t="str">
            <v>BB617</v>
          </cell>
        </row>
        <row r="1676">
          <cell r="A1676" t="str">
            <v>BB618</v>
          </cell>
        </row>
        <row r="1677">
          <cell r="A1677" t="str">
            <v>BB619</v>
          </cell>
        </row>
        <row r="1678">
          <cell r="A1678" t="str">
            <v>BB620</v>
          </cell>
        </row>
        <row r="1679">
          <cell r="A1679" t="str">
            <v>BB621</v>
          </cell>
        </row>
        <row r="1680">
          <cell r="A1680" t="str">
            <v>BB622</v>
          </cell>
        </row>
        <row r="1681">
          <cell r="A1681" t="str">
            <v>BB623</v>
          </cell>
        </row>
        <row r="1682">
          <cell r="A1682" t="str">
            <v>BB624</v>
          </cell>
        </row>
        <row r="1683">
          <cell r="A1683" t="str">
            <v>BB625</v>
          </cell>
        </row>
        <row r="1684">
          <cell r="A1684" t="str">
            <v>BB628</v>
          </cell>
        </row>
        <row r="1685">
          <cell r="A1685" t="str">
            <v>BB63</v>
          </cell>
        </row>
        <row r="1686">
          <cell r="A1686" t="str">
            <v>BB631</v>
          </cell>
        </row>
        <row r="1687">
          <cell r="A1687" t="str">
            <v>BB632</v>
          </cell>
        </row>
        <row r="1688">
          <cell r="A1688" t="str">
            <v>BB633</v>
          </cell>
        </row>
        <row r="1689">
          <cell r="A1689" t="str">
            <v>BB634</v>
          </cell>
        </row>
        <row r="1690">
          <cell r="A1690" t="str">
            <v>BB636</v>
          </cell>
        </row>
        <row r="1691">
          <cell r="A1691" t="str">
            <v>BB637</v>
          </cell>
        </row>
        <row r="1692">
          <cell r="A1692" t="str">
            <v>BB638</v>
          </cell>
        </row>
        <row r="1693">
          <cell r="A1693" t="str">
            <v>BB639</v>
          </cell>
        </row>
        <row r="1694">
          <cell r="A1694" t="str">
            <v>BB642</v>
          </cell>
        </row>
        <row r="1695">
          <cell r="A1695" t="str">
            <v>BB643</v>
          </cell>
        </row>
        <row r="1696">
          <cell r="A1696" t="str">
            <v>BB644</v>
          </cell>
        </row>
        <row r="1697">
          <cell r="A1697" t="str">
            <v>BB645</v>
          </cell>
        </row>
        <row r="1698">
          <cell r="A1698" t="str">
            <v>BB646</v>
          </cell>
        </row>
        <row r="1699">
          <cell r="A1699" t="str">
            <v>BB648</v>
          </cell>
        </row>
        <row r="1700">
          <cell r="A1700" t="str">
            <v>BB649</v>
          </cell>
        </row>
        <row r="1701">
          <cell r="A1701" t="str">
            <v>BB65</v>
          </cell>
        </row>
        <row r="1702">
          <cell r="A1702" t="str">
            <v>BB66</v>
          </cell>
        </row>
        <row r="1703">
          <cell r="A1703" t="str">
            <v>BB668</v>
          </cell>
        </row>
        <row r="1704">
          <cell r="A1704" t="str">
            <v>BB67</v>
          </cell>
        </row>
        <row r="1705">
          <cell r="A1705" t="str">
            <v>BB68</v>
          </cell>
        </row>
        <row r="1706">
          <cell r="A1706" t="str">
            <v>BB69</v>
          </cell>
        </row>
        <row r="1707">
          <cell r="A1707" t="str">
            <v>BB702</v>
          </cell>
        </row>
        <row r="1708">
          <cell r="A1708" t="str">
            <v>BB71</v>
          </cell>
        </row>
        <row r="1709">
          <cell r="A1709" t="str">
            <v>BB72</v>
          </cell>
        </row>
        <row r="1710">
          <cell r="A1710" t="str">
            <v>BB73</v>
          </cell>
        </row>
        <row r="1711">
          <cell r="A1711" t="str">
            <v>BB742</v>
          </cell>
        </row>
        <row r="1712">
          <cell r="A1712" t="str">
            <v>BB743</v>
          </cell>
        </row>
        <row r="1713">
          <cell r="A1713" t="str">
            <v>BB748</v>
          </cell>
        </row>
        <row r="1714">
          <cell r="A1714" t="str">
            <v>BB749</v>
          </cell>
        </row>
        <row r="1715">
          <cell r="A1715" t="str">
            <v>BB755</v>
          </cell>
        </row>
        <row r="1716">
          <cell r="A1716" t="str">
            <v>BB756</v>
          </cell>
        </row>
        <row r="1717">
          <cell r="A1717" t="str">
            <v>BB757</v>
          </cell>
        </row>
        <row r="1718">
          <cell r="A1718" t="str">
            <v>BB76</v>
          </cell>
        </row>
        <row r="1719">
          <cell r="A1719" t="str">
            <v>BB763</v>
          </cell>
        </row>
        <row r="1720">
          <cell r="A1720" t="str">
            <v>BB769</v>
          </cell>
        </row>
        <row r="1721">
          <cell r="A1721" t="str">
            <v>BB77</v>
          </cell>
        </row>
        <row r="1722">
          <cell r="A1722" t="str">
            <v>BB771</v>
          </cell>
        </row>
        <row r="1723">
          <cell r="A1723" t="str">
            <v>BB772</v>
          </cell>
        </row>
        <row r="1724">
          <cell r="A1724" t="str">
            <v>BB78</v>
          </cell>
        </row>
        <row r="1725">
          <cell r="A1725" t="str">
            <v>BB79</v>
          </cell>
        </row>
        <row r="1726">
          <cell r="A1726" t="str">
            <v>BB80</v>
          </cell>
        </row>
        <row r="1727">
          <cell r="A1727" t="str">
            <v>BB805</v>
          </cell>
        </row>
        <row r="1728">
          <cell r="A1728" t="str">
            <v>BB81</v>
          </cell>
        </row>
        <row r="1729">
          <cell r="A1729" t="str">
            <v>BB82</v>
          </cell>
        </row>
        <row r="1730">
          <cell r="A1730" t="str">
            <v>BB828</v>
          </cell>
        </row>
        <row r="1731">
          <cell r="A1731" t="str">
            <v>BB829</v>
          </cell>
        </row>
        <row r="1732">
          <cell r="A1732" t="str">
            <v>BB83</v>
          </cell>
        </row>
        <row r="1733">
          <cell r="A1733" t="str">
            <v>BB830</v>
          </cell>
        </row>
        <row r="1734">
          <cell r="A1734" t="str">
            <v>BB834</v>
          </cell>
        </row>
        <row r="1735">
          <cell r="A1735" t="str">
            <v>BB835</v>
          </cell>
        </row>
        <row r="1736">
          <cell r="A1736" t="str">
            <v>BB836</v>
          </cell>
        </row>
        <row r="1737">
          <cell r="A1737" t="str">
            <v>BB837</v>
          </cell>
        </row>
        <row r="1738">
          <cell r="A1738" t="str">
            <v>BB838</v>
          </cell>
        </row>
        <row r="1739">
          <cell r="A1739" t="str">
            <v>BB839</v>
          </cell>
        </row>
        <row r="1740">
          <cell r="A1740" t="str">
            <v>BB84</v>
          </cell>
        </row>
        <row r="1741">
          <cell r="A1741" t="str">
            <v>BB840</v>
          </cell>
        </row>
        <row r="1742">
          <cell r="A1742" t="str">
            <v>BB841</v>
          </cell>
        </row>
        <row r="1743">
          <cell r="A1743" t="str">
            <v>BB842</v>
          </cell>
        </row>
        <row r="1744">
          <cell r="A1744" t="str">
            <v>BB843</v>
          </cell>
        </row>
        <row r="1745">
          <cell r="A1745" t="str">
            <v>BB844</v>
          </cell>
        </row>
        <row r="1746">
          <cell r="A1746" t="str">
            <v>BB845</v>
          </cell>
        </row>
        <row r="1747">
          <cell r="A1747" t="str">
            <v>BB846</v>
          </cell>
        </row>
        <row r="1748">
          <cell r="A1748" t="str">
            <v>BB85</v>
          </cell>
        </row>
        <row r="1749">
          <cell r="A1749" t="str">
            <v>BB86</v>
          </cell>
        </row>
        <row r="1750">
          <cell r="A1750" t="str">
            <v>BB87</v>
          </cell>
        </row>
        <row r="1751">
          <cell r="A1751" t="str">
            <v>BB89</v>
          </cell>
        </row>
        <row r="1752">
          <cell r="A1752" t="str">
            <v>BB90</v>
          </cell>
        </row>
        <row r="1753">
          <cell r="A1753" t="str">
            <v>BB91</v>
          </cell>
        </row>
        <row r="1754">
          <cell r="A1754" t="str">
            <v>BB93</v>
          </cell>
        </row>
        <row r="1755">
          <cell r="A1755" t="str">
            <v>BB95</v>
          </cell>
        </row>
        <row r="1756">
          <cell r="A1756" t="str">
            <v>BB96</v>
          </cell>
        </row>
        <row r="1757">
          <cell r="A1757" t="str">
            <v>BB98</v>
          </cell>
        </row>
        <row r="1758">
          <cell r="A1758" t="str">
            <v>BB99</v>
          </cell>
        </row>
      </sheetData>
      <sheetData sheetId="7" refreshError="1"/>
      <sheetData sheetId="8" refreshError="1"/>
      <sheetData sheetId="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TIPACOQUE"/>
      <sheetName val="Presupuesto PASO ELEVADO"/>
      <sheetName val="Lista Base"/>
      <sheetName val="Niples"/>
      <sheetName val="Ins_MO"/>
      <sheetName val="Ins_Mat"/>
      <sheetName val="Ins_TR"/>
      <sheetName val="Ins_EH"/>
      <sheetName val="Print"/>
      <sheetName val="3.1.13A"/>
      <sheetName val="2.1.17"/>
      <sheetName val="3.3.1"/>
      <sheetName val="1.1.86"/>
      <sheetName val="1.2.4"/>
      <sheetName val="2.1.21"/>
      <sheetName val="2.1.1"/>
      <sheetName val="2.7.4"/>
      <sheetName val="1.2.25"/>
      <sheetName val="2.5.44"/>
      <sheetName val="2.5.44A"/>
      <sheetName val="6.4.2.196"/>
      <sheetName val="6.4.2.196A"/>
      <sheetName val="2.5.6"/>
      <sheetName val="2.5.6A"/>
      <sheetName val="6.4.2.197"/>
      <sheetName val="6.4.2.197A"/>
      <sheetName val="6.4.2.198"/>
      <sheetName val="6.4.2.198A"/>
      <sheetName val="2.6.45"/>
      <sheetName val="2.6.46"/>
      <sheetName val="2.6.47"/>
      <sheetName val="2.6.48"/>
      <sheetName val="3.17.10A"/>
      <sheetName val="3.17.10B"/>
      <sheetName val="3.17.3"/>
      <sheetName val="6.4.2.199"/>
      <sheetName val="2.7.1"/>
      <sheetName val="2.6.11"/>
      <sheetName val="PASO ELEVADO"/>
      <sheetName val="1.1.7"/>
      <sheetName val="3.11.2"/>
      <sheetName val="3.5.1"/>
      <sheetName val="1.2.10"/>
      <sheetName val="3.3.13"/>
      <sheetName val="6.4.2.206"/>
      <sheetName val="6.4.2.207"/>
      <sheetName val="6.4.2.208"/>
      <sheetName val="6.4.2.209"/>
      <sheetName val="6.4.2.210"/>
      <sheetName val="6.4.2.211"/>
      <sheetName val="6.4.2.212"/>
      <sheetName val="6.4.2.213"/>
      <sheetName val="6.4.2.214"/>
      <sheetName val="6.4.2.215"/>
      <sheetName val="6.4.2.216"/>
      <sheetName val="6.4.2.217"/>
      <sheetName val="6.4.2.218"/>
      <sheetName val="6.4.2.219"/>
      <sheetName val="6.4.2.220"/>
      <sheetName val="SISTEMA RAMMING"/>
      <sheetName val="6.4.2.221"/>
      <sheetName val="3.3.4"/>
      <sheetName val="COSTOS AMBIENTALES"/>
      <sheetName val="6.4.2.306"/>
      <sheetName val="1.1.62"/>
      <sheetName val="6.4.2.307"/>
      <sheetName val="6.4.2.308"/>
      <sheetName val="6.4.2.309"/>
      <sheetName val="6.4.2.310"/>
      <sheetName val="6.4.2.311"/>
    </sheetNames>
    <sheetDataSet>
      <sheetData sheetId="0" refreshError="1"/>
      <sheetData sheetId="1" refreshError="1"/>
      <sheetData sheetId="2">
        <row r="4">
          <cell r="A4" t="str">
            <v>1.1.7</v>
          </cell>
          <cell r="B4" t="str">
            <v>LOCALIZACION Y REPLANTEO OBRA ARQUITECTONICA (ESTRUCTURAS)</v>
          </cell>
          <cell r="C4" t="str">
            <v>M²</v>
          </cell>
        </row>
        <row r="5">
          <cell r="A5" t="str">
            <v>1.1.27</v>
          </cell>
          <cell r="B5" t="str">
            <v>Desmonte de Adoquin prefabricado</v>
          </cell>
          <cell r="C5" t="str">
            <v>M²</v>
          </cell>
        </row>
        <row r="6">
          <cell r="A6" t="str">
            <v>1.1.86</v>
          </cell>
          <cell r="B6" t="str">
            <v>RETIRO MATERIAL SOBRANTE INCLUYE CARGUE</v>
          </cell>
          <cell r="C6" t="str">
            <v>M³</v>
          </cell>
        </row>
        <row r="7">
          <cell r="A7" t="str">
            <v>2.1.33</v>
          </cell>
          <cell r="B7" t="str">
            <v>Suministro e instalacion de tuberia PVC  RDE 21   1.1/2"</v>
          </cell>
          <cell r="C7" t="str">
            <v>ML</v>
          </cell>
        </row>
        <row r="8">
          <cell r="A8" t="str">
            <v>2.1.35</v>
          </cell>
          <cell r="B8" t="str">
            <v>Suministro e instalación de Tuberia PVC D=2" RDE 21 E.L.</v>
          </cell>
          <cell r="C8" t="str">
            <v>ML</v>
          </cell>
        </row>
        <row r="9">
          <cell r="A9" t="str">
            <v>2.1.38</v>
          </cell>
          <cell r="B9" t="str">
            <v>Suministro e instalación Tubería PVC. D = 4"  RDE 21 Union Mecanica</v>
          </cell>
          <cell r="C9" t="str">
            <v>ML</v>
          </cell>
        </row>
        <row r="10">
          <cell r="A10" t="str">
            <v>2.1.40</v>
          </cell>
          <cell r="B10" t="str">
            <v>Suministro e instalación de Tuberia Union Mecánica  PVC 8" RDE 21</v>
          </cell>
          <cell r="C10" t="str">
            <v>ML</v>
          </cell>
        </row>
        <row r="11">
          <cell r="A11" t="str">
            <v>2.4.49</v>
          </cell>
          <cell r="B11" t="str">
            <v xml:space="preserve">Suministro e instalación de Codo 90º  Radio Corto Union Platino  PVC D=4" </v>
          </cell>
          <cell r="C11" t="str">
            <v>ML</v>
          </cell>
        </row>
        <row r="12">
          <cell r="A12" t="str">
            <v>2.4.16</v>
          </cell>
          <cell r="B12" t="str">
            <v>Suministro e instalación de Codo 90° PVC 8" RDE 21</v>
          </cell>
          <cell r="C12" t="str">
            <v>UN</v>
          </cell>
        </row>
        <row r="13">
          <cell r="A13" t="str">
            <v>2.4.56</v>
          </cell>
          <cell r="B13" t="str">
            <v>SUMINISTRO E INSTALACIÓN DE CODO 45° RADIO CORTO PVC 6"</v>
          </cell>
          <cell r="C13" t="str">
            <v>UN</v>
          </cell>
        </row>
        <row r="14">
          <cell r="A14" t="str">
            <v>2.4.85</v>
          </cell>
          <cell r="B14" t="str">
            <v xml:space="preserve">Suministro e instalacion Union presion Soldar PVC  1 1/2 </v>
          </cell>
          <cell r="C14" t="str">
            <v>UN</v>
          </cell>
        </row>
        <row r="15">
          <cell r="A15" t="str">
            <v>2.4.86</v>
          </cell>
          <cell r="B15" t="str">
            <v>Suministro e instalacion de union Mecanica PVC 2"</v>
          </cell>
          <cell r="C15" t="str">
            <v>UN</v>
          </cell>
        </row>
        <row r="16">
          <cell r="A16" t="str">
            <v>2.4.118</v>
          </cell>
          <cell r="B16" t="str">
            <v>BUJE PVC  SOLDADO D = 3/4" * 1/2"</v>
          </cell>
          <cell r="C16" t="str">
            <v>UN</v>
          </cell>
        </row>
        <row r="17">
          <cell r="A17" t="str">
            <v>2.4.119</v>
          </cell>
          <cell r="B17" t="str">
            <v>BUJE PVC  SOLDADO D = 1" * 1/2"</v>
          </cell>
          <cell r="C17" t="str">
            <v>UN</v>
          </cell>
        </row>
        <row r="18">
          <cell r="A18" t="str">
            <v>2.4.120</v>
          </cell>
          <cell r="B18" t="str">
            <v xml:space="preserve"> BUJE PVC  SOLDADO D = 1" * 3/4"</v>
          </cell>
          <cell r="C18" t="str">
            <v>UN</v>
          </cell>
        </row>
        <row r="19">
          <cell r="A19" t="str">
            <v>2.4.121</v>
          </cell>
          <cell r="B19" t="str">
            <v>BUJE PVC  SOLDADO D = 1 1/2" * 1"</v>
          </cell>
          <cell r="C19" t="str">
            <v>UN</v>
          </cell>
        </row>
        <row r="20">
          <cell r="A20" t="str">
            <v>2.4.122</v>
          </cell>
          <cell r="B20" t="str">
            <v>BUJE PVC  SOLDADO D = 1 1/2" * 1 1/4"</v>
          </cell>
          <cell r="C20" t="str">
            <v>UN</v>
          </cell>
        </row>
        <row r="21">
          <cell r="A21" t="str">
            <v>2.4.123</v>
          </cell>
          <cell r="B21" t="str">
            <v>BUJE PVC  SOLDADO D = 2" * 1/2"</v>
          </cell>
          <cell r="C21" t="str">
            <v>UN</v>
          </cell>
        </row>
        <row r="22">
          <cell r="A22" t="str">
            <v>2.4.124</v>
          </cell>
          <cell r="B22" t="str">
            <v>BUJE PVC  SOLDADO D = 2" * 3/4"</v>
          </cell>
          <cell r="C22" t="str">
            <v>UN</v>
          </cell>
        </row>
        <row r="23">
          <cell r="A23" t="str">
            <v>2.4.125</v>
          </cell>
          <cell r="B23" t="str">
            <v>BUJE PVC  SOLDADO D = 2" * 1"</v>
          </cell>
          <cell r="C23" t="str">
            <v>UN</v>
          </cell>
        </row>
        <row r="24">
          <cell r="A24" t="str">
            <v>2.4.126</v>
          </cell>
          <cell r="B24" t="str">
            <v>BUJE PVC  SOLDADO D = 2" * 1 1/4"</v>
          </cell>
          <cell r="C24" t="str">
            <v>UN</v>
          </cell>
        </row>
        <row r="25">
          <cell r="A25" t="str">
            <v>2.4.127</v>
          </cell>
          <cell r="B25" t="str">
            <v>BUJE PVC  SOLDADO D = 2" * 1 1/2"</v>
          </cell>
          <cell r="C25" t="str">
            <v>UN</v>
          </cell>
        </row>
        <row r="26">
          <cell r="A26" t="str">
            <v>2.4.128</v>
          </cell>
          <cell r="B26" t="str">
            <v>BUJE PVC  SOLDADO D = 2 1/2" * 1 1/2"</v>
          </cell>
          <cell r="C26" t="str">
            <v>UN</v>
          </cell>
        </row>
        <row r="27">
          <cell r="A27" t="str">
            <v>2.4.129</v>
          </cell>
          <cell r="B27" t="str">
            <v>BUJE PVC  SOLDADO D = 2 1/2" * 2"</v>
          </cell>
          <cell r="C27" t="str">
            <v>UN</v>
          </cell>
        </row>
        <row r="28">
          <cell r="A28" t="str">
            <v>2.4.130</v>
          </cell>
          <cell r="B28" t="str">
            <v>BUJE PVC  SOLDADO D = 3" * 2"</v>
          </cell>
          <cell r="C28" t="str">
            <v>UN</v>
          </cell>
        </row>
        <row r="29">
          <cell r="A29" t="str">
            <v>2.4.131</v>
          </cell>
          <cell r="B29" t="str">
            <v>BUJE PVC  SOLDADO D = 3" * 2 1/2"</v>
          </cell>
          <cell r="C29" t="str">
            <v>UN</v>
          </cell>
        </row>
        <row r="30">
          <cell r="A30" t="str">
            <v>2.4.132</v>
          </cell>
          <cell r="B30" t="str">
            <v>BUJE PVC  SOLDADO D = 4" * 2"</v>
          </cell>
          <cell r="C30" t="str">
            <v>UN</v>
          </cell>
        </row>
        <row r="31">
          <cell r="A31" t="str">
            <v>2.4.133</v>
          </cell>
          <cell r="B31" t="str">
            <v>BUJE PVC  SOLDADO D = 4" * 2 1/2"</v>
          </cell>
          <cell r="C31" t="str">
            <v>UN</v>
          </cell>
        </row>
        <row r="32">
          <cell r="A32" t="str">
            <v>2.4.134</v>
          </cell>
          <cell r="B32" t="str">
            <v>BUJE PVC  SOLDADO D = 4" * 3"</v>
          </cell>
          <cell r="C32" t="str">
            <v>UN</v>
          </cell>
        </row>
        <row r="33">
          <cell r="A33" t="str">
            <v>2.4.135</v>
          </cell>
          <cell r="B33" t="str">
            <v>BUJE PVC  ROSCADO    D = 1/2" * 3/8"</v>
          </cell>
          <cell r="C33" t="str">
            <v>UN</v>
          </cell>
        </row>
        <row r="34">
          <cell r="A34" t="str">
            <v>2.4.136</v>
          </cell>
          <cell r="B34" t="str">
            <v>BUJE PVC  ROSCADO    D = 3/4" * 1/2"</v>
          </cell>
          <cell r="C34" t="str">
            <v>UN</v>
          </cell>
        </row>
        <row r="35">
          <cell r="A35" t="str">
            <v>2.4.137</v>
          </cell>
          <cell r="B35" t="str">
            <v>BUJE PVC  ROSCADO    D = 1" * 1/2"</v>
          </cell>
          <cell r="C35" t="str">
            <v>UN</v>
          </cell>
        </row>
        <row r="36">
          <cell r="A36" t="str">
            <v>2.4.138</v>
          </cell>
          <cell r="B36" t="str">
            <v>BUJE PVC  ROSCADO    D = 1" * 3/4"</v>
          </cell>
          <cell r="C36" t="str">
            <v>UN</v>
          </cell>
        </row>
        <row r="37">
          <cell r="A37" t="str">
            <v>2.4.139</v>
          </cell>
          <cell r="B37" t="str">
            <v>BUJE PVC  ROSCADO    D = 1 1/4" * 1/2"</v>
          </cell>
          <cell r="C37" t="str">
            <v>UN</v>
          </cell>
        </row>
        <row r="38">
          <cell r="A38" t="str">
            <v>2.4.140</v>
          </cell>
          <cell r="B38" t="str">
            <v>BUJE PVC  ROSCADO    D = 1 1/4" * 3/4"</v>
          </cell>
          <cell r="C38" t="str">
            <v>UN</v>
          </cell>
        </row>
        <row r="39">
          <cell r="A39" t="str">
            <v>2.4.141</v>
          </cell>
          <cell r="B39" t="str">
            <v>BUJE PVC  ROSCADO    D = 1 1/4" * 1"</v>
          </cell>
          <cell r="C39" t="str">
            <v>UN</v>
          </cell>
        </row>
        <row r="40">
          <cell r="A40" t="str">
            <v>2.4.142</v>
          </cell>
          <cell r="B40" t="str">
            <v>BUJE PVC  ROSCADO    D = 1 1/2" * 1/2"</v>
          </cell>
          <cell r="C40" t="str">
            <v>UN</v>
          </cell>
        </row>
        <row r="41">
          <cell r="A41" t="str">
            <v>2.4.143</v>
          </cell>
          <cell r="B41" t="str">
            <v>BUJE PVC  ROSCADO    D = 1 1/2" * 3/4"</v>
          </cell>
          <cell r="C41" t="str">
            <v>UN</v>
          </cell>
        </row>
        <row r="42">
          <cell r="A42" t="str">
            <v>2.4.144</v>
          </cell>
          <cell r="B42" t="str">
            <v>BUJE PVC  ROSCADO    D = 1 1/2" * 1"</v>
          </cell>
          <cell r="C42" t="str">
            <v>UN</v>
          </cell>
        </row>
        <row r="43">
          <cell r="A43" t="str">
            <v>2.4.145</v>
          </cell>
          <cell r="B43" t="str">
            <v>BUJE PVC  ROSCADO    D = 1 1/2" * 1 1/4"</v>
          </cell>
          <cell r="C43" t="str">
            <v>UN</v>
          </cell>
        </row>
        <row r="44">
          <cell r="A44" t="str">
            <v>2.4.146</v>
          </cell>
          <cell r="B44" t="str">
            <v>BUJE PVC  ROSCADO    D = 2" * 1/2"</v>
          </cell>
          <cell r="C44" t="str">
            <v>UN</v>
          </cell>
        </row>
        <row r="45">
          <cell r="A45" t="str">
            <v>2.4.147</v>
          </cell>
          <cell r="B45" t="str">
            <v>BUJE PVC  ROSCADO    D = 2" * 3/4"</v>
          </cell>
          <cell r="C45" t="str">
            <v>UN</v>
          </cell>
        </row>
        <row r="46">
          <cell r="A46" t="str">
            <v>2.4.148</v>
          </cell>
          <cell r="B46" t="str">
            <v>BUJE PVC  ROSCADO    D = 2" * 1"</v>
          </cell>
          <cell r="C46" t="str">
            <v>UN</v>
          </cell>
        </row>
        <row r="47">
          <cell r="A47" t="str">
            <v>2.4.149</v>
          </cell>
          <cell r="B47" t="str">
            <v>BUJE PVC  ROSCADO    D = 2" * 1 1/4"</v>
          </cell>
          <cell r="C47" t="str">
            <v>UN</v>
          </cell>
        </row>
        <row r="48">
          <cell r="A48" t="str">
            <v>2.4.150</v>
          </cell>
          <cell r="B48" t="str">
            <v>BUJE PVC  ROSCADO    D = 2" * 1 1/2"</v>
          </cell>
          <cell r="C48" t="str">
            <v>UN</v>
          </cell>
        </row>
        <row r="49">
          <cell r="A49" t="str">
            <v>2.4.151</v>
          </cell>
          <cell r="B49" t="str">
            <v>BUJE PVC  ROSCADO    D = 3" * 2"</v>
          </cell>
          <cell r="C49" t="str">
            <v>UN</v>
          </cell>
        </row>
        <row r="50">
          <cell r="A50" t="str">
            <v>2.4.152</v>
          </cell>
          <cell r="B50" t="str">
            <v xml:space="preserve">SUMINISTRO E INSTALACIÓN VÁLVULA CHEQUE H.F   D = 2" EXTREMO LISO  </v>
          </cell>
          <cell r="C50" t="str">
            <v>UN</v>
          </cell>
        </row>
        <row r="51">
          <cell r="A51" t="str">
            <v>2.4.153</v>
          </cell>
          <cell r="B51" t="str">
            <v xml:space="preserve">SUMINISTRO E INSTALACIÓN VÁLVULA CHEQUE H.F   D = 3" EXTREMO LISO </v>
          </cell>
          <cell r="C51" t="str">
            <v>UN</v>
          </cell>
        </row>
        <row r="52">
          <cell r="A52" t="str">
            <v>2.4.154</v>
          </cell>
          <cell r="B52" t="str">
            <v>SUMINISTRO E INSTALACIÓN VÁLVULA CHEQUE H.F   D = 4" EXTREMO LISO</v>
          </cell>
          <cell r="C52" t="str">
            <v>UN</v>
          </cell>
        </row>
        <row r="53">
          <cell r="A53" t="str">
            <v>2.4.155</v>
          </cell>
          <cell r="B53" t="str">
            <v xml:space="preserve">SUMINISTRO E INSTALACIÓN VÁLVULA CHEQUE H.F   D = 6" EXTREMO LISO  </v>
          </cell>
          <cell r="C53" t="str">
            <v>UN</v>
          </cell>
        </row>
        <row r="54">
          <cell r="A54" t="str">
            <v>2.4.156</v>
          </cell>
          <cell r="B54" t="str">
            <v xml:space="preserve">SUMINISTRO E INSTALCIÓN VENTOSA DE DOBLE ACCIÓN  D =  1"  </v>
          </cell>
          <cell r="C54" t="str">
            <v>UN</v>
          </cell>
        </row>
        <row r="55">
          <cell r="A55" t="str">
            <v>2.4.157</v>
          </cell>
          <cell r="B55" t="str">
            <v xml:space="preserve">SUMINISTRO E INSTALCIÓN VÁLVULA DE PURGA D=1/2"  </v>
          </cell>
          <cell r="C55" t="str">
            <v>UN</v>
          </cell>
        </row>
        <row r="56">
          <cell r="A56" t="str">
            <v>2.4.158</v>
          </cell>
          <cell r="B56" t="str">
            <v xml:space="preserve">SUMINISTRO E INSTALCIÓN VÁLVULA DE PURGA D=1"  </v>
          </cell>
          <cell r="C56" t="str">
            <v>UN</v>
          </cell>
        </row>
        <row r="57">
          <cell r="A57" t="str">
            <v>2.4.159</v>
          </cell>
          <cell r="B57" t="str">
            <v xml:space="preserve">SUMINISTRO E INSTALCIÓN VÁLVULA DE PURGA D=2"  </v>
          </cell>
          <cell r="C57" t="str">
            <v>UN</v>
          </cell>
        </row>
        <row r="58">
          <cell r="A58" t="str">
            <v>2.4.160</v>
          </cell>
          <cell r="B58" t="str">
            <v xml:space="preserve">SUMINISTRO E INSTALACIÓN VALVULA DE PIE, D= 4" CANASTILLA DE BRONCE HBVP, CUERPO Y CANASTILLA EN HF, ROSCA NPT SELLO DE CAUCHO, TUERCA Y RESORTE EN AI, PRESION DE W 150 PSI  </v>
          </cell>
          <cell r="C58" t="str">
            <v>UN</v>
          </cell>
        </row>
        <row r="59">
          <cell r="A59" t="str">
            <v>2.4.161</v>
          </cell>
          <cell r="B59" t="str">
            <v>SUMINISTRO E INSTALACIÓN VÁLVULA DE CONTROL PARA AGUA (PRESIÓN Y CAUDAL) D=2"</v>
          </cell>
          <cell r="C59" t="str">
            <v>UN</v>
          </cell>
        </row>
        <row r="60">
          <cell r="A60" t="str">
            <v>2.4.162</v>
          </cell>
          <cell r="B60" t="str">
            <v>SUMINISTRO E INSTALACIÓN VÁLVULA DE CONTROL PARA AGUA (PRESIÓN Y CAUDAL) D=3"</v>
          </cell>
          <cell r="C60" t="str">
            <v>UN</v>
          </cell>
        </row>
        <row r="61">
          <cell r="A61" t="str">
            <v>2.4.163</v>
          </cell>
          <cell r="B61" t="str">
            <v>SUMINISTRO E INSTALACIÓN VÁLVULA DE CONTROL PARA AGUA (PRESIÓN Y CAUDAL) D=4"</v>
          </cell>
          <cell r="C61" t="str">
            <v>UN</v>
          </cell>
        </row>
        <row r="62">
          <cell r="A62" t="str">
            <v>2.4.164</v>
          </cell>
          <cell r="B62" t="str">
            <v>SUMINISTRO E INSTALACIÓN VÁLVULA DE CONTROL PARA AGUA (PRESIÓN Y CAUDAL) D=6"</v>
          </cell>
          <cell r="C62" t="str">
            <v>UN</v>
          </cell>
        </row>
        <row r="63">
          <cell r="A63" t="str">
            <v>2.4.165</v>
          </cell>
          <cell r="B63" t="str">
            <v>SUMINISTRO E INSTALACIÓN VÁLVULA MARIPOSA  D=21/2""</v>
          </cell>
          <cell r="C63" t="str">
            <v>UN</v>
          </cell>
        </row>
        <row r="64">
          <cell r="A64" t="str">
            <v>2.4.166</v>
          </cell>
          <cell r="B64" t="str">
            <v xml:space="preserve"> SUMINISTRO E INSTALACIÓN VÁLVULA MARIPOSA  D=3""</v>
          </cell>
          <cell r="C64" t="str">
            <v>UN</v>
          </cell>
        </row>
        <row r="65">
          <cell r="A65" t="str">
            <v>2.4.167</v>
          </cell>
          <cell r="B65" t="str">
            <v>SUMINISTRO E INSTALACIÓN VÁLVULA MARIPOSA  D=4""</v>
          </cell>
          <cell r="C65" t="str">
            <v>UN</v>
          </cell>
        </row>
        <row r="66">
          <cell r="A66" t="str">
            <v>2.4.168</v>
          </cell>
          <cell r="B66" t="str">
            <v>SUMINISTRO E INSTALACIÓN VÁLVULA MARIPOSA  D=6""</v>
          </cell>
          <cell r="C66" t="str">
            <v>UN</v>
          </cell>
        </row>
        <row r="67">
          <cell r="A67" t="str">
            <v>2.4.169</v>
          </cell>
          <cell r="B67" t="str">
            <v>GRAVAS PARA LECHO FILTRANTE (1.3 - 4.5 MM) DE CANTO RODADO</v>
          </cell>
          <cell r="C67" t="str">
            <v>M3</v>
          </cell>
        </row>
        <row r="68">
          <cell r="A68" t="str">
            <v>2.4.170</v>
          </cell>
          <cell r="B68" t="str">
            <v>GRAVAS PARA LECHO FILTRANTE (6 - 15 MM) DE CANTO RODADO</v>
          </cell>
          <cell r="C68" t="str">
            <v>M3</v>
          </cell>
        </row>
        <row r="69">
          <cell r="A69" t="str">
            <v>2.4.171</v>
          </cell>
          <cell r="B69" t="str">
            <v>GRAVAS PARA LECHO FILTRANTE (16 - 25 MM) DE CANTO RODADO</v>
          </cell>
          <cell r="C69" t="str">
            <v>M3</v>
          </cell>
        </row>
        <row r="70">
          <cell r="A70" t="str">
            <v>2.4.172</v>
          </cell>
          <cell r="B70" t="str">
            <v>ANTRACITA PARA LECHO FILTRANTE 1.09 mm</v>
          </cell>
          <cell r="C70" t="str">
            <v>M3</v>
          </cell>
        </row>
        <row r="71">
          <cell r="A71" t="str">
            <v>2.4.173</v>
          </cell>
          <cell r="B71" t="str">
            <v>SUMINISTRO E INSTALACION TEE PRESION PVC  D=1/2"</v>
          </cell>
          <cell r="C71" t="str">
            <v>UN</v>
          </cell>
        </row>
        <row r="72">
          <cell r="A72" t="str">
            <v>2.4.174</v>
          </cell>
          <cell r="B72" t="str">
            <v>SUMINISTRO E INSTALACION TEE PRESION PVC  D=3/4"</v>
          </cell>
          <cell r="C72" t="str">
            <v>UN</v>
          </cell>
        </row>
        <row r="73">
          <cell r="A73" t="str">
            <v>2.4.175</v>
          </cell>
          <cell r="B73" t="str">
            <v>SUMINISTRO E INSTALACION TEE PRESION PVC  D=1"</v>
          </cell>
          <cell r="C73" t="str">
            <v>UN</v>
          </cell>
        </row>
        <row r="74">
          <cell r="A74" t="str">
            <v>2.4.86</v>
          </cell>
          <cell r="B74" t="str">
            <v>Suministro e instalacion de union Mecanica PVC 2"</v>
          </cell>
          <cell r="C74" t="str">
            <v>UN</v>
          </cell>
        </row>
        <row r="75">
          <cell r="A75" t="str">
            <v>2.4.178</v>
          </cell>
          <cell r="B75" t="str">
            <v>SUMINISTRO E INSTALACION TEE PRESION PVC  D=2"</v>
          </cell>
          <cell r="C75" t="str">
            <v>UN</v>
          </cell>
        </row>
        <row r="76">
          <cell r="A76" t="str">
            <v>2.4.86</v>
          </cell>
          <cell r="B76" t="str">
            <v>Suministro e instalacion de union Mecanica PVC 2"</v>
          </cell>
          <cell r="C76" t="str">
            <v>UN</v>
          </cell>
        </row>
        <row r="77">
          <cell r="A77" t="str">
            <v>2.4.182</v>
          </cell>
          <cell r="B77" t="str">
            <v>SUMINISTRO E INSTALACION TEE PRESION PVC REDUCCION  D=1" x 1/2"</v>
          </cell>
          <cell r="C77" t="str">
            <v>UN</v>
          </cell>
        </row>
        <row r="78">
          <cell r="A78" t="str">
            <v>2.4.183</v>
          </cell>
          <cell r="B78" t="str">
            <v>SUMINISTRO E INSTALACION TEE PRESION PVC REDUCCION  D=1" x 3/4"</v>
          </cell>
          <cell r="C78" t="str">
            <v>UN</v>
          </cell>
        </row>
        <row r="79">
          <cell r="A79" t="str">
            <v>2.4.184</v>
          </cell>
          <cell r="B79" t="str">
            <v>SUMINISTRO E INSTALACION TEE PVC UM D=2 x2 x2"</v>
          </cell>
          <cell r="C79" t="str">
            <v>UN</v>
          </cell>
        </row>
        <row r="80">
          <cell r="A80" t="str">
            <v>2.4.185</v>
          </cell>
          <cell r="B80" t="str">
            <v>SUMINISTRO E INSTALACION TEE PVC UM D=2 1/2x2 x2"</v>
          </cell>
          <cell r="C80" t="str">
            <v>UN</v>
          </cell>
        </row>
        <row r="81">
          <cell r="A81" t="str">
            <v>2.4.186</v>
          </cell>
          <cell r="B81" t="str">
            <v>SUMINISTRO E INSTALACION TEE PVC UM D=2 1/2x2 x2 1/2"</v>
          </cell>
          <cell r="C81" t="str">
            <v>UN</v>
          </cell>
        </row>
        <row r="82">
          <cell r="A82" t="str">
            <v>2.4.86</v>
          </cell>
          <cell r="B82" t="str">
            <v>Suministro e instalacion de union Mecanica PVC 2"</v>
          </cell>
          <cell r="C82" t="str">
            <v>UN</v>
          </cell>
        </row>
        <row r="83">
          <cell r="A83" t="str">
            <v>2.4.188</v>
          </cell>
          <cell r="B83" t="str">
            <v>SUMINISTRO E INSTALACION TEE PVC UM D=2 1/2 x 2 1/2" x 2 1/2"</v>
          </cell>
          <cell r="C83" t="str">
            <v>UN</v>
          </cell>
        </row>
        <row r="84">
          <cell r="A84" t="str">
            <v>2.4.176</v>
          </cell>
          <cell r="B84" t="str">
            <v xml:space="preserve">Suministro e instalación Tee Unión Presión Platino PVC D=1 1/2" </v>
          </cell>
          <cell r="C84" t="str">
            <v>UN</v>
          </cell>
        </row>
        <row r="85">
          <cell r="A85" t="str">
            <v>2.4.179</v>
          </cell>
          <cell r="B85" t="str">
            <v>Suministro e instalacion Tee  Presion PVC  3"</v>
          </cell>
          <cell r="C85" t="str">
            <v>UN</v>
          </cell>
        </row>
        <row r="86">
          <cell r="A86" t="str">
            <v>2.4.180</v>
          </cell>
          <cell r="B86" t="str">
            <v>Suministro e instalación tee presion PVC  D=4"</v>
          </cell>
          <cell r="C86" t="str">
            <v>UN</v>
          </cell>
        </row>
        <row r="87">
          <cell r="A87" t="str">
            <v>2.4.189</v>
          </cell>
          <cell r="B87" t="str">
            <v>SUMINISTRO E INSTALACION TEE PVC UM D=3" x 2" x 2"</v>
          </cell>
          <cell r="C87" t="str">
            <v>UN</v>
          </cell>
        </row>
        <row r="88">
          <cell r="A88" t="str">
            <v>2.4.190</v>
          </cell>
          <cell r="B88" t="str">
            <v>SUMINISTRO E INSTALACION TEE PVC UM D=3" x 2" x 2 1/2"</v>
          </cell>
          <cell r="C88" t="str">
            <v>UN</v>
          </cell>
        </row>
        <row r="89">
          <cell r="A89" t="str">
            <v>2.4.191</v>
          </cell>
          <cell r="B89" t="str">
            <v>SUMINISTRO E INSTALACION TEE PVC UM D=3" x 2" x 3"</v>
          </cell>
          <cell r="C89" t="str">
            <v>UN</v>
          </cell>
        </row>
        <row r="90">
          <cell r="A90" t="str">
            <v>2.4.192</v>
          </cell>
          <cell r="B90" t="str">
            <v>SUMINISTRO E INSTALACION TEE PVC UM D=3" x 2 1/2" x 2 1/2"</v>
          </cell>
          <cell r="C90" t="str">
            <v>UN</v>
          </cell>
        </row>
        <row r="91">
          <cell r="A91" t="str">
            <v>2.4.193</v>
          </cell>
          <cell r="B91" t="str">
            <v xml:space="preserve"> SUMINISTRO E INSTALACION TEE PVC UM D=3" x 2 1/2" x 3"</v>
          </cell>
          <cell r="C91" t="str">
            <v>UN</v>
          </cell>
        </row>
        <row r="92">
          <cell r="A92" t="str">
            <v>2.4.194</v>
          </cell>
          <cell r="B92" t="str">
            <v>SUMINISTRO E INSTALACION TEE PVC UM D=3" x 3" x 2"</v>
          </cell>
          <cell r="C92" t="str">
            <v>UN</v>
          </cell>
        </row>
        <row r="93">
          <cell r="A93" t="str">
            <v>2.4.195</v>
          </cell>
          <cell r="B93" t="str">
            <v>SUMINISTRO E INSTALACION TEE PVC UM D=3" x 3" x 2 1/2"</v>
          </cell>
          <cell r="C93" t="str">
            <v>UN</v>
          </cell>
        </row>
        <row r="94">
          <cell r="A94" t="str">
            <v>2.4.196</v>
          </cell>
          <cell r="B94" t="str">
            <v>SUMINISTRO E INSTALACION TEE PVC UM D=4" x 2" x 3"</v>
          </cell>
          <cell r="C94" t="str">
            <v>UN</v>
          </cell>
        </row>
        <row r="95">
          <cell r="A95" t="str">
            <v>2.4.197</v>
          </cell>
          <cell r="B95" t="str">
            <v>SUMINISTRO E INSTALACION TEE PVC UM D=4" x 2" x 4"</v>
          </cell>
          <cell r="C95" t="str">
            <v>UN</v>
          </cell>
        </row>
        <row r="96">
          <cell r="A96" t="str">
            <v>2.4.198</v>
          </cell>
          <cell r="B96" t="str">
            <v>SUMINISTRO E INSTALACION TEE PVC UM D=4" x 2 1/2" x 4"</v>
          </cell>
          <cell r="C96" t="str">
            <v>UN</v>
          </cell>
        </row>
        <row r="97">
          <cell r="A97" t="str">
            <v>2.4.199</v>
          </cell>
          <cell r="B97" t="str">
            <v>SUMINISTRO E INSTALACION TEE PVC UM D=4" x 3" x 2"</v>
          </cell>
          <cell r="C97" t="str">
            <v>UN</v>
          </cell>
        </row>
        <row r="98">
          <cell r="A98" t="str">
            <v>2.4.200</v>
          </cell>
          <cell r="B98" t="str">
            <v>UMINISTRO E INSTALACION TEE PVC UM D=4" x 3" x 2 1/2"</v>
          </cell>
          <cell r="C98" t="str">
            <v>UN</v>
          </cell>
        </row>
        <row r="99">
          <cell r="A99" t="str">
            <v>2.4.201</v>
          </cell>
          <cell r="B99" t="str">
            <v>SUMINISTRO E INSTALACION TEE PVC UM D=4" x 3" x 3"</v>
          </cell>
          <cell r="C99" t="str">
            <v>UN</v>
          </cell>
        </row>
        <row r="100">
          <cell r="A100" t="str">
            <v>2.4.202</v>
          </cell>
          <cell r="B100" t="str">
            <v>SUMINISTRO E INSTALACION TEE PVC UM D=4" x 3" x 4"</v>
          </cell>
          <cell r="C100" t="str">
            <v>UN</v>
          </cell>
        </row>
        <row r="101">
          <cell r="A101" t="str">
            <v>2.4.203</v>
          </cell>
          <cell r="B101" t="str">
            <v>SUMINISTRO E INSTALACION TEE PVC UM D=4" x 4" x 2"</v>
          </cell>
          <cell r="C101" t="str">
            <v>UN</v>
          </cell>
        </row>
        <row r="102">
          <cell r="A102" t="str">
            <v>2.4.204</v>
          </cell>
          <cell r="B102" t="str">
            <v>SUMINISTRO E INSTALACION TEE PVC UM D=4" x 4" x 2 1/2"</v>
          </cell>
          <cell r="C102" t="str">
            <v>UN</v>
          </cell>
        </row>
        <row r="103">
          <cell r="A103" t="str">
            <v>2.4.205</v>
          </cell>
          <cell r="B103" t="str">
            <v>SUMINISTRO E INSTALACION TEE PVC UM D=4" x 4" x 3"</v>
          </cell>
          <cell r="C103" t="str">
            <v>UN</v>
          </cell>
        </row>
        <row r="104">
          <cell r="A104" t="str">
            <v>2.4.206</v>
          </cell>
          <cell r="B104" t="str">
            <v>SUMINISTRO E INSTALACION TEE PVC UM D=4" x 4" x 4"</v>
          </cell>
          <cell r="C104" t="str">
            <v>UN</v>
          </cell>
        </row>
        <row r="105">
          <cell r="A105" t="str">
            <v>2.4.207</v>
          </cell>
          <cell r="B105" t="str">
            <v>CODO PVC RADIO CORTO 90°   D =   3"</v>
          </cell>
          <cell r="C105" t="str">
            <v>UN</v>
          </cell>
        </row>
        <row r="106">
          <cell r="A106" t="str">
            <v>2.4.208</v>
          </cell>
          <cell r="B106" t="str">
            <v>SUMINISTRO E INSTALACION CODO GRAN RADIO PVC BIAXIAL 90°  D=4"</v>
          </cell>
          <cell r="C106" t="str">
            <v>UN</v>
          </cell>
        </row>
        <row r="107">
          <cell r="A107" t="str">
            <v>2.4.209</v>
          </cell>
          <cell r="B107" t="str">
            <v>SUMINISTRO E INSTALACION CODO GRAN RADIO PVC BIAXIAL 90°  D=6"</v>
          </cell>
          <cell r="C107" t="str">
            <v>UN</v>
          </cell>
        </row>
        <row r="108">
          <cell r="A108" t="str">
            <v>2.4.210</v>
          </cell>
          <cell r="B108" t="str">
            <v>SUMINISTRO E INSTALACION CODO GRAN RADIO PVC BIAXIAL 45°  D=3"</v>
          </cell>
          <cell r="C108" t="str">
            <v>UN</v>
          </cell>
        </row>
        <row r="109">
          <cell r="A109" t="str">
            <v>2.4.211</v>
          </cell>
          <cell r="B109" t="str">
            <v>SUMINISTRO E INSTALACION CODO GRAN RADIO PVC BIAXIAL 45°  D=4"</v>
          </cell>
          <cell r="C109" t="str">
            <v>UN</v>
          </cell>
        </row>
        <row r="110">
          <cell r="A110" t="str">
            <v>2.4.212</v>
          </cell>
          <cell r="B110" t="str">
            <v>SUMINISTRO E INSTALACION CODO GRAN RADIO PVC BIAXIAL 45°  D=6"</v>
          </cell>
          <cell r="C110" t="str">
            <v>UN</v>
          </cell>
        </row>
        <row r="111">
          <cell r="A111" t="str">
            <v>2.4.213</v>
          </cell>
          <cell r="B111" t="str">
            <v>SUMINISTRO E INSTALACION CODO GRAN RADIO PVC BIAXIAL 90°  D=3"</v>
          </cell>
          <cell r="C111" t="str">
            <v>UN</v>
          </cell>
        </row>
        <row r="112">
          <cell r="A112" t="str">
            <v>2.4.214</v>
          </cell>
          <cell r="B112" t="str">
            <v>SUMINISTRO E INSTALACION CODO GRAN RADIO PVC BIAXIAL 22.5°  D=3"</v>
          </cell>
          <cell r="C112" t="str">
            <v>UN</v>
          </cell>
        </row>
        <row r="113">
          <cell r="A113" t="str">
            <v>2.4.215</v>
          </cell>
          <cell r="B113" t="str">
            <v>SUMINISTRO E INSTALACION CODO GRAN RADIO PVC BIAXIAL 22.5°  D=4"</v>
          </cell>
          <cell r="C113" t="str">
            <v>UN</v>
          </cell>
        </row>
        <row r="114">
          <cell r="A114" t="str">
            <v>2.4.216</v>
          </cell>
          <cell r="B114" t="str">
            <v>SUMINISTRO E INSTALACION CODO GRAN RADIO PVC BIAXIAL 22.5°  D=6"</v>
          </cell>
          <cell r="C114" t="str">
            <v>UN</v>
          </cell>
        </row>
        <row r="115">
          <cell r="A115" t="str">
            <v>2.4.217</v>
          </cell>
          <cell r="B115" t="str">
            <v>SUMINISTRO E INSTALACION CODO GRAN RADIO PVC BIAXIAL 11 1/4°  D=3"</v>
          </cell>
          <cell r="C115" t="str">
            <v>UN</v>
          </cell>
        </row>
        <row r="116">
          <cell r="A116" t="str">
            <v>2.4.218</v>
          </cell>
          <cell r="B116" t="str">
            <v>SUMINISTRO E INSTALACION CODO GRAN RADIO PVC BIAXIAL 11 1/4°  D=4"</v>
          </cell>
          <cell r="C116" t="str">
            <v>UN</v>
          </cell>
        </row>
        <row r="117">
          <cell r="A117" t="str">
            <v>2.4.219</v>
          </cell>
          <cell r="B117" t="str">
            <v>SUMINISTRO E INSTALACION CODO GRAN RADIO PVC BIAXIAL 11 1/4°  D=6"</v>
          </cell>
          <cell r="C117" t="str">
            <v>UN</v>
          </cell>
        </row>
        <row r="118">
          <cell r="A118" t="str">
            <v>2.4.220</v>
          </cell>
          <cell r="B118" t="str">
            <v>SUMINISTRO E INSTALACION CODO PVC SANITARIO D=12"</v>
          </cell>
          <cell r="C118" t="str">
            <v>UN</v>
          </cell>
        </row>
        <row r="119">
          <cell r="A119" t="str">
            <v>2.4.221</v>
          </cell>
          <cell r="B119" t="str">
            <v>SUMINISTRO E INSTALACIÓN DE MEDIDOR 1/2" CHORRO ÚNICO CLASE B INCLUYE ACCESORIOS COMPLEMENTARIOS PARA SU CONEXIÓN</v>
          </cell>
          <cell r="C119" t="str">
            <v>UN</v>
          </cell>
        </row>
        <row r="120">
          <cell r="A120" t="str">
            <v>2.4.222</v>
          </cell>
          <cell r="B120" t="str">
            <v>SUMINISTRO E INSTALACIÓN DE CAJA PARA MEDIDOR DE 1/2" CON TAPA HD</v>
          </cell>
          <cell r="C120" t="str">
            <v>UN</v>
          </cell>
        </row>
        <row r="121">
          <cell r="A121" t="str">
            <v>2.4.223</v>
          </cell>
          <cell r="B121" t="str">
            <v xml:space="preserve">SUMINISTRO E INSTALACIÓN DE VARILLA PARA ANCLAJE GALVANIZADA D=1/2"" INCLUYE TUERCA Y ARANDELA CUADRADA DE 0.1*0.1M*1/8"  </v>
          </cell>
          <cell r="C121" t="str">
            <v>UN</v>
          </cell>
        </row>
        <row r="122">
          <cell r="A122" t="str">
            <v>2.4.224</v>
          </cell>
          <cell r="B122" t="str">
            <v xml:space="preserve">SUMINISTRO E INSTALACIÓN DE VALVULA COMPUERTA H.F. D = 2" Extremo Brida Sello Elástico, 250 PSI.  </v>
          </cell>
          <cell r="C122" t="str">
            <v>UN</v>
          </cell>
        </row>
        <row r="123">
          <cell r="A123" t="str">
            <v>2.4.225</v>
          </cell>
          <cell r="B123" t="str">
            <v>SUMINISTRO E INSTALACIÓN VÁLVULA COMPUERTA  H.F. D = 3" EXTREMO BRIDA SELLO ELASTICO, 250 PSI</v>
          </cell>
          <cell r="C123" t="str">
            <v>UN</v>
          </cell>
        </row>
        <row r="124">
          <cell r="A124" t="str">
            <v>2.4.226</v>
          </cell>
          <cell r="B124" t="str">
            <v>Suministro e Instalación de Valvula Compuerta H.F. D=4" Extremo Brida Sello Elástico, 250 PSI</v>
          </cell>
          <cell r="C124" t="str">
            <v>UN</v>
          </cell>
        </row>
        <row r="125">
          <cell r="A125" t="str">
            <v>2.4.227</v>
          </cell>
          <cell r="B125" t="str">
            <v>Suministro e Instalación de Valvula Compuerta  (Extremo Bridada) 6"</v>
          </cell>
          <cell r="C125" t="str">
            <v>UN</v>
          </cell>
        </row>
        <row r="126">
          <cell r="A126" t="str">
            <v>2.4.228</v>
          </cell>
          <cell r="B126" t="str">
            <v xml:space="preserve">SUMINISTRO E INSTALACIÓN VÁLVULA COMPUERTA H.F. D = 8" EXTREMO BRIDA SELLO ELASTICO, 250 PSI  </v>
          </cell>
          <cell r="C126" t="str">
            <v>UN</v>
          </cell>
        </row>
        <row r="127">
          <cell r="A127" t="str">
            <v>2.4.229</v>
          </cell>
          <cell r="B127" t="str">
            <v xml:space="preserve">SUMINISTRO E INSTALACIÓN VÁLVULA COMPUERTA H.F.  D = 2" EXTREMO LISO, SELLO ELASTICO 250 PSI  </v>
          </cell>
          <cell r="C127" t="str">
            <v>UN</v>
          </cell>
        </row>
        <row r="128">
          <cell r="A128" t="str">
            <v>2.4.230</v>
          </cell>
          <cell r="B128" t="str">
            <v>SUMINISTRO E INSTALACIÓN VÁLVULA COMPUERTA H.F. D = 3" EXTREMO LISO, SELLO ELASTICO, 250 PSI</v>
          </cell>
          <cell r="C128" t="str">
            <v>UN</v>
          </cell>
        </row>
        <row r="129">
          <cell r="A129" t="str">
            <v>2.4.231</v>
          </cell>
          <cell r="B129" t="str">
            <v xml:space="preserve">SUMINISTRO E INSTALACIÓN VÁLVULA COMPUERTA H.F. D = 4" EXTREMO LISO, SELLO ELASTICO, 250 PSI  </v>
          </cell>
          <cell r="C129" t="str">
            <v>UN</v>
          </cell>
        </row>
        <row r="130">
          <cell r="A130" t="str">
            <v>2.4.232</v>
          </cell>
          <cell r="B130" t="str">
            <v xml:space="preserve">SUMINISTRO E INSTALACIÓN VÁLVULA COMPUERTA  H.F. D = 6" EXTREMO LISO, SELLO ELASTICO, 250 PSI  </v>
          </cell>
          <cell r="C130" t="str">
            <v>UN</v>
          </cell>
        </row>
        <row r="131">
          <cell r="A131" t="str">
            <v>2.4.233</v>
          </cell>
          <cell r="B131" t="str">
            <v xml:space="preserve">SUMINISTRO E INSTALACIÓN VÁLVULA COMPUERTA H.F. D = 8" EXTREMO LISO, SELLO ELASTICO, 250 PSI </v>
          </cell>
          <cell r="C131" t="str">
            <v>UN</v>
          </cell>
        </row>
        <row r="132">
          <cell r="A132" t="str">
            <v>2.4.234</v>
          </cell>
          <cell r="B132" t="str">
            <v>SUMINISTRO E INSTALACIÓN HIDRANTE TIPO MILLAN  D = 3" BRIDA</v>
          </cell>
          <cell r="C132" t="str">
            <v>UN</v>
          </cell>
        </row>
        <row r="133">
          <cell r="A133" t="str">
            <v>2.4.235</v>
          </cell>
          <cell r="B133" t="str">
            <v>SUMINISTRO E INSTALACIÓN HIDRANTE TIPO MILLAN  D = 4" BRIDA</v>
          </cell>
          <cell r="C133" t="str">
            <v>UN</v>
          </cell>
        </row>
        <row r="134">
          <cell r="A134" t="str">
            <v>2.4.236</v>
          </cell>
          <cell r="B134" t="str">
            <v>SUMINISTRO E INSTALACIÓN HIDRANTE TIPO MILLAN  D = 6" BRIDA</v>
          </cell>
          <cell r="C134" t="str">
            <v>UN</v>
          </cell>
        </row>
        <row r="135">
          <cell r="A135" t="str">
            <v>2.4.237</v>
          </cell>
          <cell r="B135" t="str">
            <v>SUMINISTRO E INSTALACIÓN HIDRANTE TIPO MILLAN  D = 3" E.L.</v>
          </cell>
          <cell r="C135" t="str">
            <v>UN</v>
          </cell>
        </row>
        <row r="136">
          <cell r="A136" t="str">
            <v>2.4.238</v>
          </cell>
          <cell r="B136" t="str">
            <v>SUMINISTRO E INSTALACIÓN HIDRANTE TIPO MILLAN  D = 4" E.L.</v>
          </cell>
          <cell r="C136" t="str">
            <v>UN</v>
          </cell>
        </row>
        <row r="137">
          <cell r="A137" t="str">
            <v>2.4.239</v>
          </cell>
          <cell r="B137" t="str">
            <v>SUMINISTRO E INSTALACIÓN HIDRANTE TIPO MILLAN  D = 6" E.L.</v>
          </cell>
          <cell r="C137" t="str">
            <v>UN</v>
          </cell>
        </row>
        <row r="138">
          <cell r="A138" t="str">
            <v>2.4.240</v>
          </cell>
          <cell r="B138" t="str">
            <v>SUMINISTRO E INSTALACIÓN VÁLVULA DE CHEQUE H.F.   D = 2" E. BRIDA</v>
          </cell>
          <cell r="C138" t="str">
            <v>UN</v>
          </cell>
        </row>
        <row r="139">
          <cell r="A139" t="str">
            <v>2.4.241</v>
          </cell>
          <cell r="B139" t="str">
            <v>SUMINISTRO E INSTALACIÓN VÁLVULA DE CHEQUE H.F.   D = 3" E. BRIDA</v>
          </cell>
          <cell r="C139" t="str">
            <v>UN</v>
          </cell>
        </row>
        <row r="140">
          <cell r="A140" t="str">
            <v>2.4.242</v>
          </cell>
          <cell r="B140" t="str">
            <v>SUMINISTRO E INSTALACIÓN VÁLVULA DE CHEQUE H.F.   D = 4" E. BRIDA</v>
          </cell>
          <cell r="C140" t="str">
            <v>UN</v>
          </cell>
        </row>
        <row r="141">
          <cell r="A141" t="str">
            <v>2.4.243</v>
          </cell>
          <cell r="B141" t="str">
            <v>SUMINISTRO E INSTALACIÓN VÁLULA DE CHEQUE H.F.    D =  6" E. BRIDA</v>
          </cell>
          <cell r="C141" t="str">
            <v>UN</v>
          </cell>
        </row>
        <row r="142">
          <cell r="A142" t="str">
            <v>2.4.244</v>
          </cell>
          <cell r="B142" t="str">
            <v>SUMINISTRO E INSTALACIÓN VÁLVULA DE CHEQUE H.F.  D = 8" E. BRIDA</v>
          </cell>
          <cell r="C142" t="str">
            <v>UN</v>
          </cell>
        </row>
        <row r="143">
          <cell r="A143" t="str">
            <v>2.4.245</v>
          </cell>
          <cell r="B143" t="str">
            <v>SUMINISTRO E INSTALACIÓN REGISTRO DE BOLA  D = 2" TIPO PESADO</v>
          </cell>
          <cell r="C143" t="str">
            <v>UN</v>
          </cell>
        </row>
        <row r="144">
          <cell r="A144" t="str">
            <v>2.4.246</v>
          </cell>
          <cell r="B144" t="str">
            <v>SUMINISTRO E INSTALACIÓN REGISTRO DE BOLA  D = 2½" TIPO PESAD</v>
          </cell>
          <cell r="C144" t="str">
            <v>UN</v>
          </cell>
        </row>
        <row r="145">
          <cell r="A145" t="str">
            <v>2.4.247</v>
          </cell>
          <cell r="B145" t="str">
            <v>SUMINISTRO E INSTALACIÓN REGISTRO DE BOLA  D = 3" TIPO PESADO</v>
          </cell>
          <cell r="C145" t="str">
            <v>UN</v>
          </cell>
        </row>
        <row r="146">
          <cell r="A146" t="str">
            <v>2.4.248</v>
          </cell>
          <cell r="B146" t="str">
            <v>SUMINISTRO E INSTALACIÓN REGISTRO DE BOLA  D = 4" TIPO PESADO</v>
          </cell>
          <cell r="C146" t="str">
            <v>UN</v>
          </cell>
        </row>
        <row r="147">
          <cell r="A147" t="str">
            <v>2.4.249</v>
          </cell>
          <cell r="B147" t="str">
            <v>SUMINISTRO E INSTALACIÓN REGISTRO DE BOLA  D = ½" TIPO LIVIANO</v>
          </cell>
          <cell r="C147" t="str">
            <v>UN</v>
          </cell>
        </row>
        <row r="148">
          <cell r="A148" t="str">
            <v>2.4.250</v>
          </cell>
          <cell r="B148" t="str">
            <v>SUMINISTRO E INSTALACIÓN REGISTRO DE BOLA  D = 3/4"  TIPO LIVIANO</v>
          </cell>
          <cell r="C148" t="str">
            <v>UN</v>
          </cell>
        </row>
        <row r="149">
          <cell r="A149" t="str">
            <v>2.4.251</v>
          </cell>
          <cell r="B149" t="str">
            <v>SUMINISTRO E INSTALACIÓN REGISTRO DE BOLA  D = 1"  TIPO LIVIANO</v>
          </cell>
          <cell r="C149" t="str">
            <v>UN</v>
          </cell>
        </row>
        <row r="150">
          <cell r="A150" t="str">
            <v>2.4.252</v>
          </cell>
          <cell r="B150" t="str">
            <v>SUMINISTRO E INSTALACIÓN REGISTRO DE BOLA  D = 1½" TIPO LIVIANO</v>
          </cell>
          <cell r="C150" t="str">
            <v>UN</v>
          </cell>
        </row>
        <row r="151">
          <cell r="A151" t="str">
            <v>2.4.253</v>
          </cell>
          <cell r="B151" t="str">
            <v>SUMINISTRO E INSTALACIÓN REGISTRO DE BOLA  D = 2" TIPO LIVIANO</v>
          </cell>
          <cell r="C151" t="str">
            <v>UN</v>
          </cell>
        </row>
        <row r="152">
          <cell r="A152" t="str">
            <v>2.4.254</v>
          </cell>
          <cell r="B152" t="str">
            <v>CONEXIONES DOMICILIARIAS PVC 1/2", INCLUYE CAJA Y MEDIDOR</v>
          </cell>
          <cell r="C152" t="str">
            <v>UN</v>
          </cell>
        </row>
        <row r="153">
          <cell r="A153" t="str">
            <v>2.4.255</v>
          </cell>
          <cell r="B153" t="str">
            <v xml:space="preserve">SUMINISTRO E INSTALACIÓN CAJAS PARA VÁLVULAS TIPO CHOROTE EN H.F.  </v>
          </cell>
          <cell r="C153" t="str">
            <v>UN</v>
          </cell>
        </row>
        <row r="154">
          <cell r="A154" t="str">
            <v>2.4.256</v>
          </cell>
          <cell r="B154" t="str">
            <v>SUMINISTRO E INSTALACIÓN VENTOSA DE DOBLE ACCIÓN  D = ½"  EN HIERRO DÚCTIL</v>
          </cell>
          <cell r="C154" t="str">
            <v>UN</v>
          </cell>
        </row>
        <row r="155">
          <cell r="A155" t="str">
            <v>2.4.257</v>
          </cell>
          <cell r="B155" t="str">
            <v>SUMINISTRO E INSTALACIÓN VENTOSA  DE DOBLE ACCIÓN PVC  D = 2"  250 PSI</v>
          </cell>
          <cell r="C155" t="str">
            <v>UN</v>
          </cell>
        </row>
        <row r="156">
          <cell r="A156" t="str">
            <v>2.4.258</v>
          </cell>
          <cell r="B156" t="str">
            <v xml:space="preserve">ARENA PARA LECHO FILTRANTE (CANTO RODADO, % SILICE &gt;99, CE = (0.7 - 0.9), % SOLUBILIDAD HCI &lt; 4%, COEFICIENTE UNIF. = (2 - 3.5)).  </v>
          </cell>
          <cell r="C156" t="str">
            <v>M3</v>
          </cell>
        </row>
        <row r="157">
          <cell r="A157" t="str">
            <v>2.4.259</v>
          </cell>
          <cell r="B157" t="str">
            <v>GRAVAS PARA LECHO FILTRANTE (3 - 5 MM) DE CANTO RODADO</v>
          </cell>
          <cell r="C157" t="str">
            <v>M3</v>
          </cell>
        </row>
        <row r="158">
          <cell r="A158" t="str">
            <v xml:space="preserve">2.4.260 </v>
          </cell>
          <cell r="B158" t="str">
            <v>Suministro e instalación Cinta PVC D = 0.10 m</v>
          </cell>
          <cell r="C158" t="str">
            <v>ML</v>
          </cell>
        </row>
        <row r="159">
          <cell r="A159" t="str">
            <v>2.4.261</v>
          </cell>
          <cell r="B159" t="str">
            <v xml:space="preserve">CINTA SIKA  PVC. V=0.15  </v>
          </cell>
          <cell r="C159" t="str">
            <v>ML</v>
          </cell>
        </row>
        <row r="160">
          <cell r="A160" t="str">
            <v>2.4.262</v>
          </cell>
          <cell r="B160" t="str">
            <v>Suministro e instalación Cinta PVC D = 0.22 m</v>
          </cell>
          <cell r="C160" t="str">
            <v>ML</v>
          </cell>
        </row>
        <row r="161">
          <cell r="A161" t="str">
            <v>2.5.1</v>
          </cell>
          <cell r="B161" t="str">
            <v>UNIÓN PVC SANITARIA D=2"</v>
          </cell>
          <cell r="C161" t="str">
            <v>UN</v>
          </cell>
        </row>
        <row r="162">
          <cell r="A162" t="str">
            <v>2.5.2</v>
          </cell>
          <cell r="B162" t="str">
            <v>UNIÓN PVC SANITARIA D=3"</v>
          </cell>
          <cell r="C162" t="str">
            <v>UN</v>
          </cell>
        </row>
        <row r="163">
          <cell r="A163" t="str">
            <v>2.5.3</v>
          </cell>
          <cell r="B163" t="str">
            <v>UNIÓN PVC SANITARIA D=4"</v>
          </cell>
          <cell r="C163" t="str">
            <v>UN</v>
          </cell>
        </row>
        <row r="164">
          <cell r="A164" t="str">
            <v>2.5.4</v>
          </cell>
          <cell r="B164" t="str">
            <v>UNIÓN PVC SANITARIA D=6"</v>
          </cell>
          <cell r="C164" t="str">
            <v>UN</v>
          </cell>
        </row>
        <row r="165">
          <cell r="A165" t="str">
            <v>2.5.5</v>
          </cell>
          <cell r="B165" t="str">
            <v>UNIÓN PVC SANITARIA D=8"</v>
          </cell>
          <cell r="C165" t="str">
            <v>UN</v>
          </cell>
        </row>
        <row r="166">
          <cell r="A166" t="str">
            <v>2.5.6</v>
          </cell>
          <cell r="B166" t="str">
            <v>SUMINISTRO TUBERÍA DE ALCANTARILLADO PVC  D= 24"</v>
          </cell>
          <cell r="C166" t="str">
            <v>ML</v>
          </cell>
        </row>
        <row r="167">
          <cell r="A167" t="str">
            <v>2.5.6A</v>
          </cell>
          <cell r="B167" t="str">
            <v>INSTALACIÓN TUBERÍA DE ALCANTARILLADO PVC  D= 24"</v>
          </cell>
          <cell r="C167" t="str">
            <v>ML</v>
          </cell>
        </row>
        <row r="168">
          <cell r="A168" t="str">
            <v>2.5.7</v>
          </cell>
          <cell r="B168" t="str">
            <v>SUMINISTRO E INSTALACIÓN TUBERÍA DE ALCANTARILLADO PVC  D= 36"</v>
          </cell>
          <cell r="C168" t="str">
            <v>ML</v>
          </cell>
        </row>
        <row r="169">
          <cell r="A169" t="str">
            <v>2.5.8</v>
          </cell>
          <cell r="B169" t="str">
            <v xml:space="preserve">SUMINISTRO E INSTALACIÓN TUBERÍA DE ALCANTARILLADO PVC  D= 42"  </v>
          </cell>
          <cell r="C169" t="str">
            <v>ML</v>
          </cell>
        </row>
        <row r="170">
          <cell r="A170" t="str">
            <v>2.5.9</v>
          </cell>
          <cell r="B170" t="str">
            <v xml:space="preserve">SUMINISTRO E INSTALACION CODO PVC SANITARIO D=4"  </v>
          </cell>
          <cell r="C170" t="str">
            <v>UN</v>
          </cell>
        </row>
        <row r="171">
          <cell r="A171" t="str">
            <v>2.5.10</v>
          </cell>
          <cell r="B171" t="str">
            <v xml:space="preserve">SUMINISTRO E INSTALACION CODO PVC SANITARIO D=6"  </v>
          </cell>
          <cell r="C171" t="str">
            <v>UN</v>
          </cell>
        </row>
        <row r="172">
          <cell r="A172" t="str">
            <v>2.5.11</v>
          </cell>
          <cell r="B172" t="str">
            <v>SUMINISTRO E INSTALACION CODO PVC SANITARIO D=8"</v>
          </cell>
          <cell r="C172" t="str">
            <v>UN</v>
          </cell>
        </row>
        <row r="173">
          <cell r="A173" t="str">
            <v>2.5.12</v>
          </cell>
          <cell r="B173" t="str">
            <v>SUMINISTRO E INSTALACION CODO PVC SANITARIO D=2"</v>
          </cell>
          <cell r="C173" t="str">
            <v>UN</v>
          </cell>
        </row>
        <row r="174">
          <cell r="A174" t="str">
            <v>2.5.13</v>
          </cell>
          <cell r="B174" t="str">
            <v>SUMINISTRO E INSTALACION CODO PVC SANITARIO D=3"</v>
          </cell>
          <cell r="C174" t="str">
            <v>UN</v>
          </cell>
        </row>
        <row r="175">
          <cell r="A175" t="str">
            <v>2.5.14</v>
          </cell>
          <cell r="B175" t="str">
            <v>SUMINISTRO E INSTALACION CODO PVC SANITARIO D=10"</v>
          </cell>
          <cell r="C175" t="str">
            <v>UN</v>
          </cell>
        </row>
        <row r="176">
          <cell r="A176" t="str">
            <v>2.5.15</v>
          </cell>
          <cell r="B176" t="str">
            <v>SUMINISTRO E INSTALACION ADAPTADOR DE LIMPIEZA PVC SANITARIA D=2"</v>
          </cell>
          <cell r="C176" t="str">
            <v>UN</v>
          </cell>
        </row>
        <row r="177">
          <cell r="A177" t="str">
            <v>2.5.16</v>
          </cell>
          <cell r="B177" t="str">
            <v>SUMINISTRO E INSTALACION ADAPTADOR DE LIMPIEZA PVC SANITARIA D=3"</v>
          </cell>
          <cell r="C177" t="str">
            <v>UN</v>
          </cell>
        </row>
        <row r="178">
          <cell r="A178" t="str">
            <v>2.5.17</v>
          </cell>
          <cell r="B178" t="str">
            <v>SUMINISTRO E INSTALACION ADAPTADOR DE LIMPIEZA PVC SANITARIA D=4"</v>
          </cell>
          <cell r="C178" t="str">
            <v>UN</v>
          </cell>
        </row>
        <row r="179">
          <cell r="A179" t="str">
            <v>2.5.18</v>
          </cell>
          <cell r="B179" t="str">
            <v>SUMINISTRO E INSTALACION ADAPTADOR DE LIMPIEZA PVC SANITARIA D=6"</v>
          </cell>
          <cell r="C179" t="str">
            <v>UN</v>
          </cell>
        </row>
        <row r="180">
          <cell r="A180" t="str">
            <v>2.5.19</v>
          </cell>
          <cell r="B180" t="str">
            <v>SUMINISTRO E INSTALACION YEE PVC SANITARIA D=2"</v>
          </cell>
          <cell r="C180" t="str">
            <v>UN</v>
          </cell>
        </row>
        <row r="181">
          <cell r="A181" t="str">
            <v>2.5.20</v>
          </cell>
          <cell r="B181" t="str">
            <v>SUMINISTRO E INSTALACION YEE PVC SANITARIA D=3"</v>
          </cell>
          <cell r="C181" t="str">
            <v>UN</v>
          </cell>
        </row>
        <row r="182">
          <cell r="A182" t="str">
            <v>2.5.21</v>
          </cell>
          <cell r="B182" t="str">
            <v>SUMINISTRO E INSTALACION YEE PVC SANITARIA D=4"</v>
          </cell>
          <cell r="C182" t="str">
            <v>UN</v>
          </cell>
        </row>
        <row r="183">
          <cell r="A183" t="str">
            <v>2.5.22</v>
          </cell>
          <cell r="B183" t="str">
            <v>SUMINISTRO E INSTALACION YEE PVC SANITARIA D=6"</v>
          </cell>
          <cell r="C183" t="str">
            <v>UN</v>
          </cell>
        </row>
        <row r="184">
          <cell r="A184" t="str">
            <v>2.5.23</v>
          </cell>
          <cell r="B184" t="str">
            <v>SUMINISTRO E INSTALACIÓN TUBERIA DE ALCANTARILLADO GRP  D= 300mm, PN=1 Bar, SN=2500 (N/m2), incluye acople cada 6.0m</v>
          </cell>
          <cell r="C184" t="str">
            <v>ML</v>
          </cell>
        </row>
        <row r="185">
          <cell r="A185" t="str">
            <v>2.5.24</v>
          </cell>
          <cell r="B185" t="str">
            <v>SUMINISTRO E INSTALACIÓN TUBERIA DE ALCANTARILLADO GRP  D= 350mm, PN=1 Bar, SN=2500 (N/m2), incluye acople cada 6.0m</v>
          </cell>
          <cell r="C185" t="str">
            <v>ML</v>
          </cell>
        </row>
        <row r="186">
          <cell r="A186" t="str">
            <v>2.5.25</v>
          </cell>
          <cell r="B186" t="str">
            <v>SUMINISTRO E INSTALACIÓN TUBERIA DE ALCANTARILLADO GRP  D= 400mm, PN=1 Bar, SN=2500 (N/m2), incluye acople cada 6.0m</v>
          </cell>
          <cell r="C186" t="str">
            <v>ML</v>
          </cell>
        </row>
        <row r="187">
          <cell r="A187" t="str">
            <v>2.5.26</v>
          </cell>
          <cell r="B187" t="str">
            <v>SUMINISTRO E INSTALACIÓN TUBERIA DE ALCANTARILLADO GRP  D= 450mm, PN=1 Bar, SN=2500 (N/m2), incluye acople cada 6.0m</v>
          </cell>
          <cell r="C187" t="str">
            <v>ML</v>
          </cell>
        </row>
        <row r="188">
          <cell r="A188" t="str">
            <v>2.5.27</v>
          </cell>
          <cell r="B188" t="str">
            <v>SUMINISTRO E INSTALACIÓN TUBERIA DE ALCANTARILLADO GRP  D= 500mm, PN=1 Bar, SN=2500 (N/m2), incluye acople cada 6.0m</v>
          </cell>
          <cell r="C188" t="str">
            <v>ML</v>
          </cell>
        </row>
        <row r="189">
          <cell r="A189" t="str">
            <v>2.5.28</v>
          </cell>
          <cell r="B189" t="str">
            <v>SUMINISTRO E INSTALACIÓN TUBERIA DE ALCANTARILLADO GRP  D= 600mm, PN=1 Bar, SN=2500 (N/m2), incluye acople cada 6.0m</v>
          </cell>
          <cell r="C189" t="str">
            <v>ML</v>
          </cell>
        </row>
        <row r="190">
          <cell r="A190" t="str">
            <v>2.5.29</v>
          </cell>
          <cell r="B190" t="str">
            <v>SUMINISTRO E INSTALACIÓN TUBERIA DE ALCANTARILLADO GRP  D= 700mm, PN=1 Bar, SN=2500 (N/m2), incluye acople cada 6.0m</v>
          </cell>
          <cell r="C190" t="str">
            <v>ML</v>
          </cell>
        </row>
        <row r="191">
          <cell r="A191" t="str">
            <v>2.5.30</v>
          </cell>
          <cell r="B191" t="str">
            <v>SUMINISTRO E INSTALACIÓN TUBERIA DE ALCANTARILLADO GRP  D= 800mm, PN=1 Bar, SN=2500 (N/m2), incluye acople cada 6.0m</v>
          </cell>
          <cell r="C191" t="str">
            <v>ML</v>
          </cell>
        </row>
        <row r="192">
          <cell r="A192" t="str">
            <v>2.5.31</v>
          </cell>
          <cell r="B192" t="str">
            <v>SUMINISTRO E INSTALACIÓN TUBERIA DE ALCANTARILLADO GRP  D= 900mm, PN=1 Bar, SN=2500 (N/m2), incluye acople cada 6.0m</v>
          </cell>
          <cell r="C192" t="str">
            <v>ML</v>
          </cell>
        </row>
        <row r="193">
          <cell r="A193" t="str">
            <v>2.5.32</v>
          </cell>
          <cell r="B193" t="str">
            <v>SUMINISTRO E INSTALACIÓN TUBERIA DE ALCANTARILLADO GRP  D= 1000mm, PN=1 Bar, SN=2500 (N/m2), incluye acople cada 6.0m</v>
          </cell>
          <cell r="C193" t="str">
            <v>ML</v>
          </cell>
        </row>
        <row r="194">
          <cell r="A194" t="str">
            <v>2.5.33</v>
          </cell>
          <cell r="B194" t="str">
            <v>SUMINISTRO E INSTALACIÓN TUBERIA DE ALCANTARILLADO GRP  D= 1100mm, PN=1 Bar, SN=2500 (N/m2), incluye acople cada 6.0m</v>
          </cell>
          <cell r="C194" t="str">
            <v>ML</v>
          </cell>
        </row>
        <row r="195">
          <cell r="A195" t="str">
            <v>2.5.34</v>
          </cell>
          <cell r="B195" t="str">
            <v>SUMINISTRO E INSTALACIÓN TUBERIA DE ALCANTARILLADO GRP  D= 1200mm, PN=1 Bar, SN=2500 (N/m2), incluye acople cada 6.0m</v>
          </cell>
          <cell r="C195" t="str">
            <v>ML</v>
          </cell>
        </row>
        <row r="196">
          <cell r="A196" t="str">
            <v>2.5.35</v>
          </cell>
          <cell r="B196" t="str">
            <v>SUMINISTRO E INSTALACIÓN TUBERIA DE ALCANTARILLADO GRP  D= 1400mm, PN=1 Bar, SN=2500 (N/m2), incluye acople cada 6.0m</v>
          </cell>
          <cell r="C196" t="str">
            <v>ML</v>
          </cell>
        </row>
        <row r="197">
          <cell r="A197" t="str">
            <v>2.5.36</v>
          </cell>
          <cell r="B197" t="str">
            <v>SUMINISTRO E INSTALACIÓN TUBERIA DE ALCANTARILLADO GRP  D= 1600mm, PN=1 Bar, SN=2500 (N/m2), incluye acople cada 6.0m</v>
          </cell>
          <cell r="C197" t="str">
            <v>ML</v>
          </cell>
        </row>
        <row r="198">
          <cell r="A198" t="str">
            <v>2.5.37</v>
          </cell>
          <cell r="B198" t="str">
            <v>EXCAVACIÓN A MANO MATERIAL COMUN DE 0 m  a 1.5 m</v>
          </cell>
          <cell r="C198" t="str">
            <v>M3</v>
          </cell>
        </row>
        <row r="199">
          <cell r="A199" t="str">
            <v>2.5.38</v>
          </cell>
          <cell r="B199" t="str">
            <v>EXCAVACIÓN A MANO MATERIAL COMUN DE 1.5 m  a  3 m</v>
          </cell>
          <cell r="C199" t="str">
            <v>M3</v>
          </cell>
        </row>
        <row r="200">
          <cell r="A200" t="str">
            <v>2.5.39</v>
          </cell>
          <cell r="B200" t="str">
            <v>EXCAVACIÓN A MANO MATERIAL COMUN  &gt; A 3</v>
          </cell>
          <cell r="C200" t="str">
            <v>M3</v>
          </cell>
        </row>
        <row r="201">
          <cell r="A201" t="str">
            <v>2.5.40</v>
          </cell>
          <cell r="B201" t="str">
            <v xml:space="preserve">SUMINISTRO E INSTALACIÓN TUBERÍA DE ALCANTARILLADO PVC D=4" </v>
          </cell>
          <cell r="C201" t="str">
            <v>ML</v>
          </cell>
        </row>
        <row r="202">
          <cell r="A202" t="str">
            <v>2.5.41</v>
          </cell>
          <cell r="B202" t="str">
            <v xml:space="preserve">SUMINISTRO E INSTALACIÓN TUBERÍA DE ALCANTARILLADO PVC  D= 6"   </v>
          </cell>
          <cell r="C202" t="str">
            <v>ML</v>
          </cell>
        </row>
        <row r="203">
          <cell r="A203" t="str">
            <v>2.5.42</v>
          </cell>
          <cell r="B203" t="str">
            <v xml:space="preserve">SUMINISTRO E INSTALACIÓN TUBERÍA DE ALCANTARILLADO PVC D=8"   </v>
          </cell>
          <cell r="C203" t="str">
            <v>ML</v>
          </cell>
        </row>
        <row r="204">
          <cell r="A204" t="str">
            <v>2.5.43</v>
          </cell>
          <cell r="B204" t="str">
            <v xml:space="preserve">SUMINISTRO E INSTALACIÓN TUBERÍA DE ALCANTARILLADO PVC  D=10"   </v>
          </cell>
          <cell r="C204" t="str">
            <v>ML</v>
          </cell>
        </row>
        <row r="205">
          <cell r="A205" t="str">
            <v>2.5.44</v>
          </cell>
          <cell r="B205" t="str">
            <v>SUMINISTRO TUBERÍA DE ALCANTARILLADO PVC  D=12"</v>
          </cell>
          <cell r="C205" t="str">
            <v>ML</v>
          </cell>
        </row>
        <row r="206">
          <cell r="A206" t="str">
            <v>2.5.44A</v>
          </cell>
          <cell r="B206" t="str">
            <v>INSTALACIÓN TUBERÍA DE ALCANTARILLADO PVC  D=12"</v>
          </cell>
          <cell r="C206" t="str">
            <v>ML</v>
          </cell>
        </row>
        <row r="207">
          <cell r="A207" t="str">
            <v>2.5.45</v>
          </cell>
          <cell r="B207" t="str">
            <v>SUMINISTRO E INSTALACIÓN TUBERÍA DE ALCANTARILLADO PVC  D=16"</v>
          </cell>
          <cell r="C207" t="str">
            <v>ML</v>
          </cell>
        </row>
        <row r="208">
          <cell r="A208" t="str">
            <v>2.5.46</v>
          </cell>
          <cell r="B208" t="str">
            <v xml:space="preserve">SUMINISTRO TUBERÍA DE ALCANTARILLADO PVC W - RETEN   4" </v>
          </cell>
          <cell r="C208" t="str">
            <v>ML</v>
          </cell>
        </row>
        <row r="209">
          <cell r="A209" t="str">
            <v>2.5.46A</v>
          </cell>
          <cell r="B209" t="str">
            <v xml:space="preserve"> INSTALACIÓN TUBERÍA DE ALCANTARILLADO PVC W - RETEN   4" </v>
          </cell>
        </row>
        <row r="210">
          <cell r="A210" t="str">
            <v>2.5.47</v>
          </cell>
          <cell r="B210" t="str">
            <v xml:space="preserve">SUMINISTRO E INSTALACIÓN TUBERÍA DE ALCANTARILLADO PVC W - RETEN   6"   </v>
          </cell>
          <cell r="C210" t="str">
            <v>ML</v>
          </cell>
        </row>
        <row r="211">
          <cell r="A211" t="str">
            <v>2.5.48</v>
          </cell>
          <cell r="B211" t="str">
            <v>SUMINISTRO E INSTALACIÓN TUBERÍA DE ALCANTARILLADO PVC W - RETEN   8"</v>
          </cell>
          <cell r="C211" t="str">
            <v>ML</v>
          </cell>
        </row>
        <row r="212">
          <cell r="A212" t="str">
            <v>2.6.1</v>
          </cell>
          <cell r="B212" t="str">
            <v>PASOS UÑA DE GATO D=5/8"</v>
          </cell>
          <cell r="C212" t="str">
            <v>UN</v>
          </cell>
        </row>
        <row r="213">
          <cell r="A213" t="str">
            <v>2.6.2</v>
          </cell>
          <cell r="B213" t="str">
            <v>RETIRO DE TUBERÍA EXISTENTE EN GRESS 6"</v>
          </cell>
          <cell r="C213" t="str">
            <v>ML</v>
          </cell>
        </row>
        <row r="214">
          <cell r="A214" t="str">
            <v>2.6.3</v>
          </cell>
          <cell r="B214" t="str">
            <v>RETIRO DE TUBERÍA EXISTENTE EN GRESS 8"</v>
          </cell>
          <cell r="C214" t="str">
            <v>ML</v>
          </cell>
        </row>
        <row r="215">
          <cell r="A215" t="str">
            <v>2.6.4</v>
          </cell>
          <cell r="B215" t="str">
            <v>RETIRO DE TUBERÍA EXISTENTE EN GRESS 10"</v>
          </cell>
          <cell r="C215" t="str">
            <v>ML</v>
          </cell>
        </row>
        <row r="216">
          <cell r="A216" t="str">
            <v>2.6.5</v>
          </cell>
          <cell r="B216" t="str">
            <v>RETIRO DE TUBERÍA EXISTENTE EN CONCRETO 8"</v>
          </cell>
          <cell r="C216" t="str">
            <v>ML</v>
          </cell>
        </row>
        <row r="217">
          <cell r="A217" t="str">
            <v>2.6.6</v>
          </cell>
          <cell r="B217" t="str">
            <v>RETIRO DE TUBERÍA EXISTENTE EN CONCRETO 10"</v>
          </cell>
          <cell r="C217" t="str">
            <v>ML</v>
          </cell>
        </row>
        <row r="218">
          <cell r="A218" t="str">
            <v>2.6.7</v>
          </cell>
          <cell r="B218" t="str">
            <v>RETIRO DE TUBERÍA EXISTENTE EN CONCRETO 12"</v>
          </cell>
          <cell r="C218" t="str">
            <v>ML</v>
          </cell>
        </row>
        <row r="219">
          <cell r="A219" t="str">
            <v>2.6.8</v>
          </cell>
          <cell r="B219" t="str">
            <v>RETIRO DE TUBERÍA EXISTENTE EN CONCRETO 16"</v>
          </cell>
          <cell r="C219" t="str">
            <v>ML</v>
          </cell>
        </row>
        <row r="220">
          <cell r="A220" t="str">
            <v>2.6.9</v>
          </cell>
          <cell r="B220" t="str">
            <v>DEMOLICION POZOS DE INSPECCION</v>
          </cell>
          <cell r="C220" t="str">
            <v>UN</v>
          </cell>
        </row>
        <row r="221">
          <cell r="A221" t="str">
            <v>2.6.10</v>
          </cell>
          <cell r="B221" t="str">
            <v>DEMOLICION CAMARAS 2.5&lt;h&lt;3.0m</v>
          </cell>
          <cell r="C221" t="str">
            <v>UN</v>
          </cell>
        </row>
        <row r="222">
          <cell r="A222" t="str">
            <v>2.6.11</v>
          </cell>
          <cell r="B222" t="str">
            <v xml:space="preserve"> ARO - TAPA EN  HF - TIPO LIVIANO</v>
          </cell>
          <cell r="C222" t="str">
            <v>UN</v>
          </cell>
        </row>
        <row r="223">
          <cell r="A223" t="str">
            <v>2.6.12</v>
          </cell>
          <cell r="B223" t="str">
            <v>BASE Y CAÑUELA, CONCRETO 17.5 MPa - (2500 PSI)</v>
          </cell>
          <cell r="C223" t="str">
            <v>M3</v>
          </cell>
        </row>
        <row r="224">
          <cell r="A224" t="str">
            <v>2.6.13</v>
          </cell>
          <cell r="B224" t="str">
            <v>SUMINISTRO E INSTALACIÓN CAMARA DE INSPECCIÓN 1000mm BASE RECTA POLIETILENO DN=200mm</v>
          </cell>
          <cell r="C224" t="str">
            <v>UN</v>
          </cell>
        </row>
        <row r="225">
          <cell r="A225" t="str">
            <v>2.6.14</v>
          </cell>
          <cell r="B225" t="str">
            <v>SUMINISTRO E INSTALACIÓN CAMARA DE INSPECCIÓN 1000mm BASE RECTA POLIETILENO DN=250mm</v>
          </cell>
          <cell r="C225" t="str">
            <v>UN</v>
          </cell>
        </row>
        <row r="226">
          <cell r="A226" t="str">
            <v>2.6.15</v>
          </cell>
          <cell r="B226" t="str">
            <v>SUMINISTRO E INSTALACIÓN CAMARA DE INSPECCIÓN 1000mm BASE RECTA POLIETILENO DN=315mm</v>
          </cell>
          <cell r="C226" t="str">
            <v>UN</v>
          </cell>
        </row>
        <row r="227">
          <cell r="A227" t="str">
            <v>2.6.16</v>
          </cell>
          <cell r="B227" t="str">
            <v>SUMINISTRO E INSTALACIÓN CAMARA DE INSPECCIÓN 1000mm INICIAL POLIETILENO DN=200mm</v>
          </cell>
          <cell r="C227" t="str">
            <v>UN</v>
          </cell>
        </row>
        <row r="228">
          <cell r="A228" t="str">
            <v>2.6.17</v>
          </cell>
          <cell r="B228" t="str">
            <v>SUMINISTRO E INSTALACIÓN CAMARA DE INSPECCIÓN 1000mm INICIAL POLIETILENO DN=250mm</v>
          </cell>
          <cell r="C228" t="str">
            <v>UN</v>
          </cell>
        </row>
        <row r="229">
          <cell r="A229" t="str">
            <v>2.6.18</v>
          </cell>
          <cell r="B229" t="str">
            <v>SUMINISTRO E INSTALACIÓN CAMARA DE INSPECCIÓN 1000mm BASE RECTA POLIETILENO DN=200mm</v>
          </cell>
          <cell r="C229" t="str">
            <v>UN</v>
          </cell>
        </row>
        <row r="230">
          <cell r="A230" t="str">
            <v>2.6.19</v>
          </cell>
          <cell r="B230" t="str">
            <v>SUMINISTRO E INSTALACIÓN CAMARA DE INSPECCIÓN 1000mm 90° POLIETILENO DN=200mm</v>
          </cell>
          <cell r="C230" t="str">
            <v>UN</v>
          </cell>
        </row>
        <row r="231">
          <cell r="A231" t="str">
            <v>2.6.20</v>
          </cell>
          <cell r="B231" t="str">
            <v>SUMINISTRO E INSTALACIÓN CAMARA DE INSPECCIÓN 1000mm 90° POLIETILENO DN=250mm</v>
          </cell>
          <cell r="C231" t="str">
            <v>UN</v>
          </cell>
        </row>
        <row r="232">
          <cell r="A232" t="str">
            <v>2.6.21</v>
          </cell>
          <cell r="B232" t="str">
            <v>SUMINISTRO E INSTALACIÓN CAMARA DE INSPECCIÓN 1000mm 90° POLIETILENO DN=315mm</v>
          </cell>
          <cell r="C232" t="str">
            <v>UN</v>
          </cell>
        </row>
        <row r="233">
          <cell r="A233" t="str">
            <v>2.6.22</v>
          </cell>
          <cell r="B233" t="str">
            <v>SUMINISTRO E INSTALACIÓN CAMARA DE INSPECCIÓN 1000mm TEE POLIETILENO DN=200mm</v>
          </cell>
          <cell r="C233" t="str">
            <v>UN</v>
          </cell>
        </row>
        <row r="234">
          <cell r="A234" t="str">
            <v>2.6.23</v>
          </cell>
          <cell r="B234" t="str">
            <v>SUMINISTRO E INSTALACIÓN CAMARA DE INSPECCIÓN 1000mm TEE POLIETILENO DN=250mm</v>
          </cell>
          <cell r="C234" t="str">
            <v>UN</v>
          </cell>
        </row>
        <row r="235">
          <cell r="A235" t="str">
            <v>2.6.24</v>
          </cell>
          <cell r="B235" t="str">
            <v>SUMINISTRO E INSTALACIÓN CAMARA DE INSPECCIÓN 1000mm TEE POLIETILENO DN=250mm</v>
          </cell>
          <cell r="C235" t="str">
            <v>UN</v>
          </cell>
        </row>
        <row r="236">
          <cell r="A236" t="str">
            <v>2.6.25</v>
          </cell>
          <cell r="B236" t="str">
            <v>SUMINISTRO E INSTALACIÓN CAMARA DE INSPECCIÓN 1000mm DOBLE TEE POLIETILENO DN=200mm</v>
          </cell>
          <cell r="C236" t="str">
            <v>UN</v>
          </cell>
        </row>
        <row r="237">
          <cell r="A237" t="str">
            <v>2.6.26</v>
          </cell>
          <cell r="B237" t="str">
            <v>SUMINISTRO E INSTALACIÓN CAMARA DE INSPECCIÓN 1000mm DOBLE TEE POLIETILENO DN=250mm</v>
          </cell>
          <cell r="C237" t="str">
            <v>UN</v>
          </cell>
        </row>
        <row r="238">
          <cell r="A238" t="str">
            <v>2.6.27</v>
          </cell>
          <cell r="B238" t="str">
            <v>SUMINISTRO E INSTALACIÓN CAMARA DE INSPECCIÓN 1000mm DOBLE TEE POLIETILENO DN=315mm</v>
          </cell>
          <cell r="C238" t="str">
            <v>UN</v>
          </cell>
        </row>
        <row r="239">
          <cell r="A239" t="str">
            <v>2.6.28</v>
          </cell>
          <cell r="B239" t="str">
            <v>SUMINISTRO E INSTALACIÓN ELEVADOR CÁMARA 1000mm X 400 mm</v>
          </cell>
          <cell r="C239" t="str">
            <v>UN</v>
          </cell>
        </row>
        <row r="240">
          <cell r="A240" t="str">
            <v>2.6.29</v>
          </cell>
          <cell r="B240" t="str">
            <v>SSUMINISTRO E INSTALACIÓN ELEVADOR CÁMARA 1000mm X 750 mm</v>
          </cell>
          <cell r="C240" t="str">
            <v>UN</v>
          </cell>
        </row>
        <row r="241">
          <cell r="A241" t="str">
            <v>2.6.30</v>
          </cell>
          <cell r="B241" t="str">
            <v>SUMINISTRO E INSTALACIÓN ELEVADOR CÁMARA 1000mm X 1000 mm</v>
          </cell>
          <cell r="C241" t="str">
            <v>UN</v>
          </cell>
        </row>
        <row r="242">
          <cell r="A242" t="str">
            <v>2.6.31</v>
          </cell>
          <cell r="B242" t="str">
            <v>SUMINISTRO E INSTALACIÓN ELEVADOR CÁMARA 1000mm X 400 mm</v>
          </cell>
          <cell r="C242" t="str">
            <v>UN</v>
          </cell>
        </row>
        <row r="243">
          <cell r="A243" t="str">
            <v>2.6.32</v>
          </cell>
          <cell r="B243" t="str">
            <v>SUMINISTRO E INSTALACIÓN ELEVADOR CÁMARA 1000mm X 1500 mm</v>
          </cell>
          <cell r="C243" t="str">
            <v>UN</v>
          </cell>
        </row>
        <row r="244">
          <cell r="A244" t="str">
            <v>2.6.33</v>
          </cell>
          <cell r="B244" t="str">
            <v>SUMINISTRO E INSTALACIÓN ELEVADOR CÁMARA 1000mm X 1750 mm</v>
          </cell>
          <cell r="C244" t="str">
            <v>UN</v>
          </cell>
        </row>
        <row r="245">
          <cell r="A245" t="str">
            <v>2.6.34</v>
          </cell>
          <cell r="B245" t="str">
            <v>SUMINISTRO E INSTALACIÓN ELEVADOR CÁMARA 1000mm X 2000 mm</v>
          </cell>
          <cell r="C245" t="str">
            <v>UN</v>
          </cell>
        </row>
        <row r="246">
          <cell r="A246" t="str">
            <v>2.6.35</v>
          </cell>
          <cell r="B246" t="str">
            <v>SUMINISTRO E INSTALACIÓN ELEVADOR CÁMARA 1000mm X 2500 mm</v>
          </cell>
          <cell r="C246" t="str">
            <v>UN</v>
          </cell>
        </row>
        <row r="247">
          <cell r="A247" t="str">
            <v>2.6.36</v>
          </cell>
          <cell r="B247" t="str">
            <v>SUMINISTRO E INSTALACIÓN ELEVADOR CÁMARA 1000mm X 3000 mm</v>
          </cell>
          <cell r="C247" t="str">
            <v>UN</v>
          </cell>
        </row>
        <row r="248">
          <cell r="A248" t="str">
            <v>2.6.37</v>
          </cell>
          <cell r="B248" t="str">
            <v xml:space="preserve"> SUMINISTRO E INSTALACIÓN ELEVADOR CÁMARA 1000mm X 3250 mm</v>
          </cell>
          <cell r="C248" t="str">
            <v>UN</v>
          </cell>
        </row>
        <row r="249">
          <cell r="A249" t="str">
            <v>2.6.38</v>
          </cell>
          <cell r="B249" t="str">
            <v>SUMINISTRO E INSTALACIÓN ELEVADOR CÁMARA 1000mm X 3500 mm</v>
          </cell>
          <cell r="C249" t="str">
            <v>UN</v>
          </cell>
        </row>
        <row r="250">
          <cell r="A250" t="str">
            <v>2.6.39</v>
          </cell>
          <cell r="B250" t="str">
            <v>SUMINISTRO E INSTALACIÓN ELEVADOR CÁMARA 1000mm X 3750 mm</v>
          </cell>
          <cell r="C250" t="str">
            <v>UN</v>
          </cell>
        </row>
        <row r="251">
          <cell r="A251" t="str">
            <v>2.6.40</v>
          </cell>
          <cell r="B251" t="str">
            <v>SUMINISTRO E INSTALACIÓN CONO CAMARA 1000mm CONCENTRICO</v>
          </cell>
          <cell r="C251" t="str">
            <v>UN</v>
          </cell>
        </row>
        <row r="252">
          <cell r="A252" t="str">
            <v>2.6.41</v>
          </cell>
          <cell r="B252" t="str">
            <v>SUMINISTRO E INSTALACIÓN CONO CAMARA 1000mm EXCENTRICO</v>
          </cell>
          <cell r="C252" t="str">
            <v>UN</v>
          </cell>
        </row>
        <row r="253">
          <cell r="A253" t="str">
            <v>2.6.42</v>
          </cell>
          <cell r="B253" t="str">
            <v>SUMINISTRO E INSTALACIÓN TRAMO ESCALERA CAMARA 1000mm X 500mm</v>
          </cell>
          <cell r="C253" t="str">
            <v>UN</v>
          </cell>
        </row>
        <row r="254">
          <cell r="A254" t="str">
            <v>2.6.43</v>
          </cell>
          <cell r="B254" t="str">
            <v>SUMINISTRO E INSTALACIÓN TORNILLO INOX 5/16" X 2" (8 UN)</v>
          </cell>
          <cell r="C254" t="str">
            <v>UN</v>
          </cell>
        </row>
        <row r="255">
          <cell r="A255" t="str">
            <v>2.6.44</v>
          </cell>
          <cell r="B255" t="str">
            <v xml:space="preserve">POZO DE INSPECCIÓN LADRILLO, DIÁMETRO INTERIOR 1.0 M  H  &lt; 1.0 M  </v>
          </cell>
          <cell r="C255" t="str">
            <v>UN</v>
          </cell>
        </row>
        <row r="256">
          <cell r="A256" t="str">
            <v>2.6.45</v>
          </cell>
          <cell r="B256" t="str">
            <v xml:space="preserve">POZO DE INSPECCIÓN LADRILLO, DIÁMETRO INTERIOR 1.2 M , 1.0 &lt;  H &lt; 1.5  </v>
          </cell>
          <cell r="C256" t="str">
            <v>UN</v>
          </cell>
        </row>
        <row r="257">
          <cell r="A257" t="str">
            <v>2.6.46</v>
          </cell>
          <cell r="B257" t="str">
            <v xml:space="preserve">POZO DE INSPECCIÓN, DIÁMETRO INTERIOR 1.2 M, 1.50  &lt;  H &lt; 2.00  </v>
          </cell>
          <cell r="C257" t="str">
            <v>UN</v>
          </cell>
        </row>
        <row r="258">
          <cell r="A258" t="str">
            <v>2.6.47</v>
          </cell>
          <cell r="B258" t="str">
            <v xml:space="preserve">POZO DE INSPECCIÓN, DIÁMETRO INTERIOR 1.2 M , 2.0  &lt;  H &lt; 2.5   </v>
          </cell>
          <cell r="C258" t="str">
            <v>UN</v>
          </cell>
        </row>
        <row r="259">
          <cell r="A259" t="str">
            <v>2.6.48</v>
          </cell>
          <cell r="B259" t="str">
            <v>POZO DE INSPECCIÓN, DIÁMETRO INTERIOR 1.5 M, 2.5  &lt; H &lt; 3.5</v>
          </cell>
          <cell r="C259" t="str">
            <v>UN</v>
          </cell>
        </row>
        <row r="260">
          <cell r="A260" t="str">
            <v>2.6.49</v>
          </cell>
          <cell r="B260" t="str">
            <v>CAMARA DE CAIDA  8" X  6"</v>
          </cell>
          <cell r="C260" t="str">
            <v>UN</v>
          </cell>
        </row>
        <row r="261">
          <cell r="A261" t="str">
            <v>2.6.50</v>
          </cell>
          <cell r="B261" t="str">
            <v>CAMARA DE CAIDA  10" X  8"</v>
          </cell>
          <cell r="C261" t="str">
            <v>UN</v>
          </cell>
        </row>
        <row r="262">
          <cell r="A262" t="str">
            <v>2.6.51</v>
          </cell>
          <cell r="B262" t="str">
            <v>CAMARA DE CAIDA  12" X  10"</v>
          </cell>
          <cell r="C262" t="str">
            <v>UN</v>
          </cell>
        </row>
        <row r="263">
          <cell r="A263" t="str">
            <v>2.6.52</v>
          </cell>
          <cell r="B263" t="str">
            <v>CONEXIÓN DOMICILIARIA ALCANTARILLADO. INC. TUBERIA Y ACCESORIOS DE CONEXION TUBERIA</v>
          </cell>
          <cell r="C263" t="str">
            <v>UN</v>
          </cell>
        </row>
        <row r="264">
          <cell r="A264" t="str">
            <v>2.6.53</v>
          </cell>
          <cell r="B264" t="str">
            <v>SUMINISTRO E INSTALACIÓN DE POZO SEPTICO PLASTICO ANAEROBICO DE 1000LTS</v>
          </cell>
          <cell r="C264" t="str">
            <v>UN</v>
          </cell>
        </row>
        <row r="265">
          <cell r="A265" t="str">
            <v>2.6.54</v>
          </cell>
          <cell r="B265" t="str">
            <v xml:space="preserve">CAMPO DE INFILTRACION POZO SEPTICO PLASTICO ANAEROBICO DE 1000LTS TUBERIA DRENAJE D=4"  </v>
          </cell>
          <cell r="C265" t="str">
            <v>ML</v>
          </cell>
        </row>
        <row r="266">
          <cell r="A266" t="str">
            <v>2.7.1</v>
          </cell>
          <cell r="B266" t="str">
            <v>CONCRETO SIMPLE DE 28 Mpa - (4000 PSI) Impermeabilizado para muros</v>
          </cell>
          <cell r="C266" t="str">
            <v>M3</v>
          </cell>
        </row>
        <row r="267">
          <cell r="A267" t="str">
            <v>2.7.2</v>
          </cell>
          <cell r="B267" t="str">
            <v>Concreto simple de 28 Mpa - (4000 PSI) Impermeabilizado para Tapas</v>
          </cell>
          <cell r="C267" t="str">
            <v>M3</v>
          </cell>
        </row>
        <row r="268">
          <cell r="A268" t="str">
            <v>2.7.3</v>
          </cell>
          <cell r="B268" t="str">
            <v>Concreto Simple de 28 Mpa - 4000 PSI Impermeabilizado para placas pisos</v>
          </cell>
          <cell r="C268" t="str">
            <v>M3</v>
          </cell>
        </row>
        <row r="269">
          <cell r="A269" t="str">
            <v>2.7.4</v>
          </cell>
          <cell r="B269" t="str">
            <v>CONCRETO DE 21 MPa - (3000 PSI)  IMPERMEABILIZADO PARA MUROS</v>
          </cell>
          <cell r="C269" t="str">
            <v>M3</v>
          </cell>
        </row>
        <row r="270">
          <cell r="A270" t="str">
            <v>2.7.5</v>
          </cell>
          <cell r="B270" t="str">
            <v>CONCRETO DE 21 MPa - (3000 PSI)  IMPERMEABILIZADO PARA PLACA DE PISO</v>
          </cell>
          <cell r="C270" t="str">
            <v>M3</v>
          </cell>
        </row>
        <row r="271">
          <cell r="A271" t="str">
            <v>2.7.6</v>
          </cell>
          <cell r="B271" t="str">
            <v>CONCRETO CICLÓPEO DE 17.5 Mpa - (2500 PSI), 40%  RAJÓN.   INCLUYE FORMALETA</v>
          </cell>
          <cell r="C271" t="str">
            <v>M3</v>
          </cell>
        </row>
        <row r="272">
          <cell r="A272" t="str">
            <v>2.7.7</v>
          </cell>
          <cell r="B272" t="str">
            <v>CONCRETO SIMPLE DE 21MPa - (3000 PSI)   IMPERMEABILIZADO PARA TAPAS</v>
          </cell>
          <cell r="C272" t="str">
            <v>M3</v>
          </cell>
        </row>
        <row r="273">
          <cell r="A273" t="str">
            <v>2.7.8</v>
          </cell>
          <cell r="B273" t="str">
            <v xml:space="preserve">ROTURA DE PAVIMENTO RÍGIDO PARA ZANJAS DE ACUEDUCTO Y ALCANTARILLADO  </v>
          </cell>
          <cell r="C273" t="str">
            <v>M3</v>
          </cell>
        </row>
        <row r="274">
          <cell r="A274" t="str">
            <v>2.7.9</v>
          </cell>
          <cell r="B274" t="str">
            <v xml:space="preserve">RECONSTRUCCIÓN DE PAVIMENTO RÍGIDO  CONCRETO 21MPa - 3000 PSI  </v>
          </cell>
          <cell r="C274" t="str">
            <v>M3</v>
          </cell>
        </row>
        <row r="275">
          <cell r="A275" t="str">
            <v>2.7.10</v>
          </cell>
          <cell r="B275" t="str">
            <v xml:space="preserve">Rotura de pavimento flexible para zanjas de Acueducto y Alcantarillado </v>
          </cell>
          <cell r="C275" t="str">
            <v>M3</v>
          </cell>
        </row>
        <row r="276">
          <cell r="A276" t="str">
            <v>2.7.11</v>
          </cell>
          <cell r="B276" t="str">
            <v>TRANSPORTE A LOMO DE MULA HASTA 4 KM</v>
          </cell>
          <cell r="C276" t="str">
            <v>CARGA</v>
          </cell>
        </row>
        <row r="277">
          <cell r="A277" t="str">
            <v>2.8.1</v>
          </cell>
          <cell r="B277" t="str">
            <v>CONSTRUCCION DE TRINCHOS EN GUADUA</v>
          </cell>
          <cell r="C277" t="str">
            <v>ML</v>
          </cell>
        </row>
        <row r="278">
          <cell r="A278" t="str">
            <v>2.8.2</v>
          </cell>
          <cell r="B278" t="str">
            <v>SIEMBRA DE PASTO</v>
          </cell>
          <cell r="C278" t="str">
            <v>M2</v>
          </cell>
        </row>
        <row r="279">
          <cell r="A279" t="str">
            <v>2.8.3</v>
          </cell>
          <cell r="B279" t="str">
            <v>SIEMBRA DE VICIA</v>
          </cell>
          <cell r="C279" t="str">
            <v>M2</v>
          </cell>
        </row>
        <row r="280">
          <cell r="A280" t="str">
            <v>2.9.1</v>
          </cell>
          <cell r="B280" t="str">
            <v>ELIMINACION DE ESPECIES PIROGENICAS</v>
          </cell>
          <cell r="C280" t="str">
            <v>M2</v>
          </cell>
        </row>
        <row r="281">
          <cell r="A281" t="str">
            <v>2.9.2</v>
          </cell>
          <cell r="B281" t="str">
            <v>REPOBLAMIENTO VEGETAL</v>
          </cell>
          <cell r="C281" t="str">
            <v>HA</v>
          </cell>
        </row>
        <row r="282">
          <cell r="A282" t="str">
            <v>2.9.3</v>
          </cell>
          <cell r="B282" t="str">
            <v>RECUPERACION DE SUELO</v>
          </cell>
          <cell r="C282" t="str">
            <v>M2</v>
          </cell>
        </row>
        <row r="283">
          <cell r="A283" t="str">
            <v>2.10.1</v>
          </cell>
          <cell r="B283" t="str">
            <v>REFORESTACION PROTECTORA CON ESPECIES NATIVAS</v>
          </cell>
          <cell r="C283" t="str">
            <v>HA</v>
          </cell>
        </row>
        <row r="284">
          <cell r="A284" t="str">
            <v>2.10.2</v>
          </cell>
          <cell r="B284" t="str">
            <v>MANTENIEMIENTO DE PLANTACIONES</v>
          </cell>
          <cell r="C284" t="str">
            <v>HA</v>
          </cell>
        </row>
        <row r="285">
          <cell r="A285" t="str">
            <v>2.10.3</v>
          </cell>
          <cell r="B285" t="str">
            <v>MANTENIEMIENTO DE PLANTACIONES (SEGUNDO AÑO)</v>
          </cell>
          <cell r="C285" t="str">
            <v>HA</v>
          </cell>
        </row>
        <row r="286">
          <cell r="A286" t="str">
            <v>2.10.4</v>
          </cell>
          <cell r="B286" t="str">
            <v>AISLAMIENTO DE PLANTACIONES Y/O PREDIOS ADQUIRIDOS</v>
          </cell>
          <cell r="C286" t="str">
            <v>ML</v>
          </cell>
        </row>
        <row r="287">
          <cell r="A287" t="str">
            <v>2.11.1</v>
          </cell>
          <cell r="B287" t="str">
            <v>CONSTRUCCION DE JARDINES</v>
          </cell>
          <cell r="C287" t="str">
            <v>M2</v>
          </cell>
        </row>
        <row r="288">
          <cell r="A288" t="str">
            <v>2.11.2</v>
          </cell>
          <cell r="B288" t="str">
            <v>ESTABLECIMIENTO DE SETOS</v>
          </cell>
          <cell r="C288" t="str">
            <v>ML</v>
          </cell>
        </row>
        <row r="289">
          <cell r="A289" t="str">
            <v>2.11.3</v>
          </cell>
          <cell r="B289" t="str">
            <v>MANTENIMIENTO DE PRADOS</v>
          </cell>
          <cell r="C289" t="str">
            <v>M2</v>
          </cell>
        </row>
        <row r="290">
          <cell r="A290" t="str">
            <v>2.11.4</v>
          </cell>
          <cell r="B290" t="str">
            <v>MANTENIEMIENTO DE SETOS</v>
          </cell>
          <cell r="C290" t="str">
            <v>ML</v>
          </cell>
        </row>
        <row r="291">
          <cell r="A291" t="str">
            <v>2.12.1</v>
          </cell>
          <cell r="B291" t="str">
            <v>TALLERES</v>
          </cell>
          <cell r="C291" t="str">
            <v>DD</v>
          </cell>
        </row>
        <row r="292">
          <cell r="A292" t="str">
            <v>3.1.8</v>
          </cell>
          <cell r="B292" t="str">
            <v>Desmonte y Limpieza en rastrojo incluye acarreo libre hasta 5KM</v>
          </cell>
          <cell r="C292" t="str">
            <v>M²</v>
          </cell>
        </row>
        <row r="293">
          <cell r="A293" t="str">
            <v>3.1.13</v>
          </cell>
          <cell r="B293" t="str">
            <v>LOCALIZACION Y REPLANTEO TOPOGRAFICO</v>
          </cell>
          <cell r="C293" t="str">
            <v>km</v>
          </cell>
        </row>
        <row r="294">
          <cell r="A294" t="str">
            <v>3.1.13A</v>
          </cell>
          <cell r="B294" t="str">
            <v xml:space="preserve">LOCALIZACION Y REPLANTEO TOPOGRAFICO </v>
          </cell>
          <cell r="C294" t="str">
            <v>ML</v>
          </cell>
        </row>
        <row r="295">
          <cell r="A295" t="str">
            <v>3.3.1</v>
          </cell>
          <cell r="B295" t="str">
            <v>EXCAVACION MANUAL EN MATERIAL COMUN</v>
          </cell>
          <cell r="C295" t="str">
            <v>M³</v>
          </cell>
        </row>
        <row r="296">
          <cell r="A296" t="str">
            <v>3.3.7</v>
          </cell>
          <cell r="B296" t="str">
            <v>Suministro e Instalación Concreto Simple de 24.5 MPa - (3500 P.S.I).</v>
          </cell>
          <cell r="C296" t="str">
            <v>M³</v>
          </cell>
        </row>
        <row r="297">
          <cell r="A297" t="str">
            <v>3.3.25</v>
          </cell>
          <cell r="B297" t="str">
            <v xml:space="preserve">Relleno con material seleccionado proveniente de excavación compactado con Plancha Vibradora </v>
          </cell>
          <cell r="C297" t="str">
            <v>M3</v>
          </cell>
        </row>
        <row r="298">
          <cell r="A298" t="str">
            <v>3.15.43</v>
          </cell>
          <cell r="B298" t="str">
            <v>Relleno para redes en Arena de peña (Suministro, extendido, umedecimiento y compactación)</v>
          </cell>
          <cell r="C298" t="str">
            <v>M3</v>
          </cell>
        </row>
        <row r="299">
          <cell r="A299" t="str">
            <v>6.3.2</v>
          </cell>
          <cell r="B299" t="str">
            <v>Suministro Figurada y amarre de acero 60000 PSI  420 Mpa</v>
          </cell>
          <cell r="C299" t="str">
            <v>Kg</v>
          </cell>
        </row>
        <row r="300">
          <cell r="A300" t="str">
            <v>6.2.1</v>
          </cell>
          <cell r="B300" t="str">
            <v>Concreto Fluido - 21 Mpa - (3000 PSI)</v>
          </cell>
          <cell r="C300" t="str">
            <v>M³</v>
          </cell>
        </row>
        <row r="301">
          <cell r="A301" t="str">
            <v>1.2.32</v>
          </cell>
          <cell r="B301" t="str">
            <v>SUMINISTRO TUBERIA PVC SANITARIA 8"</v>
          </cell>
          <cell r="C301" t="str">
            <v>ml</v>
          </cell>
        </row>
        <row r="302">
          <cell r="A302" t="str">
            <v>1.2.32A</v>
          </cell>
          <cell r="B302" t="str">
            <v>INSTALACION TUBERIA PVC SANITARIA 8"</v>
          </cell>
          <cell r="C302" t="str">
            <v>ml</v>
          </cell>
        </row>
        <row r="303">
          <cell r="A303" t="str">
            <v>1.2.33</v>
          </cell>
          <cell r="B303" t="str">
            <v>SUMINISTRO TUBERIA PVC SANITARIA 10"</v>
          </cell>
          <cell r="C303" t="str">
            <v>ml</v>
          </cell>
        </row>
        <row r="304">
          <cell r="A304" t="str">
            <v>1.2.33A</v>
          </cell>
          <cell r="B304" t="str">
            <v>INSTALACION TUBERIA PVC SANITARIA 10"</v>
          </cell>
          <cell r="C304" t="str">
            <v>ml</v>
          </cell>
        </row>
        <row r="305">
          <cell r="A305" t="str">
            <v>1.2.34</v>
          </cell>
          <cell r="B305" t="str">
            <v>SUMINISTRO TUBERIA PVC SANITARIA 12"</v>
          </cell>
          <cell r="C305" t="str">
            <v>ml</v>
          </cell>
        </row>
        <row r="306">
          <cell r="A306" t="str">
            <v>1.2.34A</v>
          </cell>
          <cell r="B306" t="str">
            <v>INSTALACION TUBERIA PVC SANITARIA 12"</v>
          </cell>
          <cell r="C306" t="str">
            <v>ml</v>
          </cell>
        </row>
        <row r="307">
          <cell r="A307" t="str">
            <v>1.2.34B</v>
          </cell>
          <cell r="B307" t="str">
            <v>SUMINISTRO TUBERIA PVC SANITARIA 14"</v>
          </cell>
          <cell r="C307" t="str">
            <v>ml</v>
          </cell>
        </row>
        <row r="308">
          <cell r="A308" t="str">
            <v>1.2.34C</v>
          </cell>
          <cell r="B308" t="str">
            <v>INSTALACION TUBERIA PVC SANITARIA 14"</v>
          </cell>
          <cell r="C308" t="str">
            <v>ml</v>
          </cell>
        </row>
        <row r="309">
          <cell r="A309" t="str">
            <v>1.2.35</v>
          </cell>
          <cell r="B309" t="str">
            <v>SUMINISTRO TUBERIA PVC SANITARIA 16"</v>
          </cell>
          <cell r="C309" t="str">
            <v>ml</v>
          </cell>
        </row>
        <row r="310">
          <cell r="A310" t="str">
            <v>1.2.35A</v>
          </cell>
          <cell r="B310" t="str">
            <v>INSTALACION TUBERIA PVC SANITARIA 16"</v>
          </cell>
          <cell r="C310" t="str">
            <v>ml</v>
          </cell>
        </row>
        <row r="311">
          <cell r="A311" t="str">
            <v>1.2.36</v>
          </cell>
          <cell r="B311" t="str">
            <v>SUMINISTRO TUBERIA PVC SANITARIA 18"</v>
          </cell>
          <cell r="C311" t="str">
            <v>ml</v>
          </cell>
        </row>
        <row r="312">
          <cell r="A312" t="str">
            <v>1.2.36A</v>
          </cell>
          <cell r="B312" t="str">
            <v>INSTALACION TUBERIA PVC SANITARIA 18"</v>
          </cell>
          <cell r="C312" t="str">
            <v>ml</v>
          </cell>
        </row>
        <row r="313">
          <cell r="A313" t="str">
            <v>1.2.36B</v>
          </cell>
          <cell r="B313" t="str">
            <v>SUMINISTRO TUBERIA PVC SANITARIA 20"</v>
          </cell>
          <cell r="C313" t="str">
            <v>ml</v>
          </cell>
        </row>
        <row r="314">
          <cell r="A314" t="str">
            <v>1.2.36C</v>
          </cell>
          <cell r="B314" t="str">
            <v>INSTALACION TUBERIA PVC SANITARIA 20"</v>
          </cell>
          <cell r="C314" t="str">
            <v>ml</v>
          </cell>
        </row>
        <row r="315">
          <cell r="A315" t="str">
            <v>2.6.45</v>
          </cell>
          <cell r="B315" t="str">
            <v xml:space="preserve">POZO DE INSPECCIÓN LADRILLO, DIÁMETRO INTERIOR 1.2 M , 1.0 &lt;  H &lt; 1.5  </v>
          </cell>
          <cell r="C315" t="str">
            <v>un</v>
          </cell>
        </row>
        <row r="316">
          <cell r="A316" t="str">
            <v>2.6.46</v>
          </cell>
          <cell r="B316" t="str">
            <v xml:space="preserve">POZO DE INSPECCIÓN, DIÁMETRO INTERIOR 1.2 M, 1.50  &lt;  H &lt; 2.00  </v>
          </cell>
          <cell r="C316" t="str">
            <v>un</v>
          </cell>
        </row>
        <row r="317">
          <cell r="A317" t="str">
            <v>2.6.47</v>
          </cell>
          <cell r="B317" t="str">
            <v xml:space="preserve">POZO DE INSPECCIÓN, DIÁMETRO INTERIOR 1.2 M , 2.0  &lt;  H &lt; 2.5   </v>
          </cell>
          <cell r="C317" t="str">
            <v>un</v>
          </cell>
        </row>
        <row r="318">
          <cell r="A318" t="str">
            <v>2.6.48</v>
          </cell>
          <cell r="B318" t="str">
            <v xml:space="preserve">POZO DE INSPECCIÓN, DIÁMETRO INTERIOR 1.5 M, 2.5  &lt; H &lt; 3.5   </v>
          </cell>
          <cell r="C318" t="str">
            <v>un</v>
          </cell>
        </row>
        <row r="319">
          <cell r="A319" t="str">
            <v>3.17.10A</v>
          </cell>
          <cell r="B319" t="str">
            <v xml:space="preserve">POZO DE INSPECCIÓN D=1.50 M, H  3.50  &lt; H &lt; 4,5 </v>
          </cell>
          <cell r="C319" t="str">
            <v>UN</v>
          </cell>
        </row>
        <row r="320">
          <cell r="A320" t="str">
            <v>1.11.10</v>
          </cell>
          <cell r="B320" t="str">
            <v>CAÑUELA CONCRETO  0,2x0,12</v>
          </cell>
          <cell r="C320" t="str">
            <v>ml</v>
          </cell>
        </row>
        <row r="321">
          <cell r="A321" t="str">
            <v>2.5.6</v>
          </cell>
          <cell r="B321" t="str">
            <v>SUMINISTRO E INSTALACIÓN TUBERÍA DE ALCANTARILLADO PVC  D= 24"</v>
          </cell>
          <cell r="C321" t="str">
            <v>ml</v>
          </cell>
        </row>
        <row r="322">
          <cell r="A322" t="str">
            <v>3.15.45</v>
          </cell>
          <cell r="B322" t="str">
            <v>CORTE DE PAVIMENTO ASFÁLTICO</v>
          </cell>
          <cell r="C322" t="str">
            <v>ml</v>
          </cell>
        </row>
        <row r="323">
          <cell r="A323" t="str">
            <v>3.15.46</v>
          </cell>
          <cell r="B323" t="str">
            <v>CORTE Y AMPLIACION DE JUNTA EN PAVIMENTO DE CONCRETO HIDRAULICO</v>
          </cell>
          <cell r="C323" t="str">
            <v>ml</v>
          </cell>
        </row>
        <row r="324">
          <cell r="A324" t="str">
            <v>1.1.76</v>
          </cell>
          <cell r="B324" t="str">
            <v>CAMPAMENTO 36 M2</v>
          </cell>
          <cell r="C324" t="str">
            <v>un</v>
          </cell>
        </row>
        <row r="325">
          <cell r="A325" t="str">
            <v>3.15.42</v>
          </cell>
          <cell r="B325" t="str">
            <v>DEMOLICION PAVIMENTO ASFALTICO (INCLUYE CARGUE Y TRANSPORTE HASTA 5 KM) &lt;=10 CMS</v>
          </cell>
          <cell r="C325" t="str">
            <v>M2</v>
          </cell>
        </row>
        <row r="326">
          <cell r="A326" t="str">
            <v>1.1.42</v>
          </cell>
          <cell r="B326" t="str">
            <v xml:space="preserve">DEMOLICION PLACAS MACIZAS CONCRETO E &lt;=0.20 m. </v>
          </cell>
          <cell r="C326" t="str">
            <v>M2</v>
          </cell>
        </row>
        <row r="327">
          <cell r="A327" t="str">
            <v>1.2.2</v>
          </cell>
          <cell r="B327" t="str">
            <v xml:space="preserve"> EXCAVACIÓN MECÁNICA EN CONGLOMERADO INCL. RETIRO</v>
          </cell>
          <cell r="C327" t="str">
            <v>M3</v>
          </cell>
        </row>
        <row r="328">
          <cell r="A328" t="str">
            <v>1.2.47</v>
          </cell>
          <cell r="B328" t="str">
            <v xml:space="preserve"> EXCAVACION MANUAL Y RETIRO MATERIAL COMUN</v>
          </cell>
          <cell r="C328" t="str">
            <v>M3</v>
          </cell>
        </row>
        <row r="329">
          <cell r="A329" t="str">
            <v>2.5.6A</v>
          </cell>
          <cell r="B329" t="str">
            <v>SUMINISTRO TUBERÍA DE ALCANTARILLADO PVC  D= 24"</v>
          </cell>
          <cell r="C329" t="str">
            <v>ML</v>
          </cell>
        </row>
        <row r="330">
          <cell r="A330" t="str">
            <v>2.5.6B</v>
          </cell>
          <cell r="B330" t="str">
            <v>INSTALACION TUBERÍA DE ALCANTARILLADO PVC  D= 24"</v>
          </cell>
          <cell r="C330" t="str">
            <v>ML</v>
          </cell>
        </row>
        <row r="331">
          <cell r="A331" t="str">
            <v>3.3.26</v>
          </cell>
          <cell r="B331" t="str">
            <v>RELLENO CON MATERIAL DE AFIRMADO COMPACTADO PLANCHA VIBRADORA INCLUYE ACARREO LIBRE DE 5 KM</v>
          </cell>
          <cell r="C331" t="str">
            <v>M3</v>
          </cell>
        </row>
        <row r="332">
          <cell r="A332" t="str">
            <v>2.1.19</v>
          </cell>
          <cell r="B332" t="str">
            <v>RELLENO BASE GRANULAR  COMPACTADO CON PLANCHA VIBRADORA</v>
          </cell>
          <cell r="C332" t="str">
            <v>M3</v>
          </cell>
        </row>
        <row r="333">
          <cell r="A333" t="str">
            <v>2.1.18</v>
          </cell>
          <cell r="B333" t="str">
            <v>RELLENO SUBBASE GRANULAR  COMPACTADO CON PLANCHA VIBRADORA</v>
          </cell>
          <cell r="C333" t="str">
            <v>M3</v>
          </cell>
        </row>
        <row r="334">
          <cell r="A334" t="str">
            <v>13.1.1</v>
          </cell>
          <cell r="B334" t="str">
            <v>ENTIBADO METÁLICO TIPO 3</v>
          </cell>
          <cell r="C334" t="str">
            <v>M2</v>
          </cell>
        </row>
        <row r="335">
          <cell r="A335" t="str">
            <v>3.3.18</v>
          </cell>
          <cell r="B335" t="str">
            <v xml:space="preserve"> SUMINISTRO FIGURADO Y ARMADO DE ACERO DE REFUERZO 60000 PSI  420 Mpa</v>
          </cell>
          <cell r="C335" t="str">
            <v>KG</v>
          </cell>
        </row>
        <row r="336">
          <cell r="A336" t="str">
            <v>3.15.87</v>
          </cell>
          <cell r="B336" t="str">
            <v>DEMOLICION  OBRAS EN CONCRETO REFORZADO, INCLUYE RETIRO DE SOBRANTES</v>
          </cell>
          <cell r="C336" t="str">
            <v>M3</v>
          </cell>
        </row>
        <row r="337">
          <cell r="A337" t="str">
            <v xml:space="preserve">1.1.9 </v>
          </cell>
          <cell r="B337" t="str">
            <v xml:space="preserve">DESMONTE DE CUBIERTA ZINC </v>
          </cell>
          <cell r="C337" t="str">
            <v>M2</v>
          </cell>
        </row>
        <row r="338">
          <cell r="A338" t="str">
            <v xml:space="preserve">1.1.24   </v>
          </cell>
          <cell r="B338" t="str">
            <v>DESMONTE ESTRUCTURA METALICA PERFILES-VIGAS</v>
          </cell>
          <cell r="C338" t="str">
            <v>KG</v>
          </cell>
        </row>
        <row r="339">
          <cell r="A339" t="str">
            <v>3.3.2</v>
          </cell>
          <cell r="B339" t="str">
            <v>EXCAVACION MANUAL EN CONGLOMERADO</v>
          </cell>
          <cell r="C339" t="str">
            <v>M3</v>
          </cell>
        </row>
        <row r="340">
          <cell r="A340" t="str">
            <v>1.3.15</v>
          </cell>
          <cell r="B340" t="str">
            <v xml:space="preserve"> COLUMNAS EN CONCRETO 21 MPa (3000 PSI), ALTURA MAYOR A 3 mts</v>
          </cell>
          <cell r="C340" t="str">
            <v>M3</v>
          </cell>
        </row>
        <row r="341">
          <cell r="A341" t="str">
            <v>1.15.1</v>
          </cell>
          <cell r="B341" t="str">
            <v>SUMINISTRO E INSTALACION PUERTA Y MARCO CAL. 18  1 X 2  INCLUYE  ANTICORROSIVO</v>
          </cell>
          <cell r="C341" t="str">
            <v>UN</v>
          </cell>
        </row>
        <row r="342">
          <cell r="A342" t="str">
            <v xml:space="preserve">1.15.2  </v>
          </cell>
          <cell r="B342" t="str">
            <v>SUMINSITRO E INSTALACIÓN VENTANA LAMINA CAL. 18 CON VIDRIO INC. ANTICORR.</v>
          </cell>
          <cell r="C342" t="str">
            <v>M2</v>
          </cell>
        </row>
        <row r="343">
          <cell r="A343" t="str">
            <v>1.15.3</v>
          </cell>
          <cell r="B343" t="str">
            <v>SUMINISTRO E INSTALACIÓN PUERTA EN LAMINA CAL 18  INC. ANTICORROSIVO</v>
          </cell>
          <cell r="C343" t="str">
            <v>M2</v>
          </cell>
        </row>
        <row r="344">
          <cell r="A344" t="str">
            <v xml:space="preserve">2.4.47   </v>
          </cell>
          <cell r="B344" t="str">
            <v>CODO PVC RADIO CORTO 90°   D =   2"</v>
          </cell>
          <cell r="C344" t="str">
            <v>UN</v>
          </cell>
        </row>
        <row r="345">
          <cell r="A345" t="str">
            <v xml:space="preserve">2.4.207   </v>
          </cell>
          <cell r="B345" t="str">
            <v>CODO PVC RADIO CORTO 90°   D =   3"</v>
          </cell>
          <cell r="C345" t="str">
            <v>UN</v>
          </cell>
        </row>
        <row r="346">
          <cell r="A346" t="str">
            <v>2.4.54</v>
          </cell>
          <cell r="B346" t="str">
            <v>CODO PVC RADIO CORTO 45°   D =   3"</v>
          </cell>
          <cell r="C346" t="str">
            <v>UN</v>
          </cell>
        </row>
        <row r="347">
          <cell r="A347" t="str">
            <v>1.2.50</v>
          </cell>
          <cell r="B347" t="str">
            <v>BASE EN CONCRETO POBRE E=0.05 mts. 14 MPa - (2000 PSI)</v>
          </cell>
          <cell r="C347" t="str">
            <v>M2</v>
          </cell>
        </row>
        <row r="348">
          <cell r="A348" t="str">
            <v>1.3.20</v>
          </cell>
          <cell r="B348" t="str">
            <v>PLACA MACIZA 21 MPa - (3000 PSI)  E=0.10 mts.</v>
          </cell>
          <cell r="C348" t="str">
            <v>M3</v>
          </cell>
        </row>
        <row r="349">
          <cell r="A349" t="str">
            <v>1.2.11</v>
          </cell>
          <cell r="B349" t="str">
            <v>CONCRETO VIGA DE AMARRE 21,1 MPa</v>
          </cell>
          <cell r="C349" t="str">
            <v>M3</v>
          </cell>
        </row>
        <row r="350">
          <cell r="A350" t="str">
            <v xml:space="preserve">1.15.2  </v>
          </cell>
          <cell r="B350" t="str">
            <v>SUMINSITRO E INSTALACIÓN VENTANA LAMINA CAL. 18 CON VIDRIO INC. ANTICORR.</v>
          </cell>
          <cell r="C350" t="str">
            <v>M2</v>
          </cell>
        </row>
        <row r="351">
          <cell r="A351" t="str">
            <v>1.15.3</v>
          </cell>
          <cell r="B351" t="str">
            <v>SUMINISTRO E INSTALACIÓN PUERTA EN LAMINA CAL 18  INC. ANTICORROSIVO</v>
          </cell>
          <cell r="C351" t="str">
            <v>M2</v>
          </cell>
        </row>
        <row r="352">
          <cell r="A352" t="str">
            <v>1.3.14</v>
          </cell>
          <cell r="B352" t="str">
            <v>COLUMNAS EN CONCRETO 21 MPa - (3000 PSI), ALTURA MENOR A TRES METROS</v>
          </cell>
          <cell r="C352" t="str">
            <v>M3</v>
          </cell>
        </row>
        <row r="353">
          <cell r="A353" t="str">
            <v>1.4.22</v>
          </cell>
          <cell r="B353" t="str">
            <v>MURO TOLETE COMUN E=0.12 mts.</v>
          </cell>
          <cell r="C353" t="str">
            <v>M2</v>
          </cell>
        </row>
        <row r="354">
          <cell r="A354" t="str">
            <v>1.5.9</v>
          </cell>
          <cell r="B354" t="str">
            <v>PAÑETE LISO MUROS  1:4</v>
          </cell>
          <cell r="C354" t="str">
            <v>M2</v>
          </cell>
        </row>
        <row r="355">
          <cell r="A355" t="str">
            <v>1.9.3</v>
          </cell>
          <cell r="B355" t="str">
            <v>ESTUCO Y VINILO TRES MANOS EN MUROS</v>
          </cell>
          <cell r="C355" t="str">
            <v>M2</v>
          </cell>
        </row>
        <row r="356">
          <cell r="A356" t="str">
            <v xml:space="preserve">1.15.2  </v>
          </cell>
          <cell r="B356" t="str">
            <v>SUMINSITRO E INSTALACIÓN VENTANA LAMINA CAL. 18 CON VIDRIO INC. ANTICORR.</v>
          </cell>
          <cell r="C356" t="str">
            <v>M2</v>
          </cell>
        </row>
        <row r="357">
          <cell r="A357" t="str">
            <v>1.12.3</v>
          </cell>
          <cell r="B357" t="str">
            <v>SUMINISTRO E INSTALACIÓN CUBIERTA EN TEJA FIBROCEMENTO NUMERO 4</v>
          </cell>
          <cell r="C357" t="str">
            <v>M2</v>
          </cell>
        </row>
        <row r="358">
          <cell r="A358" t="str">
            <v>1.12.54</v>
          </cell>
          <cell r="B358" t="str">
            <v>SUMINISTRO E INSTALACIÓN CABALLETE ONDULADO ASBESTO CEMENTO</v>
          </cell>
          <cell r="C358" t="str">
            <v>ML</v>
          </cell>
        </row>
        <row r="359">
          <cell r="A359" t="str">
            <v>6.4.2.114</v>
          </cell>
          <cell r="B359" t="str">
            <v>CORREA METALICA EN TUBO RECTANGULAR 3" X 1 1/2"</v>
          </cell>
          <cell r="C359" t="str">
            <v>ML</v>
          </cell>
        </row>
        <row r="360">
          <cell r="A360" t="str">
            <v>6.4.2.115</v>
          </cell>
          <cell r="B360" t="str">
            <v xml:space="preserve">CANALETA GALVANIZADA </v>
          </cell>
          <cell r="C360" t="str">
            <v>ML</v>
          </cell>
        </row>
        <row r="361">
          <cell r="A361" t="str">
            <v>1.11.27</v>
          </cell>
          <cell r="B361" t="str">
            <v>TABLON DE GRES 33*33</v>
          </cell>
          <cell r="C361" t="str">
            <v>M2</v>
          </cell>
        </row>
        <row r="362">
          <cell r="A362" t="str">
            <v>6.4.2.116</v>
          </cell>
          <cell r="B362" t="str">
            <v>TABLON DE GRES 48*48</v>
          </cell>
          <cell r="C362" t="str">
            <v>M2</v>
          </cell>
        </row>
        <row r="363">
          <cell r="A363" t="str">
            <v>1.4.36</v>
          </cell>
          <cell r="B363" t="str">
            <v xml:space="preserve"> MESONES EN CONCRETO A=0.60 mts. 17.5 MPa - (3500PSI) INC. REFUERZO Y MURO TOLETE COMUN</v>
          </cell>
          <cell r="C363" t="str">
            <v xml:space="preserve"> ML</v>
          </cell>
        </row>
        <row r="364">
          <cell r="A364" t="str">
            <v>6.4.2.117</v>
          </cell>
          <cell r="B364" t="str">
            <v>GUARDAESCOBA EN CERAMICA PORCELANATO PEGADO</v>
          </cell>
          <cell r="C364" t="str">
            <v>ML</v>
          </cell>
        </row>
        <row r="365">
          <cell r="A365" t="str">
            <v>6.4.2.118</v>
          </cell>
          <cell r="B365" t="str">
            <v>GUARDAESCOBA TABLON GRESS DE O,10X0,2M E=0,25 M</v>
          </cell>
          <cell r="C365" t="str">
            <v>ML</v>
          </cell>
        </row>
        <row r="366">
          <cell r="A366" t="str">
            <v>6.4.2.119</v>
          </cell>
          <cell r="B366" t="str">
            <v>PERFIL ESTRUCTURAL 80MM X 40 MM CAL. 14, ANCLADO A MURO MEDIANTE PLATINA DE 8MM X 150MMX200MM, INCL. TORNILLOS ROSCADOS DE 1/2" Y PRISIONEROS 3/8" X 2" PARA CADA TABIQUE, SEGÚN DISEÑO</v>
          </cell>
          <cell r="C366" t="str">
            <v xml:space="preserve">UN </v>
          </cell>
        </row>
        <row r="367">
          <cell r="A367" t="str">
            <v>6.4.2.120</v>
          </cell>
          <cell r="B367" t="str">
            <v>TAPA DE ALFAJOR 0,85 X 0,75 M E= 1/4" CAL. 12 CURRUGADA, BISAGRA EN HIERRO FUNDIDO, MARCO EN PERFIL DE 1 1/4" X 3/16"</v>
          </cell>
          <cell r="C367" t="str">
            <v xml:space="preserve">UN </v>
          </cell>
        </row>
        <row r="368">
          <cell r="A368" t="str">
            <v>6.4.2.121</v>
          </cell>
          <cell r="B368" t="str">
            <v>TAPA DE ALFAJOR 0,70 X 0,65 M E= 1/4" CAL. 12 CURRUGADA, BISAGRA EN HIERRO FUNDIDO, MARCO EN PERFIL DE 1 1/4" X 3/16"</v>
          </cell>
          <cell r="C368" t="str">
            <v xml:space="preserve">UN </v>
          </cell>
        </row>
        <row r="369">
          <cell r="A369" t="str">
            <v>6.4.2.122</v>
          </cell>
          <cell r="B369" t="str">
            <v>TAPA DE ALFAJOR 1,35 X 1,30 M E= 1/4" CAL. 12 CURRUGADA, BISAGRA EN HIERRO FUNDIDO, MARCO EN PERFIL DE 1 1/4" X 3/16"</v>
          </cell>
          <cell r="C369" t="str">
            <v xml:space="preserve">UN </v>
          </cell>
        </row>
        <row r="370">
          <cell r="A370" t="str">
            <v>6.4.2.123</v>
          </cell>
          <cell r="B370" t="str">
            <v>TAPA DE ALFAJOR 1,80 X 1,00 M E= 1/4" CAL. 12 CURRUGADA, BISAGRA EN HIERRO FUNDIDO, MARCO EN PERFIL DE 1 1/4" X 3/16"</v>
          </cell>
          <cell r="C370" t="str">
            <v xml:space="preserve">UN </v>
          </cell>
        </row>
        <row r="371">
          <cell r="A371" t="str">
            <v>6.4.2.124</v>
          </cell>
          <cell r="B371" t="str">
            <v>TAPA DE ALFAJOR 1,25 X 1,20 M E= 1/4" CAL. 12 CURRUGADA, BISAGRA EN HIERRO FUNDIDO, MARCO EN PERFIL DE 1 1/4" X 3/16"</v>
          </cell>
          <cell r="C371" t="str">
            <v xml:space="preserve">UN </v>
          </cell>
        </row>
        <row r="372">
          <cell r="A372" t="str">
            <v>6.4.2.125</v>
          </cell>
          <cell r="B372" t="str">
            <v>SUMINISTRO E INSTALACION DE TEE SANITARIA REDUCIDAS 6X4"</v>
          </cell>
          <cell r="C372" t="str">
            <v xml:space="preserve">UN </v>
          </cell>
        </row>
        <row r="373">
          <cell r="A373" t="str">
            <v>6.4.2.126</v>
          </cell>
          <cell r="B373" t="str">
            <v>SUMINISTRO E INSTALACION DE TEE SANITARIA 6"</v>
          </cell>
          <cell r="C373" t="str">
            <v xml:space="preserve">UN </v>
          </cell>
        </row>
        <row r="374">
          <cell r="A374" t="str">
            <v>6.4.2.127</v>
          </cell>
          <cell r="B374" t="str">
            <v>Codo 90° PVC UM Ø:6".</v>
          </cell>
          <cell r="C374" t="str">
            <v xml:space="preserve">UN </v>
          </cell>
        </row>
        <row r="375">
          <cell r="A375" t="str">
            <v>1.2.8</v>
          </cell>
          <cell r="B375" t="str">
            <v>CONCRETO CICLOPEO 21MPa (3000 PSI) RELACIÓN 60C/40P</v>
          </cell>
          <cell r="C375" t="str">
            <v>M3</v>
          </cell>
        </row>
        <row r="376">
          <cell r="A376" t="str">
            <v>6.4.2.128</v>
          </cell>
          <cell r="B376" t="str">
            <v>TEE PVC UM D=6"X6"</v>
          </cell>
          <cell r="C376" t="str">
            <v xml:space="preserve">UN </v>
          </cell>
        </row>
        <row r="377">
          <cell r="A377" t="str">
            <v>1.5.1</v>
          </cell>
          <cell r="B377" t="str">
            <v>PAÑETE IMPERMEABIZADO 1:3</v>
          </cell>
          <cell r="C377" t="str">
            <v>M2</v>
          </cell>
        </row>
        <row r="378">
          <cell r="A378" t="str">
            <v>6.4.2.129</v>
          </cell>
          <cell r="B378" t="str">
            <v>PINTURA EPOXICA PARA MUROS A DOS MANOS</v>
          </cell>
          <cell r="C378" t="str">
            <v>M2</v>
          </cell>
        </row>
        <row r="379">
          <cell r="A379" t="str">
            <v>6.4.2.130</v>
          </cell>
          <cell r="B379" t="str">
            <v>SUMINISTRO E INSTALACION VALVULA COMPUERTA 6" VASTAGO ASCENDENTE</v>
          </cell>
          <cell r="C379" t="str">
            <v>UN</v>
          </cell>
        </row>
        <row r="380">
          <cell r="A380" t="str">
            <v>6.4.2.131</v>
          </cell>
          <cell r="B380" t="str">
            <v>PASAMURO HD SOLDADO EL x EL L:0,20m D=2"</v>
          </cell>
          <cell r="C380" t="str">
            <v>UN</v>
          </cell>
        </row>
        <row r="381">
          <cell r="A381" t="str">
            <v>6.4.2.132</v>
          </cell>
          <cell r="B381" t="str">
            <v>PASAMURO HD SOLDADO EL x EL L:0,20m D=3"</v>
          </cell>
          <cell r="C381" t="str">
            <v>UN</v>
          </cell>
        </row>
        <row r="382">
          <cell r="A382" t="str">
            <v>6.4.2.133</v>
          </cell>
          <cell r="B382" t="str">
            <v>PASAMURO HD SOLDADO EL x EL L:0,35m D=6"</v>
          </cell>
          <cell r="C382" t="str">
            <v>UN</v>
          </cell>
        </row>
        <row r="383">
          <cell r="A383" t="str">
            <v>6.4.2.134</v>
          </cell>
          <cell r="B383" t="str">
            <v>PASAMURO HD SOLDADO EL x EL L:0,35m D=3"</v>
          </cell>
          <cell r="C383" t="str">
            <v>UN</v>
          </cell>
        </row>
        <row r="384">
          <cell r="A384" t="str">
            <v>6.4.2.135</v>
          </cell>
          <cell r="B384" t="str">
            <v>PASAMURO HD SOLDADO EL x EL L:0,25m D=6"</v>
          </cell>
          <cell r="C384" t="str">
            <v>UN</v>
          </cell>
        </row>
        <row r="385">
          <cell r="A385" t="str">
            <v>6.4.2.136</v>
          </cell>
          <cell r="B385" t="str">
            <v>SUMINISTRO E INSTALACION DE MACROMEDIDOR Ø:2".</v>
          </cell>
          <cell r="C385" t="str">
            <v>UN</v>
          </cell>
        </row>
        <row r="386">
          <cell r="A386" t="str">
            <v>6.4.2.137</v>
          </cell>
          <cell r="B386" t="str">
            <v>LAMINA EN FIBRA DE VIDRIO PARA SEDIMENTADOR 0,90m x 1,50m.</v>
          </cell>
          <cell r="C386" t="str">
            <v>UN</v>
          </cell>
        </row>
        <row r="387">
          <cell r="A387" t="str">
            <v>6.4.2.138</v>
          </cell>
          <cell r="B387" t="str">
            <v>POCETA EN ACERO INOXIDABLE DE SOBREPONER INCLUYE SALPICADOR Y GRIFERIA</v>
          </cell>
          <cell r="C387" t="str">
            <v>UN</v>
          </cell>
        </row>
        <row r="388">
          <cell r="A388" t="str">
            <v>3.15.15A</v>
          </cell>
          <cell r="B388" t="str">
            <v>MONTAJE DE ESTRUCTURA METALICA</v>
          </cell>
          <cell r="C388" t="str">
            <v>KG</v>
          </cell>
        </row>
        <row r="389">
          <cell r="A389" t="str">
            <v>6.4.2.139</v>
          </cell>
          <cell r="B389" t="str">
            <v>SUMINISTRO E INSTALACION TABIQUE EN PRFV e:10 mm. (2,95m x 0,30m). Según diseño.</v>
          </cell>
          <cell r="C389" t="str">
            <v>UN</v>
          </cell>
        </row>
        <row r="390">
          <cell r="A390" t="str">
            <v>1.11.4</v>
          </cell>
          <cell r="B390" t="str">
            <v>BALDOSIN DE GRANITO No. 5  30*30*1.7</v>
          </cell>
          <cell r="C390" t="str">
            <v>M2</v>
          </cell>
        </row>
        <row r="391">
          <cell r="A391" t="str">
            <v>2.1.11</v>
          </cell>
          <cell r="B391" t="str">
            <v>SUMINISTRO E INSTALACIÓN TUBERÍA  PVC D= 6"  RDE 13.5 UNIÓN MECÁNICA</v>
          </cell>
          <cell r="C391" t="str">
            <v>ML</v>
          </cell>
        </row>
        <row r="392">
          <cell r="A392" t="str">
            <v>6.4.2.140</v>
          </cell>
          <cell r="B392" t="str">
            <v>SUMINISTRO E INSTALACION DE TEE 6X3" PVC</v>
          </cell>
          <cell r="C392" t="str">
            <v>UN</v>
          </cell>
        </row>
        <row r="393">
          <cell r="A393" t="str">
            <v>6.2.4</v>
          </cell>
          <cell r="B393" t="str">
            <v>CONCRETO CLASE D 21 MPa -(3000 PSI)</v>
          </cell>
          <cell r="C393" t="str">
            <v>M3</v>
          </cell>
        </row>
        <row r="394">
          <cell r="A394" t="str">
            <v>6.2.2</v>
          </cell>
          <cell r="B394" t="str">
            <v>CONCRETO FLUIDO - 28.0MPa - (4000 PSI)</v>
          </cell>
          <cell r="C394" t="str">
            <v>M3</v>
          </cell>
        </row>
        <row r="395">
          <cell r="A395" t="str">
            <v>1.2.17</v>
          </cell>
          <cell r="B395" t="str">
            <v>LOSA MACIZA CIMIENTO CONCRETO 21 MPa - 3000 PSI H=10 CM</v>
          </cell>
          <cell r="C395" t="str">
            <v>M2</v>
          </cell>
        </row>
        <row r="396">
          <cell r="A396" t="str">
            <v>6.4.2.141</v>
          </cell>
          <cell r="B396" t="str">
            <v>TAPA EN CONCRETO e= 0,10m L=1,20m A=0,60m (incluye dos manijas metálicas)</v>
          </cell>
          <cell r="C396" t="str">
            <v>UN</v>
          </cell>
        </row>
        <row r="397">
          <cell r="A397" t="str">
            <v>1.1.12A</v>
          </cell>
          <cell r="B397" t="str">
            <v>DEMOLICIÓN MURO CONCRETO E=25 cm</v>
          </cell>
          <cell r="C397" t="str">
            <v>M2</v>
          </cell>
        </row>
        <row r="398">
          <cell r="A398" t="str">
            <v>6.4.2.142</v>
          </cell>
          <cell r="B398" t="str">
            <v>SUMINISTRO E INSTALACION DE TEE 6X4" PVC</v>
          </cell>
          <cell r="C398" t="str">
            <v>UN</v>
          </cell>
        </row>
        <row r="399">
          <cell r="A399" t="str">
            <v>6.4.2.143</v>
          </cell>
          <cell r="B399" t="str">
            <v>SUMINISTRO E INSTALACION DE TEE 6" PVC</v>
          </cell>
          <cell r="C399" t="str">
            <v>UN</v>
          </cell>
        </row>
        <row r="400">
          <cell r="A400" t="str">
            <v>1.1.83A</v>
          </cell>
          <cell r="B400" t="str">
            <v xml:space="preserve">  DEMOLICION PLACA DE PISO E=0,20 Mts.</v>
          </cell>
          <cell r="C400" t="str">
            <v>M2</v>
          </cell>
        </row>
        <row r="401">
          <cell r="A401" t="str">
            <v>6.4.2.144</v>
          </cell>
          <cell r="B401" t="str">
            <v>VARILLA PARA REFUERZO LOGITUDINAL PARA COLUMNETA N 4, L=0,5 m, 0,996 kg</v>
          </cell>
          <cell r="C401" t="str">
            <v>UN</v>
          </cell>
        </row>
        <row r="402">
          <cell r="A402" t="str">
            <v>6.4.2.145</v>
          </cell>
          <cell r="B402" t="str">
            <v>VARILLA PARA REFUERZO TRANSVERSAL PARA COLUMNETAS N 3, L=0,7 m, 0,557 kg</v>
          </cell>
          <cell r="C402" t="str">
            <v>UN</v>
          </cell>
        </row>
        <row r="403">
          <cell r="A403" t="str">
            <v>6.4.2.146</v>
          </cell>
          <cell r="B403" t="str">
            <v>VARILLA PARA REFUERZO LOGITUDINAL PARA VIGUETAS N 2 , L=3,65 m, 0,251 kg</v>
          </cell>
          <cell r="C403" t="str">
            <v>UN</v>
          </cell>
        </row>
        <row r="404">
          <cell r="A404" t="str">
            <v>6.4.2.147</v>
          </cell>
          <cell r="B404" t="str">
            <v>VARILLA PARA REFUERZO TRANSVERSAL PARA VIGUETAS N 2 , L=0,25 m, 0,251 kg</v>
          </cell>
          <cell r="C404" t="str">
            <v>UN</v>
          </cell>
        </row>
        <row r="405">
          <cell r="A405" t="str">
            <v>1.1.62</v>
          </cell>
          <cell r="B405" t="str">
            <v>DESCAPOTE MANUAL Y RETIRO (DISTANCIA DE 1 KM A 5 KM)</v>
          </cell>
          <cell r="C405" t="str">
            <v>M2</v>
          </cell>
        </row>
        <row r="406">
          <cell r="A406" t="str">
            <v>1.1.62A</v>
          </cell>
          <cell r="B406" t="str">
            <v>DESCAPOTE MANUAL Y RETIRO DE LA CAPA VEGETAL</v>
          </cell>
          <cell r="C406" t="str">
            <v>M3</v>
          </cell>
        </row>
        <row r="407">
          <cell r="A407" t="str">
            <v>6.4.2.148</v>
          </cell>
          <cell r="B407" t="str">
            <v>PASO DE ESCALERA EN ACERO EN VARILLA N°6 incluye anticorrosivo L= 1.40 m</v>
          </cell>
          <cell r="C407" t="str">
            <v>UN</v>
          </cell>
        </row>
        <row r="408">
          <cell r="A408" t="str">
            <v>2.1.1</v>
          </cell>
          <cell r="B408" t="str">
            <v>RELLENO CON MATERIAL SELECCIONADO PROVENIENTE DE EXCAVACION COMPACTADO CON PLANCHA VIBRADORA</v>
          </cell>
          <cell r="C408" t="str">
            <v>M3</v>
          </cell>
        </row>
        <row r="409">
          <cell r="A409" t="str">
            <v>6.4.2.151</v>
          </cell>
          <cell r="B409" t="str">
            <v>TAPA DE ALFAJOR 1.0 X 1.0 M E= 1/4" CAL. 12 CURRUGADA, BISAGRA EN HIERRO FUNDIDO, MARCO EN PERFIL DE 1 1/4" X 3/16" Y MANIJA DE AGARRE EN VARILLA DE 1/2"</v>
          </cell>
          <cell r="C409" t="str">
            <v>UN</v>
          </cell>
        </row>
        <row r="410">
          <cell r="A410" t="str">
            <v>6.4.2.172</v>
          </cell>
          <cell r="B410" t="str">
            <v>SUMINISTRO E INSTALACION CODO  90°  Ø3" PVC.</v>
          </cell>
          <cell r="C410" t="str">
            <v>UN</v>
          </cell>
        </row>
        <row r="411">
          <cell r="A411" t="str">
            <v>6.4.2.160</v>
          </cell>
          <cell r="B411" t="str">
            <v>SUMINISTRO E INSTALACIÓN PASAMURO HD ELxEL L=0,20 M  D=3"</v>
          </cell>
          <cell r="C411" t="str">
            <v>UN</v>
          </cell>
        </row>
        <row r="412">
          <cell r="A412" t="str">
            <v>6.4.2.173</v>
          </cell>
          <cell r="B412" t="str">
            <v>SUMINISTRO E INSTALACIÓN MACROMEDIDOR DE 3"</v>
          </cell>
          <cell r="C412" t="str">
            <v>UN</v>
          </cell>
        </row>
        <row r="413">
          <cell r="A413" t="str">
            <v>6.4.2.150</v>
          </cell>
          <cell r="B413" t="str">
            <v>TAPA DE ALFAJOR 0,80 X 0,90 M E= 1/4" CAL. 12 CURRUGADA, BISAGRA EN HIERRO FUNDIDO, MARCO EN PERFIL DE 1 1/4" X 3/16" Y MANIJA DE AGARRE EN VARILLA DE 1/2"</v>
          </cell>
          <cell r="C413" t="str">
            <v xml:space="preserve">UN </v>
          </cell>
        </row>
        <row r="414">
          <cell r="A414" t="str">
            <v>6.4.2.174</v>
          </cell>
          <cell r="B414" t="str">
            <v>SUMINISTRO E INSTALACIÓN PASAMURO HG ELxEL L=0,15 M  D=2,5"</v>
          </cell>
          <cell r="C414" t="str">
            <v>UN</v>
          </cell>
        </row>
        <row r="415">
          <cell r="A415" t="str">
            <v>6.4.2.175</v>
          </cell>
          <cell r="B415" t="str">
            <v>SUMINISTRO E INSTALACIÓN PASAMURO HG ELxEL L=0,25 M  D=4"</v>
          </cell>
          <cell r="C415" t="str">
            <v>UN</v>
          </cell>
        </row>
        <row r="416">
          <cell r="A416" t="str">
            <v>6.4.2.176</v>
          </cell>
          <cell r="B416" t="str">
            <v>SUMINISTRO E INSTALACIÓN PASAMURO HG ELxEL L=0,20 M  D=4"</v>
          </cell>
          <cell r="C416" t="str">
            <v>UN</v>
          </cell>
        </row>
        <row r="417">
          <cell r="A417" t="str">
            <v>6.4.2.177</v>
          </cell>
          <cell r="B417" t="str">
            <v>SUMINISTRO E INSTALACIÓN PASAMURO HG ELxEB L=0,20 M  D=3"</v>
          </cell>
          <cell r="C417" t="str">
            <v>UN</v>
          </cell>
        </row>
        <row r="418">
          <cell r="A418" t="str">
            <v>6.4.2.178</v>
          </cell>
          <cell r="B418" t="str">
            <v>SUMINISTRO E INSTALACIÓN PASAMURO HG ELxEL L=0,20 M  D=3"</v>
          </cell>
          <cell r="C418" t="str">
            <v>UN</v>
          </cell>
        </row>
        <row r="419">
          <cell r="A419" t="str">
            <v>6.4.2.179</v>
          </cell>
          <cell r="B419" t="str">
            <v>SUMINISTRO E INSTALACIÓN TUBERÍA PRESION PVC D= 3" (Caja de Inspeccion)</v>
          </cell>
          <cell r="C419" t="str">
            <v>ML</v>
          </cell>
        </row>
        <row r="420">
          <cell r="A420" t="str">
            <v>6.4.2.180</v>
          </cell>
          <cell r="B420" t="str">
            <v>SUMINISTRO E INSTALACIÓN TUBERÍA PRESION PVC D= 3" (Filtro y edim a C. I)</v>
          </cell>
          <cell r="C420" t="str">
            <v>ML</v>
          </cell>
        </row>
        <row r="421">
          <cell r="A421" t="str">
            <v>6.4.2.181</v>
          </cell>
          <cell r="B421" t="str">
            <v xml:space="preserve">SUMINISTRO E INSTALACION LAMINA  EN PRFV esp=12mm, ancho=0,25m, H=0,26m, ANCLADO AL MURO EN ANGULO DE 1 1/2". </v>
          </cell>
          <cell r="C421" t="str">
            <v>M2</v>
          </cell>
        </row>
        <row r="422">
          <cell r="A422" t="str">
            <v>6.4.2.182</v>
          </cell>
          <cell r="B422" t="str">
            <v>SUMINISTRO E INSTALACION NIPLE PVC Ø1" L=0,40 m. (tubo conector para medida nivel)</v>
          </cell>
          <cell r="C422" t="str">
            <v>UN</v>
          </cell>
        </row>
        <row r="423">
          <cell r="A423" t="str">
            <v>6.4.2.183</v>
          </cell>
          <cell r="B423" t="str">
            <v>SUMINISTRO E INSTALACION NIPLE PVC Ø2" L=0,35 m. (tubo para medida nivel)</v>
          </cell>
          <cell r="C423" t="str">
            <v>UN</v>
          </cell>
        </row>
        <row r="424">
          <cell r="A424" t="str">
            <v>6.4.2.184</v>
          </cell>
          <cell r="B424" t="str">
            <v>CANAL PARSHALL PREFRABRICADO EN PRFV esp=8 mm anclado a muro, según diseño.</v>
          </cell>
          <cell r="C424" t="str">
            <v>UN</v>
          </cell>
        </row>
        <row r="425">
          <cell r="A425" t="str">
            <v>6.4.2.185</v>
          </cell>
          <cell r="B425" t="str">
            <v xml:space="preserve">MARCO EN DOCLE ANGULO 1 1/4" x 3/16". PARA SOPORTE BAFLE EN  PRFV, L= 4,6 m. según diseño.
</v>
          </cell>
          <cell r="C425" t="str">
            <v>UN</v>
          </cell>
        </row>
        <row r="426">
          <cell r="A426" t="str">
            <v>6.4.2.186</v>
          </cell>
          <cell r="B426" t="str">
            <v>BAFLE PRFV B=0,6m H=2,00m Esp= 2cm. Incluye orificio superior, inferior y rendija según diseño. (SECCION A)</v>
          </cell>
          <cell r="C426" t="str">
            <v>UN</v>
          </cell>
        </row>
        <row r="427">
          <cell r="A427" t="str">
            <v>6.4.2.187</v>
          </cell>
          <cell r="B427" t="str">
            <v>BAFLE PRFV B=0,6m H=2,00m Esp= 2cm. Incluye orificio superior, inferior y rendija según diseño. (SECCION B)</v>
          </cell>
          <cell r="C427" t="str">
            <v>UN</v>
          </cell>
        </row>
        <row r="428">
          <cell r="A428" t="str">
            <v>6.4.2.188</v>
          </cell>
          <cell r="B428" t="str">
            <v>BAFLE PRFV B=0,6m H=2,00m Esp= 2cm. Incluye orificio superior, inferior y rendija según diseño. (SECCION C)</v>
          </cell>
          <cell r="C428" t="str">
            <v>UN</v>
          </cell>
        </row>
        <row r="429">
          <cell r="A429" t="str">
            <v>6.4.2.189</v>
          </cell>
          <cell r="B429" t="str">
            <v>CANALETA DE LAVADO EN PRFV ancho efectivo= 0,20m altura efectiva= 0,13m y esp= 0,02m. L=1,7m.</v>
          </cell>
          <cell r="C429" t="str">
            <v>UN</v>
          </cell>
        </row>
        <row r="430">
          <cell r="A430" t="str">
            <v>2.4.169A</v>
          </cell>
          <cell r="B430" t="str">
            <v>GRAVA PARA LECHO FILTRANTE TAMAÑO 38,1 mm</v>
          </cell>
          <cell r="C430" t="str">
            <v>M3</v>
          </cell>
        </row>
        <row r="431">
          <cell r="A431" t="str">
            <v>2.4.172A</v>
          </cell>
          <cell r="B431" t="str">
            <v>ANTRACITA PARA FILTRO TE = 0,8 mm</v>
          </cell>
          <cell r="C431" t="str">
            <v>M3</v>
          </cell>
        </row>
        <row r="432">
          <cell r="A432" t="str">
            <v>2.4.258A</v>
          </cell>
          <cell r="B432" t="str">
            <v>ARENAPARA FILTRO TE= 0,55 mm</v>
          </cell>
          <cell r="C432" t="str">
            <v>M3</v>
          </cell>
        </row>
        <row r="433">
          <cell r="A433" t="str">
            <v>6.4.2.190</v>
          </cell>
          <cell r="B433" t="str">
            <v>VIGA TRIANGULAR BASE= 0,30 m, ALTURA= 0,25 m, e= 0,10 m. INCLUYE NIPLE EN PVC UBICADO HORIZONTALMENTE D= 1/2", CADA 0,075 m. L= 1,34 SEGÚN DISEÑO</v>
          </cell>
          <cell r="C433" t="str">
            <v>UN</v>
          </cell>
        </row>
        <row r="434">
          <cell r="A434" t="str">
            <v>6.4.2.191</v>
          </cell>
          <cell r="B434" t="str">
            <v>MULTIPLES DE ALIMENTACION PVC D= 3" L= 0,25 m</v>
          </cell>
          <cell r="C434" t="str">
            <v>UN</v>
          </cell>
        </row>
        <row r="435">
          <cell r="A435" t="str">
            <v>6.4.2.192</v>
          </cell>
          <cell r="B435" t="str">
            <v>MULTIPLES SUCCIONADORES PVC 2" C/ 0,4 m L= 0,50 m</v>
          </cell>
          <cell r="C435" t="str">
            <v>UN</v>
          </cell>
        </row>
        <row r="436">
          <cell r="A436" t="str">
            <v>6.4.2.193</v>
          </cell>
          <cell r="B436" t="str">
            <v xml:space="preserve">PLACAS EN FIBROCEMENTO H= 0,05 M, ANCHO=0,10 M, L= 1,2 M SOPORTADAS POR DOS SECCIONES DE ANGULO DE 2 1/2" X 3/16". L= 1,1 M, ANCLADAS CON PERNOS EXPANSIVOS A LOS MUROS Y LAS PLACAS.
</v>
          </cell>
          <cell r="C436" t="str">
            <v>UN</v>
          </cell>
        </row>
        <row r="437">
          <cell r="A437" t="str">
            <v>6.4.2.194</v>
          </cell>
          <cell r="B437" t="str">
            <v>MÚLTIPLE DE RECOLECCIÓN Ø 2,5" C/0,506 m, CON 7 ORIFICIOS DE Ø1/2" C/0,15 m. L=1,20M. (EN UN EXTREMO CON ADAPTADOR MACHO Y CON TAPON POR EL OPUESTO)</v>
          </cell>
          <cell r="C437" t="str">
            <v>UN</v>
          </cell>
        </row>
        <row r="438">
          <cell r="A438" t="str">
            <v>6.4.2.195</v>
          </cell>
          <cell r="B438" t="str">
            <v>MODULO HEXAGONAL INCLINACIÓN = 60° en PAD cal. 60, e=6mm.</v>
          </cell>
          <cell r="C438" t="str">
            <v>UN</v>
          </cell>
        </row>
        <row r="439">
          <cell r="A439" t="str">
            <v>6.4.2.196</v>
          </cell>
          <cell r="B439" t="str">
            <v>SUMINISTRO TUBERÍA DE ALCANTARILALDO Ø=18"</v>
          </cell>
          <cell r="C439" t="str">
            <v>ML</v>
          </cell>
        </row>
        <row r="440">
          <cell r="A440" t="str">
            <v>6.4.2.196A</v>
          </cell>
          <cell r="B440" t="str">
            <v>INSTALACION TUBERÍA DE ALCANTARILALDO Ø=18"</v>
          </cell>
          <cell r="C440" t="str">
            <v>ML</v>
          </cell>
        </row>
        <row r="441">
          <cell r="A441" t="str">
            <v>6.4.2.197</v>
          </cell>
          <cell r="B441" t="str">
            <v>SUMINISTRO TUBERÍA DE ALCANTARILALDO Ø=27"</v>
          </cell>
          <cell r="C441" t="str">
            <v>ML</v>
          </cell>
        </row>
        <row r="442">
          <cell r="A442" t="str">
            <v>6.4.2.197A</v>
          </cell>
          <cell r="B442" t="str">
            <v xml:space="preserve"> INSTALACION TUBERÍA DE ALCANTARILALDO Ø=27"</v>
          </cell>
          <cell r="C442" t="str">
            <v>ML</v>
          </cell>
        </row>
        <row r="443">
          <cell r="A443" t="str">
            <v>6.4.2.198</v>
          </cell>
          <cell r="B443" t="str">
            <v>SUMINISTRO TUBERÍA DE ALCANTARILALDO Ø=30"</v>
          </cell>
          <cell r="C443" t="str">
            <v>ML</v>
          </cell>
        </row>
        <row r="444">
          <cell r="A444" t="str">
            <v>6.4.2.198A</v>
          </cell>
          <cell r="B444" t="str">
            <v>INSTALACION TUBERÍA DE ALCANTARILALDO Ø=30"</v>
          </cell>
          <cell r="C444" t="str">
            <v>ML</v>
          </cell>
        </row>
        <row r="445">
          <cell r="A445" t="str">
            <v>3.17.3</v>
          </cell>
          <cell r="B445" t="str">
            <v>PLACA DE FONDO O BASE DE POZO DE INSPECCION DIAMETRO = 1,95 m</v>
          </cell>
          <cell r="C445" t="str">
            <v>UN</v>
          </cell>
        </row>
        <row r="446">
          <cell r="A446" t="str">
            <v>6.4.2.199</v>
          </cell>
          <cell r="B446" t="str">
            <v>CAÑUELA POZO DE INSPECCION PARA TUBERIA ENTRE 24" Y 34" (Concreto fc´= 28 Mpa elab. En obra)</v>
          </cell>
          <cell r="C446" t="str">
            <v>ML</v>
          </cell>
        </row>
        <row r="447">
          <cell r="A447" t="str">
            <v>3.11.2</v>
          </cell>
          <cell r="B447" t="str">
            <v>CARGUE Y TRANSPORTE DE MATERIALES SUELTOS,  PRODUCTO DE SOBRANTES Y/O DERRUMBES (INCLUYE ACARREO LIBRE 5 KM.)</v>
          </cell>
          <cell r="C447" t="str">
            <v>M3</v>
          </cell>
        </row>
        <row r="448">
          <cell r="A448" t="str">
            <v>3.5.1</v>
          </cell>
          <cell r="B448" t="str">
            <v>SUMINISTRO, EXTENDIDA MATERIAL GRANULAR (RECEBO) PARA AFIRMADO, SIN COMPACTAR HASTA UN DIÁMETRO DE 5" Y UN ÍNDICE PLÁSTICO MENOR O IGUAL 9%  (**)</v>
          </cell>
          <cell r="C448" t="str">
            <v>M3</v>
          </cell>
        </row>
        <row r="449">
          <cell r="A449" t="str">
            <v>3.3.13</v>
          </cell>
          <cell r="B449" t="str">
            <v xml:space="preserve"> SUMINISTRO E INSTALACIÓN CONCRETO CICLOPEO  DE 17.5 MPa - (2500 P.S.I).,  40% RAJON PARA BASES</v>
          </cell>
          <cell r="C449" t="str">
            <v>M3</v>
          </cell>
        </row>
        <row r="450">
          <cell r="A450" t="str">
            <v>0.1.1</v>
          </cell>
          <cell r="B450" t="str">
            <v>PASO ELEVADO LONGITUD 35 M - Ver presupuesto adjunto</v>
          </cell>
          <cell r="C450" t="str">
            <v>UN</v>
          </cell>
        </row>
        <row r="451">
          <cell r="A451" t="str">
            <v>6.4.2.206</v>
          </cell>
          <cell r="B451" t="str">
            <v>PLATINA CABLE SUPERIOR EN ACERO 250MM X 250MM, ESP: 1".</v>
          </cell>
          <cell r="C451" t="str">
            <v>UN</v>
          </cell>
        </row>
        <row r="452">
          <cell r="A452" t="str">
            <v>6.4.2.207</v>
          </cell>
          <cell r="B452" t="str">
            <v>PLATINA CABLE INFERIOR EN ACERO 250MM X 250MM, ESP: 1".</v>
          </cell>
          <cell r="C452" t="str">
            <v>UN</v>
          </cell>
        </row>
        <row r="453">
          <cell r="A453" t="str">
            <v>6.4.2.208</v>
          </cell>
          <cell r="B453" t="str">
            <v>VARILLA DE ANCLAJE A CABLE SUPERIOR, 1 1/4".L=2,70 M.</v>
          </cell>
          <cell r="C453" t="str">
            <v>UN</v>
          </cell>
        </row>
        <row r="454">
          <cell r="A454" t="str">
            <v>6.4.2.209</v>
          </cell>
          <cell r="B454" t="str">
            <v>VARILLA DE ANCLAJE A CABLE INFERIOR 1". L=1,70 M.</v>
          </cell>
          <cell r="C454" t="str">
            <v>UN</v>
          </cell>
        </row>
        <row r="455">
          <cell r="A455" t="str">
            <v>6.4.2.210</v>
          </cell>
          <cell r="B455" t="str">
            <v xml:space="preserve">CABLE SUPERIOR PRINCIPAL EN ACERO FU: 1770 MPA. (REF. 6 X 37, 6 TORONES X 37 ALAMBRES C/U) 32MM. </v>
          </cell>
          <cell r="C455" t="str">
            <v>ML.</v>
          </cell>
        </row>
        <row r="456">
          <cell r="A456" t="str">
            <v>6.4.2.211</v>
          </cell>
          <cell r="B456" t="str">
            <v xml:space="preserve">CABLE INFERIOR SECUNDARIO EN ACERO FU: 1770 MPA. |(REF. 6 X 19, 6 TORONES X 19 ALAMBRES C/U) 24MM. </v>
          </cell>
          <cell r="C456" t="str">
            <v>ML.</v>
          </cell>
        </row>
        <row r="457">
          <cell r="A457" t="str">
            <v>6.4.2.212</v>
          </cell>
          <cell r="B457" t="str">
            <v>CABLE EN ACERO 10 MM FU: 1770 MPA. PARA PENDOLONES SUPERIORES.</v>
          </cell>
          <cell r="C457" t="str">
            <v>ML.</v>
          </cell>
        </row>
        <row r="458">
          <cell r="A458" t="str">
            <v>6.4.2.213</v>
          </cell>
          <cell r="B458" t="str">
            <v>CABLE EN ACERO 6 MM FU: 1770 MPA. PARA PENDOLONES INFERIORES.</v>
          </cell>
          <cell r="C458" t="str">
            <v>ML.</v>
          </cell>
        </row>
        <row r="459">
          <cell r="A459" t="str">
            <v>6.4.2.214</v>
          </cell>
          <cell r="B459" t="str">
            <v>ABRAZADERA PLATINA 1/2" INCLUYE 2 ARMELLAS SOLDADAS A PLATINA DE 5/8" Y PERNO DE 5/8".</v>
          </cell>
          <cell r="C459" t="str">
            <v>UN</v>
          </cell>
        </row>
        <row r="460">
          <cell r="A460" t="str">
            <v>6.4.2.215</v>
          </cell>
          <cell r="B460" t="str">
            <v>SUJETACABLES EN ACERO DE 1 1/4".</v>
          </cell>
          <cell r="C460" t="str">
            <v>UN</v>
          </cell>
        </row>
        <row r="461">
          <cell r="A461" t="str">
            <v>6.4.2.216</v>
          </cell>
          <cell r="B461" t="str">
            <v>SUJETACABLES EN ACERO DE 1".</v>
          </cell>
          <cell r="C461" t="str">
            <v>UN</v>
          </cell>
        </row>
        <row r="462">
          <cell r="A462" t="str">
            <v>6.4.2.217</v>
          </cell>
          <cell r="B462" t="str">
            <v>SUJETACABLES EN ACERO DE 10MM.</v>
          </cell>
          <cell r="C462" t="str">
            <v>UN</v>
          </cell>
        </row>
        <row r="463">
          <cell r="A463" t="str">
            <v>6.4.2.218</v>
          </cell>
          <cell r="B463" t="str">
            <v>SUJETACABLES EN ACERO DE 8MM.</v>
          </cell>
          <cell r="C463" t="str">
            <v>UN</v>
          </cell>
        </row>
        <row r="464">
          <cell r="A464" t="str">
            <v>6.4.2.219</v>
          </cell>
          <cell r="B464" t="str">
            <v>COLUMNA EN PERFIL CIRCULAR Ø 6", 4MM. SEGÚN DISEÑO.</v>
          </cell>
          <cell r="C464" t="str">
            <v>KG</v>
          </cell>
        </row>
        <row r="465">
          <cell r="A465" t="str">
            <v>6.4.2.220</v>
          </cell>
          <cell r="B465" t="str">
            <v>PLATINA PLACA BASE DE TORRE EN ACERO 350MM X 350MM, ESP: 5/16", 4 ATIESADORES PL 3/8", 4 PERNOS DE ANCLAJE L= 40CM. Ø 3/4" Y BASE ARMADA ENBEBIDA EN EL CONCRETO 4L 1,5X1,5X1/4". SEGÚN DISEÑO.</v>
          </cell>
          <cell r="C465" t="str">
            <v>UN</v>
          </cell>
        </row>
        <row r="466">
          <cell r="A466" t="str">
            <v>6.4.2.221</v>
          </cell>
          <cell r="B466" t="str">
            <v xml:space="preserve">
SUMINISTRO E INSTALACIÓN DE TUBERÍA DE ACERO 16”*3/8 , QUE SERVIRÁ COMO CAMISA PARA INSTALACIÓN TUBERÍA DE 12" EN PVC.
</v>
          </cell>
          <cell r="C466" t="str">
            <v>ML</v>
          </cell>
        </row>
        <row r="467">
          <cell r="A467" t="str">
            <v>3.3.4</v>
          </cell>
          <cell r="B467" t="str">
            <v xml:space="preserve"> SUMINISTRO E INSTALACIÓN CONCRETO DE 14 Mpa - (2000 P.S.I).  POBRE</v>
          </cell>
          <cell r="C467" t="str">
            <v>M3</v>
          </cell>
        </row>
        <row r="468">
          <cell r="A468" t="str">
            <v>6.4.2.306</v>
          </cell>
          <cell r="B468" t="str">
            <v>PROFESIONAL DEL ÁREA AMBIENTAL TIEMPO COMPLETO</v>
          </cell>
          <cell r="C468" t="str">
            <v>MES</v>
          </cell>
        </row>
        <row r="469">
          <cell r="A469" t="str">
            <v>6.4.2.307</v>
          </cell>
          <cell r="B469" t="str">
            <v xml:space="preserve">INSTALACION DE LA CAPA VEGETAL </v>
          </cell>
          <cell r="C469" t="str">
            <v>M2</v>
          </cell>
        </row>
        <row r="470">
          <cell r="A470" t="str">
            <v>6.4.2.308</v>
          </cell>
          <cell r="B470" t="str">
            <v>EXTENDIDO Y COMPACTACION DE MATERIAL PROVENIENTE DE EXCAVACION Y ESCOMBROS EN LOS SITIOS DE DISPOSICION FINAL</v>
          </cell>
          <cell r="C470" t="str">
            <v>M3</v>
          </cell>
        </row>
        <row r="471">
          <cell r="A471" t="str">
            <v>6.4.2.309</v>
          </cell>
          <cell r="B471" t="str">
            <v>SUMINISTRO LONAS PARA ALMACENAMIENTO DE RESIDUOS Y ESCOMBROS</v>
          </cell>
          <cell r="C471" t="str">
            <v>UN</v>
          </cell>
        </row>
        <row r="472">
          <cell r="A472" t="str">
            <v>6.4.2.310</v>
          </cell>
          <cell r="B472" t="str">
            <v>ANALISIS FISICO QUIMICO Y BACTERIOLOGO</v>
          </cell>
          <cell r="C472" t="str">
            <v>UN</v>
          </cell>
        </row>
        <row r="473">
          <cell r="A473" t="str">
            <v>6.4.2.311</v>
          </cell>
          <cell r="B473" t="str">
            <v>SUMINISTRO Y COLOCACIÓN BOLSAS DE POLIPROPILENO LLENA CON ARCILLA PARA DESVIAR Y CONTROLAR  LA QUEBRADA TIPACOQUE ANTES DE LA LÍNEA DE PASO SUBFLUVIAL  DEL INTERCEPTOR</v>
          </cell>
          <cell r="C473" t="str">
            <v>UN</v>
          </cell>
        </row>
        <row r="474">
          <cell r="A474">
            <v>0</v>
          </cell>
          <cell r="B474">
            <v>0</v>
          </cell>
          <cell r="C474">
            <v>0</v>
          </cell>
        </row>
        <row r="475">
          <cell r="A475">
            <v>0</v>
          </cell>
          <cell r="B475">
            <v>0</v>
          </cell>
          <cell r="C475">
            <v>0</v>
          </cell>
        </row>
        <row r="476">
          <cell r="A476">
            <v>0</v>
          </cell>
          <cell r="B476">
            <v>0</v>
          </cell>
          <cell r="C476">
            <v>0</v>
          </cell>
        </row>
        <row r="477">
          <cell r="A477">
            <v>0</v>
          </cell>
          <cell r="B477">
            <v>0</v>
          </cell>
          <cell r="C477">
            <v>0</v>
          </cell>
        </row>
        <row r="478">
          <cell r="A478">
            <v>0</v>
          </cell>
          <cell r="B478">
            <v>0</v>
          </cell>
          <cell r="C478">
            <v>0</v>
          </cell>
        </row>
        <row r="479">
          <cell r="A479">
            <v>0</v>
          </cell>
          <cell r="B479">
            <v>0</v>
          </cell>
          <cell r="C479">
            <v>0</v>
          </cell>
        </row>
        <row r="480">
          <cell r="A480">
            <v>0</v>
          </cell>
          <cell r="B480">
            <v>0</v>
          </cell>
          <cell r="C480">
            <v>0</v>
          </cell>
        </row>
        <row r="481">
          <cell r="A481">
            <v>0</v>
          </cell>
          <cell r="B481">
            <v>0</v>
          </cell>
          <cell r="C481">
            <v>0</v>
          </cell>
        </row>
        <row r="482">
          <cell r="A482">
            <v>0</v>
          </cell>
          <cell r="B482">
            <v>0</v>
          </cell>
          <cell r="C482">
            <v>0</v>
          </cell>
        </row>
        <row r="483">
          <cell r="A483">
            <v>0</v>
          </cell>
          <cell r="B483">
            <v>0</v>
          </cell>
          <cell r="C483">
            <v>0</v>
          </cell>
        </row>
        <row r="484">
          <cell r="A484">
            <v>0</v>
          </cell>
          <cell r="B484">
            <v>0</v>
          </cell>
          <cell r="C484">
            <v>0</v>
          </cell>
        </row>
        <row r="485">
          <cell r="A485">
            <v>0</v>
          </cell>
          <cell r="B485">
            <v>0</v>
          </cell>
          <cell r="C485">
            <v>0</v>
          </cell>
        </row>
        <row r="486">
          <cell r="A486">
            <v>0</v>
          </cell>
          <cell r="B486">
            <v>0</v>
          </cell>
          <cell r="C486">
            <v>0</v>
          </cell>
        </row>
        <row r="487">
          <cell r="A487">
            <v>0</v>
          </cell>
          <cell r="B487">
            <v>0</v>
          </cell>
          <cell r="C487">
            <v>0</v>
          </cell>
        </row>
        <row r="488">
          <cell r="A488">
            <v>0</v>
          </cell>
          <cell r="B488">
            <v>0</v>
          </cell>
          <cell r="C488">
            <v>0</v>
          </cell>
        </row>
        <row r="489">
          <cell r="A489">
            <v>0</v>
          </cell>
          <cell r="B489">
            <v>0</v>
          </cell>
          <cell r="C489">
            <v>0</v>
          </cell>
        </row>
        <row r="490">
          <cell r="A490">
            <v>0</v>
          </cell>
          <cell r="B490">
            <v>0</v>
          </cell>
          <cell r="C490">
            <v>0</v>
          </cell>
        </row>
        <row r="491">
          <cell r="A491">
            <v>0</v>
          </cell>
          <cell r="B491">
            <v>0</v>
          </cell>
          <cell r="C491">
            <v>0</v>
          </cell>
        </row>
        <row r="492">
          <cell r="A492">
            <v>0</v>
          </cell>
          <cell r="B492">
            <v>0</v>
          </cell>
          <cell r="C492">
            <v>0</v>
          </cell>
        </row>
        <row r="493">
          <cell r="A493">
            <v>0</v>
          </cell>
          <cell r="B493">
            <v>0</v>
          </cell>
          <cell r="C493">
            <v>0</v>
          </cell>
        </row>
        <row r="494">
          <cell r="A494">
            <v>0</v>
          </cell>
          <cell r="B494">
            <v>0</v>
          </cell>
          <cell r="C494">
            <v>0</v>
          </cell>
        </row>
        <row r="495">
          <cell r="A495">
            <v>0</v>
          </cell>
          <cell r="B495">
            <v>0</v>
          </cell>
          <cell r="C495">
            <v>0</v>
          </cell>
        </row>
        <row r="496">
          <cell r="A496">
            <v>0</v>
          </cell>
          <cell r="B496">
            <v>0</v>
          </cell>
          <cell r="C496">
            <v>0</v>
          </cell>
        </row>
        <row r="497">
          <cell r="A497">
            <v>0</v>
          </cell>
          <cell r="B497">
            <v>0</v>
          </cell>
          <cell r="C497">
            <v>0</v>
          </cell>
        </row>
        <row r="498">
          <cell r="A498">
            <v>0</v>
          </cell>
          <cell r="B498">
            <v>0</v>
          </cell>
          <cell r="C498">
            <v>0</v>
          </cell>
        </row>
        <row r="499">
          <cell r="A499">
            <v>0</v>
          </cell>
          <cell r="B499">
            <v>0</v>
          </cell>
          <cell r="C499">
            <v>0</v>
          </cell>
        </row>
        <row r="500">
          <cell r="A500">
            <v>0</v>
          </cell>
          <cell r="B500">
            <v>0</v>
          </cell>
          <cell r="C500">
            <v>0</v>
          </cell>
        </row>
        <row r="501">
          <cell r="A501">
            <v>0</v>
          </cell>
          <cell r="B501">
            <v>0</v>
          </cell>
          <cell r="C501">
            <v>0</v>
          </cell>
        </row>
        <row r="502">
          <cell r="A502">
            <v>0</v>
          </cell>
          <cell r="B502">
            <v>0</v>
          </cell>
          <cell r="C502">
            <v>0</v>
          </cell>
        </row>
        <row r="503">
          <cell r="A503">
            <v>0</v>
          </cell>
          <cell r="B503">
            <v>0</v>
          </cell>
          <cell r="C503">
            <v>0</v>
          </cell>
        </row>
        <row r="504">
          <cell r="A504">
            <v>0</v>
          </cell>
          <cell r="B504">
            <v>0</v>
          </cell>
          <cell r="C504">
            <v>0</v>
          </cell>
        </row>
        <row r="505">
          <cell r="A505">
            <v>0</v>
          </cell>
          <cell r="B505">
            <v>0</v>
          </cell>
          <cell r="C505">
            <v>0</v>
          </cell>
        </row>
        <row r="506">
          <cell r="A506">
            <v>0</v>
          </cell>
          <cell r="B506">
            <v>0</v>
          </cell>
          <cell r="C506">
            <v>0</v>
          </cell>
        </row>
        <row r="507">
          <cell r="A507">
            <v>0</v>
          </cell>
          <cell r="B507">
            <v>0</v>
          </cell>
          <cell r="C507">
            <v>0</v>
          </cell>
        </row>
        <row r="508">
          <cell r="A508">
            <v>0</v>
          </cell>
          <cell r="B508">
            <v>0</v>
          </cell>
          <cell r="C508">
            <v>0</v>
          </cell>
        </row>
        <row r="509">
          <cell r="A509">
            <v>0</v>
          </cell>
          <cell r="B509">
            <v>0</v>
          </cell>
          <cell r="C509">
            <v>0</v>
          </cell>
        </row>
        <row r="510">
          <cell r="A510">
            <v>0</v>
          </cell>
          <cell r="B510">
            <v>0</v>
          </cell>
          <cell r="C510">
            <v>0</v>
          </cell>
        </row>
        <row r="511">
          <cell r="A511">
            <v>0</v>
          </cell>
          <cell r="B511">
            <v>0</v>
          </cell>
          <cell r="C511">
            <v>0</v>
          </cell>
        </row>
        <row r="512">
          <cell r="A512">
            <v>0</v>
          </cell>
          <cell r="B512">
            <v>0</v>
          </cell>
          <cell r="C512">
            <v>0</v>
          </cell>
        </row>
        <row r="513">
          <cell r="A513">
            <v>0</v>
          </cell>
          <cell r="B513">
            <v>0</v>
          </cell>
          <cell r="C513">
            <v>0</v>
          </cell>
        </row>
        <row r="514">
          <cell r="A514">
            <v>0</v>
          </cell>
          <cell r="B514">
            <v>0</v>
          </cell>
          <cell r="C514">
            <v>0</v>
          </cell>
        </row>
        <row r="515">
          <cell r="A515">
            <v>0</v>
          </cell>
          <cell r="B515">
            <v>0</v>
          </cell>
          <cell r="C515">
            <v>0</v>
          </cell>
        </row>
        <row r="516">
          <cell r="A516">
            <v>0</v>
          </cell>
          <cell r="B516">
            <v>0</v>
          </cell>
          <cell r="C516">
            <v>0</v>
          </cell>
        </row>
        <row r="517">
          <cell r="A517">
            <v>0</v>
          </cell>
          <cell r="B517">
            <v>0</v>
          </cell>
          <cell r="C517">
            <v>0</v>
          </cell>
        </row>
        <row r="518">
          <cell r="A518">
            <v>0</v>
          </cell>
          <cell r="B518">
            <v>0</v>
          </cell>
          <cell r="C518">
            <v>0</v>
          </cell>
        </row>
        <row r="519">
          <cell r="A519">
            <v>0</v>
          </cell>
          <cell r="B519">
            <v>0</v>
          </cell>
          <cell r="C519">
            <v>0</v>
          </cell>
        </row>
        <row r="520">
          <cell r="A520">
            <v>0</v>
          </cell>
          <cell r="B520">
            <v>0</v>
          </cell>
          <cell r="C520">
            <v>0</v>
          </cell>
        </row>
        <row r="521">
          <cell r="A521">
            <v>0</v>
          </cell>
          <cell r="B521">
            <v>0</v>
          </cell>
          <cell r="C521">
            <v>0</v>
          </cell>
        </row>
        <row r="522">
          <cell r="A522">
            <v>0</v>
          </cell>
          <cell r="B522">
            <v>0</v>
          </cell>
          <cell r="C522">
            <v>0</v>
          </cell>
        </row>
        <row r="523">
          <cell r="A523">
            <v>0</v>
          </cell>
          <cell r="B523">
            <v>0</v>
          </cell>
          <cell r="C523">
            <v>0</v>
          </cell>
        </row>
        <row r="524">
          <cell r="A524">
            <v>0</v>
          </cell>
          <cell r="B524">
            <v>0</v>
          </cell>
          <cell r="C524">
            <v>0</v>
          </cell>
        </row>
        <row r="525">
          <cell r="A525">
            <v>0</v>
          </cell>
          <cell r="B525">
            <v>0</v>
          </cell>
          <cell r="C525">
            <v>0</v>
          </cell>
        </row>
        <row r="526">
          <cell r="A526">
            <v>0</v>
          </cell>
          <cell r="B526">
            <v>0</v>
          </cell>
          <cell r="C526">
            <v>0</v>
          </cell>
        </row>
        <row r="527">
          <cell r="A527">
            <v>0</v>
          </cell>
          <cell r="B527">
            <v>0</v>
          </cell>
          <cell r="C527">
            <v>0</v>
          </cell>
        </row>
        <row r="528">
          <cell r="A528">
            <v>0</v>
          </cell>
          <cell r="B528">
            <v>0</v>
          </cell>
          <cell r="C528">
            <v>0</v>
          </cell>
        </row>
        <row r="529">
          <cell r="A529">
            <v>0</v>
          </cell>
          <cell r="B529">
            <v>0</v>
          </cell>
          <cell r="C529">
            <v>0</v>
          </cell>
        </row>
        <row r="530">
          <cell r="A530">
            <v>0</v>
          </cell>
          <cell r="B530">
            <v>0</v>
          </cell>
          <cell r="C530">
            <v>0</v>
          </cell>
        </row>
        <row r="531">
          <cell r="A531">
            <v>0</v>
          </cell>
          <cell r="B531">
            <v>0</v>
          </cell>
          <cell r="C531">
            <v>0</v>
          </cell>
        </row>
        <row r="532">
          <cell r="A532">
            <v>0</v>
          </cell>
          <cell r="B532">
            <v>0</v>
          </cell>
          <cell r="C532">
            <v>0</v>
          </cell>
        </row>
        <row r="533">
          <cell r="A533">
            <v>0</v>
          </cell>
          <cell r="B533">
            <v>0</v>
          </cell>
          <cell r="C533">
            <v>0</v>
          </cell>
        </row>
        <row r="534">
          <cell r="A534">
            <v>0</v>
          </cell>
          <cell r="B534">
            <v>0</v>
          </cell>
          <cell r="C534">
            <v>0</v>
          </cell>
        </row>
        <row r="535">
          <cell r="A535">
            <v>0</v>
          </cell>
          <cell r="B535">
            <v>0</v>
          </cell>
          <cell r="C535">
            <v>0</v>
          </cell>
        </row>
        <row r="536">
          <cell r="A536">
            <v>0</v>
          </cell>
          <cell r="B536">
            <v>0</v>
          </cell>
          <cell r="C536">
            <v>0</v>
          </cell>
        </row>
        <row r="537">
          <cell r="A537">
            <v>0</v>
          </cell>
          <cell r="B537">
            <v>0</v>
          </cell>
          <cell r="C537">
            <v>0</v>
          </cell>
        </row>
        <row r="538">
          <cell r="A538">
            <v>0</v>
          </cell>
          <cell r="B538">
            <v>0</v>
          </cell>
          <cell r="C538">
            <v>0</v>
          </cell>
        </row>
        <row r="539">
          <cell r="A539">
            <v>0</v>
          </cell>
          <cell r="B539">
            <v>0</v>
          </cell>
          <cell r="C539">
            <v>0</v>
          </cell>
        </row>
        <row r="540">
          <cell r="A540">
            <v>0</v>
          </cell>
          <cell r="B540">
            <v>0</v>
          </cell>
          <cell r="C540">
            <v>0</v>
          </cell>
        </row>
        <row r="541">
          <cell r="A541">
            <v>0</v>
          </cell>
          <cell r="B541">
            <v>0</v>
          </cell>
          <cell r="C541">
            <v>0</v>
          </cell>
        </row>
        <row r="542">
          <cell r="A542">
            <v>0</v>
          </cell>
          <cell r="B542">
            <v>0</v>
          </cell>
          <cell r="C542">
            <v>0</v>
          </cell>
        </row>
        <row r="543">
          <cell r="A543">
            <v>0</v>
          </cell>
          <cell r="B543">
            <v>0</v>
          </cell>
          <cell r="C543">
            <v>0</v>
          </cell>
        </row>
        <row r="544">
          <cell r="A544">
            <v>0</v>
          </cell>
          <cell r="B544">
            <v>0</v>
          </cell>
          <cell r="C544">
            <v>0</v>
          </cell>
        </row>
        <row r="545">
          <cell r="A545">
            <v>0</v>
          </cell>
          <cell r="B545">
            <v>0</v>
          </cell>
          <cell r="C545">
            <v>0</v>
          </cell>
        </row>
        <row r="546">
          <cell r="A546">
            <v>0</v>
          </cell>
          <cell r="B546">
            <v>0</v>
          </cell>
          <cell r="C546">
            <v>0</v>
          </cell>
        </row>
        <row r="547">
          <cell r="A547">
            <v>0</v>
          </cell>
          <cell r="B547">
            <v>0</v>
          </cell>
          <cell r="C547">
            <v>0</v>
          </cell>
        </row>
        <row r="548">
          <cell r="A548">
            <v>0</v>
          </cell>
          <cell r="B548">
            <v>0</v>
          </cell>
          <cell r="C548">
            <v>0</v>
          </cell>
        </row>
        <row r="549">
          <cell r="A549">
            <v>0</v>
          </cell>
          <cell r="B549">
            <v>0</v>
          </cell>
          <cell r="C549">
            <v>0</v>
          </cell>
        </row>
        <row r="550">
          <cell r="A550">
            <v>0</v>
          </cell>
          <cell r="B550">
            <v>0</v>
          </cell>
          <cell r="C550">
            <v>0</v>
          </cell>
        </row>
        <row r="551">
          <cell r="A551">
            <v>0</v>
          </cell>
          <cell r="B551">
            <v>0</v>
          </cell>
          <cell r="C551">
            <v>0</v>
          </cell>
        </row>
        <row r="552">
          <cell r="A552">
            <v>0</v>
          </cell>
          <cell r="B552">
            <v>0</v>
          </cell>
          <cell r="C552">
            <v>0</v>
          </cell>
        </row>
        <row r="553">
          <cell r="A553">
            <v>0</v>
          </cell>
          <cell r="B553">
            <v>0</v>
          </cell>
          <cell r="C553">
            <v>0</v>
          </cell>
        </row>
        <row r="554">
          <cell r="A554">
            <v>0</v>
          </cell>
          <cell r="B554">
            <v>0</v>
          </cell>
          <cell r="C554">
            <v>0</v>
          </cell>
        </row>
        <row r="555">
          <cell r="A555">
            <v>0</v>
          </cell>
          <cell r="B555">
            <v>0</v>
          </cell>
          <cell r="C555">
            <v>0</v>
          </cell>
        </row>
        <row r="556">
          <cell r="A556">
            <v>0</v>
          </cell>
          <cell r="B556">
            <v>0</v>
          </cell>
          <cell r="C556">
            <v>0</v>
          </cell>
        </row>
        <row r="557">
          <cell r="A557">
            <v>0</v>
          </cell>
          <cell r="B557">
            <v>0</v>
          </cell>
          <cell r="C557">
            <v>0</v>
          </cell>
        </row>
        <row r="558">
          <cell r="A558">
            <v>0</v>
          </cell>
          <cell r="B558">
            <v>0</v>
          </cell>
          <cell r="C558">
            <v>0</v>
          </cell>
        </row>
        <row r="559">
          <cell r="A559">
            <v>0</v>
          </cell>
          <cell r="B559">
            <v>0</v>
          </cell>
          <cell r="C559">
            <v>0</v>
          </cell>
        </row>
        <row r="560">
          <cell r="A560">
            <v>0</v>
          </cell>
          <cell r="B560">
            <v>0</v>
          </cell>
          <cell r="C560">
            <v>0</v>
          </cell>
        </row>
        <row r="561">
          <cell r="A561">
            <v>0</v>
          </cell>
          <cell r="B561">
            <v>0</v>
          </cell>
          <cell r="C561">
            <v>0</v>
          </cell>
        </row>
        <row r="562">
          <cell r="A562">
            <v>0</v>
          </cell>
          <cell r="B562">
            <v>0</v>
          </cell>
          <cell r="C562">
            <v>0</v>
          </cell>
        </row>
        <row r="563">
          <cell r="A563">
            <v>0</v>
          </cell>
          <cell r="B563">
            <v>0</v>
          </cell>
          <cell r="C563">
            <v>0</v>
          </cell>
        </row>
        <row r="564">
          <cell r="A564">
            <v>0</v>
          </cell>
          <cell r="B564">
            <v>0</v>
          </cell>
          <cell r="C564">
            <v>0</v>
          </cell>
        </row>
        <row r="565">
          <cell r="A565">
            <v>0</v>
          </cell>
          <cell r="B565">
            <v>0</v>
          </cell>
          <cell r="C565">
            <v>0</v>
          </cell>
        </row>
        <row r="566">
          <cell r="A566">
            <v>0</v>
          </cell>
          <cell r="B566">
            <v>0</v>
          </cell>
          <cell r="C566">
            <v>0</v>
          </cell>
        </row>
        <row r="567">
          <cell r="A567">
            <v>0</v>
          </cell>
          <cell r="B567">
            <v>0</v>
          </cell>
          <cell r="C567">
            <v>0</v>
          </cell>
        </row>
        <row r="568">
          <cell r="A568">
            <v>0</v>
          </cell>
          <cell r="B568">
            <v>0</v>
          </cell>
          <cell r="C568">
            <v>0</v>
          </cell>
        </row>
        <row r="569">
          <cell r="A569">
            <v>0</v>
          </cell>
          <cell r="B569">
            <v>0</v>
          </cell>
          <cell r="C569">
            <v>0</v>
          </cell>
        </row>
        <row r="570">
          <cell r="A570">
            <v>0</v>
          </cell>
          <cell r="B570">
            <v>0</v>
          </cell>
          <cell r="C570">
            <v>0</v>
          </cell>
        </row>
        <row r="571">
          <cell r="A571">
            <v>0</v>
          </cell>
          <cell r="B571">
            <v>0</v>
          </cell>
          <cell r="C571">
            <v>0</v>
          </cell>
        </row>
        <row r="572">
          <cell r="A572">
            <v>0</v>
          </cell>
          <cell r="B572">
            <v>0</v>
          </cell>
          <cell r="C572">
            <v>0</v>
          </cell>
        </row>
        <row r="573">
          <cell r="A573">
            <v>0</v>
          </cell>
          <cell r="B573">
            <v>0</v>
          </cell>
          <cell r="C573">
            <v>0</v>
          </cell>
        </row>
        <row r="574">
          <cell r="A574">
            <v>0</v>
          </cell>
          <cell r="B574">
            <v>0</v>
          </cell>
          <cell r="C574">
            <v>0</v>
          </cell>
        </row>
        <row r="575">
          <cell r="A575">
            <v>0</v>
          </cell>
          <cell r="B575">
            <v>0</v>
          </cell>
          <cell r="C575">
            <v>0</v>
          </cell>
        </row>
        <row r="576">
          <cell r="A576">
            <v>0</v>
          </cell>
          <cell r="B576">
            <v>0</v>
          </cell>
          <cell r="C576">
            <v>0</v>
          </cell>
        </row>
        <row r="577">
          <cell r="A577">
            <v>0</v>
          </cell>
          <cell r="B577">
            <v>0</v>
          </cell>
          <cell r="C577">
            <v>0</v>
          </cell>
        </row>
        <row r="578">
          <cell r="A578">
            <v>0</v>
          </cell>
          <cell r="B578">
            <v>0</v>
          </cell>
          <cell r="C578">
            <v>0</v>
          </cell>
        </row>
        <row r="579">
          <cell r="A579">
            <v>0</v>
          </cell>
          <cell r="B579">
            <v>0</v>
          </cell>
          <cell r="C579">
            <v>0</v>
          </cell>
        </row>
        <row r="580">
          <cell r="A580">
            <v>0</v>
          </cell>
          <cell r="B580">
            <v>0</v>
          </cell>
          <cell r="C580">
            <v>0</v>
          </cell>
        </row>
        <row r="581">
          <cell r="A581">
            <v>0</v>
          </cell>
          <cell r="B581">
            <v>0</v>
          </cell>
          <cell r="C581">
            <v>0</v>
          </cell>
        </row>
        <row r="582">
          <cell r="A582">
            <v>0</v>
          </cell>
          <cell r="B582">
            <v>0</v>
          </cell>
          <cell r="C582">
            <v>0</v>
          </cell>
        </row>
        <row r="583">
          <cell r="A583">
            <v>0</v>
          </cell>
          <cell r="B583">
            <v>0</v>
          </cell>
          <cell r="C583">
            <v>0</v>
          </cell>
        </row>
        <row r="584">
          <cell r="A584">
            <v>0</v>
          </cell>
          <cell r="B584">
            <v>0</v>
          </cell>
          <cell r="C584">
            <v>0</v>
          </cell>
        </row>
        <row r="585">
          <cell r="A585">
            <v>0</v>
          </cell>
          <cell r="B585">
            <v>0</v>
          </cell>
          <cell r="C585">
            <v>0</v>
          </cell>
        </row>
        <row r="586">
          <cell r="A586">
            <v>0</v>
          </cell>
          <cell r="B586">
            <v>0</v>
          </cell>
          <cell r="C586">
            <v>0</v>
          </cell>
        </row>
        <row r="587">
          <cell r="A587">
            <v>0</v>
          </cell>
          <cell r="B587">
            <v>0</v>
          </cell>
          <cell r="C587">
            <v>0</v>
          </cell>
        </row>
        <row r="588">
          <cell r="A588">
            <v>0</v>
          </cell>
          <cell r="B588">
            <v>0</v>
          </cell>
          <cell r="C588">
            <v>0</v>
          </cell>
        </row>
        <row r="589">
          <cell r="A589">
            <v>0</v>
          </cell>
          <cell r="B589">
            <v>0</v>
          </cell>
          <cell r="C589">
            <v>0</v>
          </cell>
        </row>
        <row r="590">
          <cell r="A590">
            <v>0</v>
          </cell>
          <cell r="B590">
            <v>0</v>
          </cell>
          <cell r="C590">
            <v>0</v>
          </cell>
        </row>
        <row r="591">
          <cell r="A591">
            <v>0</v>
          </cell>
          <cell r="B591">
            <v>0</v>
          </cell>
          <cell r="C591">
            <v>0</v>
          </cell>
        </row>
        <row r="592">
          <cell r="A592">
            <v>0</v>
          </cell>
          <cell r="B592">
            <v>0</v>
          </cell>
          <cell r="C592">
            <v>0</v>
          </cell>
        </row>
        <row r="593">
          <cell r="A593">
            <v>0</v>
          </cell>
          <cell r="B593">
            <v>0</v>
          </cell>
          <cell r="C593">
            <v>0</v>
          </cell>
        </row>
        <row r="594">
          <cell r="A594">
            <v>0</v>
          </cell>
          <cell r="B594">
            <v>0</v>
          </cell>
          <cell r="C594">
            <v>0</v>
          </cell>
        </row>
        <row r="595">
          <cell r="A595">
            <v>0</v>
          </cell>
          <cell r="B595">
            <v>0</v>
          </cell>
          <cell r="C595">
            <v>0</v>
          </cell>
        </row>
        <row r="596">
          <cell r="A596">
            <v>0</v>
          </cell>
          <cell r="B596">
            <v>0</v>
          </cell>
          <cell r="C596">
            <v>0</v>
          </cell>
        </row>
        <row r="597">
          <cell r="A597">
            <v>0</v>
          </cell>
          <cell r="B597">
            <v>0</v>
          </cell>
          <cell r="C597">
            <v>0</v>
          </cell>
        </row>
        <row r="598">
          <cell r="A598">
            <v>0</v>
          </cell>
          <cell r="B598">
            <v>0</v>
          </cell>
          <cell r="C598">
            <v>0</v>
          </cell>
        </row>
        <row r="599">
          <cell r="A599">
            <v>0</v>
          </cell>
          <cell r="B599">
            <v>0</v>
          </cell>
          <cell r="C599">
            <v>0</v>
          </cell>
        </row>
        <row r="600">
          <cell r="A600">
            <v>0</v>
          </cell>
          <cell r="B600">
            <v>0</v>
          </cell>
          <cell r="C600">
            <v>0</v>
          </cell>
        </row>
        <row r="601">
          <cell r="A601">
            <v>0</v>
          </cell>
          <cell r="B601">
            <v>0</v>
          </cell>
          <cell r="C601">
            <v>0</v>
          </cell>
        </row>
        <row r="602">
          <cell r="A602">
            <v>0</v>
          </cell>
          <cell r="B602">
            <v>0</v>
          </cell>
          <cell r="C602">
            <v>0</v>
          </cell>
        </row>
        <row r="603">
          <cell r="A603">
            <v>0</v>
          </cell>
          <cell r="B603">
            <v>0</v>
          </cell>
          <cell r="C603">
            <v>0</v>
          </cell>
        </row>
        <row r="604">
          <cell r="A604">
            <v>0</v>
          </cell>
          <cell r="B604">
            <v>0</v>
          </cell>
          <cell r="C604">
            <v>0</v>
          </cell>
        </row>
        <row r="605">
          <cell r="A605">
            <v>0</v>
          </cell>
          <cell r="B605">
            <v>0</v>
          </cell>
          <cell r="C605">
            <v>0</v>
          </cell>
        </row>
        <row r="606">
          <cell r="A606">
            <v>0</v>
          </cell>
          <cell r="B606">
            <v>0</v>
          </cell>
          <cell r="C606">
            <v>0</v>
          </cell>
        </row>
        <row r="607">
          <cell r="A607">
            <v>0</v>
          </cell>
          <cell r="B607">
            <v>0</v>
          </cell>
          <cell r="C607">
            <v>0</v>
          </cell>
        </row>
        <row r="608">
          <cell r="A608">
            <v>0</v>
          </cell>
          <cell r="B608">
            <v>0</v>
          </cell>
          <cell r="C608">
            <v>0</v>
          </cell>
        </row>
        <row r="609">
          <cell r="A609">
            <v>0</v>
          </cell>
          <cell r="B609">
            <v>0</v>
          </cell>
          <cell r="C609">
            <v>0</v>
          </cell>
        </row>
        <row r="610">
          <cell r="A610">
            <v>0</v>
          </cell>
          <cell r="B610">
            <v>0</v>
          </cell>
          <cell r="C610">
            <v>0</v>
          </cell>
        </row>
        <row r="611">
          <cell r="A611">
            <v>0</v>
          </cell>
          <cell r="B611">
            <v>0</v>
          </cell>
          <cell r="C611">
            <v>0</v>
          </cell>
        </row>
        <row r="612">
          <cell r="A612">
            <v>0</v>
          </cell>
          <cell r="B612">
            <v>0</v>
          </cell>
          <cell r="C612">
            <v>0</v>
          </cell>
        </row>
        <row r="613">
          <cell r="A613">
            <v>0</v>
          </cell>
          <cell r="B613">
            <v>0</v>
          </cell>
          <cell r="C613">
            <v>0</v>
          </cell>
        </row>
        <row r="614">
          <cell r="A614">
            <v>0</v>
          </cell>
          <cell r="B614">
            <v>0</v>
          </cell>
          <cell r="C614">
            <v>0</v>
          </cell>
        </row>
        <row r="615">
          <cell r="A615">
            <v>0</v>
          </cell>
          <cell r="B615">
            <v>0</v>
          </cell>
          <cell r="C615">
            <v>0</v>
          </cell>
        </row>
        <row r="616">
          <cell r="A616">
            <v>0</v>
          </cell>
          <cell r="B616">
            <v>0</v>
          </cell>
          <cell r="C616">
            <v>0</v>
          </cell>
        </row>
        <row r="617">
          <cell r="A617">
            <v>0</v>
          </cell>
          <cell r="B617">
            <v>0</v>
          </cell>
          <cell r="C617">
            <v>0</v>
          </cell>
        </row>
        <row r="618">
          <cell r="A618">
            <v>0</v>
          </cell>
          <cell r="B618">
            <v>0</v>
          </cell>
          <cell r="C618">
            <v>0</v>
          </cell>
        </row>
        <row r="619">
          <cell r="A619">
            <v>0</v>
          </cell>
          <cell r="B619">
            <v>0</v>
          </cell>
          <cell r="C619">
            <v>0</v>
          </cell>
        </row>
        <row r="620">
          <cell r="A620">
            <v>0</v>
          </cell>
          <cell r="B620">
            <v>0</v>
          </cell>
          <cell r="C620">
            <v>0</v>
          </cell>
        </row>
        <row r="621">
          <cell r="A621">
            <v>0</v>
          </cell>
          <cell r="B621">
            <v>0</v>
          </cell>
          <cell r="C621">
            <v>0</v>
          </cell>
        </row>
        <row r="622">
          <cell r="A622">
            <v>0</v>
          </cell>
          <cell r="B622">
            <v>0</v>
          </cell>
          <cell r="C622">
            <v>0</v>
          </cell>
        </row>
        <row r="623">
          <cell r="A623">
            <v>0</v>
          </cell>
          <cell r="B623">
            <v>0</v>
          </cell>
          <cell r="C623">
            <v>0</v>
          </cell>
        </row>
        <row r="624">
          <cell r="A624">
            <v>0</v>
          </cell>
          <cell r="B624">
            <v>0</v>
          </cell>
          <cell r="C624">
            <v>0</v>
          </cell>
        </row>
        <row r="625">
          <cell r="A625">
            <v>0</v>
          </cell>
          <cell r="B625">
            <v>0</v>
          </cell>
          <cell r="C625">
            <v>0</v>
          </cell>
        </row>
        <row r="626">
          <cell r="A626">
            <v>0</v>
          </cell>
          <cell r="B626">
            <v>0</v>
          </cell>
          <cell r="C626">
            <v>0</v>
          </cell>
        </row>
        <row r="627">
          <cell r="A627">
            <v>0</v>
          </cell>
          <cell r="B627">
            <v>0</v>
          </cell>
          <cell r="C627">
            <v>0</v>
          </cell>
        </row>
        <row r="628">
          <cell r="A628">
            <v>0</v>
          </cell>
          <cell r="B628">
            <v>0</v>
          </cell>
          <cell r="C628">
            <v>0</v>
          </cell>
        </row>
        <row r="629">
          <cell r="A629">
            <v>0</v>
          </cell>
          <cell r="B629">
            <v>0</v>
          </cell>
          <cell r="C629">
            <v>0</v>
          </cell>
        </row>
        <row r="630">
          <cell r="A630">
            <v>0</v>
          </cell>
          <cell r="B630">
            <v>0</v>
          </cell>
          <cell r="C630">
            <v>0</v>
          </cell>
        </row>
        <row r="631">
          <cell r="A631">
            <v>0</v>
          </cell>
          <cell r="B631">
            <v>0</v>
          </cell>
          <cell r="C631">
            <v>0</v>
          </cell>
        </row>
        <row r="632">
          <cell r="A632">
            <v>0</v>
          </cell>
          <cell r="B632">
            <v>0</v>
          </cell>
          <cell r="C632">
            <v>0</v>
          </cell>
        </row>
        <row r="633">
          <cell r="A633">
            <v>0</v>
          </cell>
          <cell r="B633">
            <v>0</v>
          </cell>
          <cell r="C633">
            <v>0</v>
          </cell>
        </row>
        <row r="634">
          <cell r="A634">
            <v>0</v>
          </cell>
          <cell r="B634">
            <v>0</v>
          </cell>
          <cell r="C634">
            <v>0</v>
          </cell>
        </row>
        <row r="635">
          <cell r="A635">
            <v>0</v>
          </cell>
          <cell r="B635">
            <v>0</v>
          </cell>
          <cell r="C635">
            <v>0</v>
          </cell>
        </row>
        <row r="636">
          <cell r="A636">
            <v>0</v>
          </cell>
          <cell r="B636">
            <v>0</v>
          </cell>
          <cell r="C636">
            <v>0</v>
          </cell>
        </row>
        <row r="637">
          <cell r="A637">
            <v>0</v>
          </cell>
          <cell r="B637">
            <v>0</v>
          </cell>
          <cell r="C637">
            <v>0</v>
          </cell>
        </row>
        <row r="638">
          <cell r="A638">
            <v>0</v>
          </cell>
          <cell r="B638">
            <v>0</v>
          </cell>
          <cell r="C638">
            <v>0</v>
          </cell>
        </row>
        <row r="639">
          <cell r="A639">
            <v>0</v>
          </cell>
          <cell r="B639">
            <v>0</v>
          </cell>
          <cell r="C639">
            <v>0</v>
          </cell>
        </row>
        <row r="640">
          <cell r="A640">
            <v>0</v>
          </cell>
          <cell r="B640">
            <v>0</v>
          </cell>
          <cell r="C640">
            <v>0</v>
          </cell>
        </row>
        <row r="641">
          <cell r="A641">
            <v>0</v>
          </cell>
          <cell r="B641">
            <v>0</v>
          </cell>
          <cell r="C641">
            <v>0</v>
          </cell>
        </row>
        <row r="642">
          <cell r="A642">
            <v>0</v>
          </cell>
          <cell r="B642">
            <v>0</v>
          </cell>
          <cell r="C642">
            <v>0</v>
          </cell>
        </row>
        <row r="643">
          <cell r="A643">
            <v>0</v>
          </cell>
          <cell r="B643">
            <v>0</v>
          </cell>
          <cell r="C643">
            <v>0</v>
          </cell>
        </row>
        <row r="644">
          <cell r="A644">
            <v>0</v>
          </cell>
          <cell r="B644">
            <v>0</v>
          </cell>
          <cell r="C644">
            <v>0</v>
          </cell>
        </row>
        <row r="645">
          <cell r="A645">
            <v>0</v>
          </cell>
          <cell r="B645">
            <v>0</v>
          </cell>
          <cell r="C645">
            <v>0</v>
          </cell>
        </row>
        <row r="646">
          <cell r="A646">
            <v>0</v>
          </cell>
          <cell r="B646">
            <v>0</v>
          </cell>
          <cell r="C646">
            <v>0</v>
          </cell>
        </row>
        <row r="647">
          <cell r="A647">
            <v>0</v>
          </cell>
          <cell r="B647">
            <v>0</v>
          </cell>
          <cell r="C647">
            <v>0</v>
          </cell>
        </row>
        <row r="648">
          <cell r="A648">
            <v>0</v>
          </cell>
          <cell r="B648">
            <v>0</v>
          </cell>
          <cell r="C648">
            <v>0</v>
          </cell>
        </row>
        <row r="649">
          <cell r="A649">
            <v>0</v>
          </cell>
          <cell r="B649">
            <v>0</v>
          </cell>
          <cell r="C649">
            <v>0</v>
          </cell>
        </row>
        <row r="650">
          <cell r="A650">
            <v>0</v>
          </cell>
          <cell r="B650">
            <v>0</v>
          </cell>
          <cell r="C650">
            <v>0</v>
          </cell>
        </row>
        <row r="651">
          <cell r="A651">
            <v>0</v>
          </cell>
          <cell r="B651">
            <v>0</v>
          </cell>
          <cell r="C651">
            <v>0</v>
          </cell>
        </row>
        <row r="652">
          <cell r="A652">
            <v>0</v>
          </cell>
          <cell r="B652">
            <v>0</v>
          </cell>
          <cell r="C652">
            <v>0</v>
          </cell>
        </row>
        <row r="653">
          <cell r="A653">
            <v>0</v>
          </cell>
          <cell r="B653">
            <v>0</v>
          </cell>
          <cell r="C653">
            <v>0</v>
          </cell>
        </row>
        <row r="654">
          <cell r="A654">
            <v>0</v>
          </cell>
          <cell r="B654">
            <v>0</v>
          </cell>
          <cell r="C654">
            <v>0</v>
          </cell>
        </row>
        <row r="655">
          <cell r="A655">
            <v>0</v>
          </cell>
          <cell r="B655">
            <v>0</v>
          </cell>
          <cell r="C655">
            <v>0</v>
          </cell>
        </row>
        <row r="656">
          <cell r="A656">
            <v>0</v>
          </cell>
          <cell r="B656">
            <v>0</v>
          </cell>
          <cell r="C656">
            <v>0</v>
          </cell>
        </row>
        <row r="657">
          <cell r="A657">
            <v>0</v>
          </cell>
          <cell r="B657">
            <v>0</v>
          </cell>
          <cell r="C657">
            <v>0</v>
          </cell>
        </row>
        <row r="658">
          <cell r="A658">
            <v>0</v>
          </cell>
          <cell r="B658">
            <v>0</v>
          </cell>
          <cell r="C658">
            <v>0</v>
          </cell>
        </row>
        <row r="659">
          <cell r="A659">
            <v>0</v>
          </cell>
          <cell r="B659">
            <v>0</v>
          </cell>
          <cell r="C659">
            <v>0</v>
          </cell>
        </row>
        <row r="660">
          <cell r="A660">
            <v>0</v>
          </cell>
          <cell r="B660">
            <v>0</v>
          </cell>
          <cell r="C660">
            <v>0</v>
          </cell>
        </row>
        <row r="661">
          <cell r="A661">
            <v>0</v>
          </cell>
          <cell r="B661">
            <v>0</v>
          </cell>
          <cell r="C661">
            <v>0</v>
          </cell>
        </row>
        <row r="662">
          <cell r="A662">
            <v>0</v>
          </cell>
          <cell r="B662">
            <v>0</v>
          </cell>
          <cell r="C662">
            <v>0</v>
          </cell>
        </row>
        <row r="663">
          <cell r="A663">
            <v>0</v>
          </cell>
          <cell r="B663">
            <v>0</v>
          </cell>
          <cell r="C663">
            <v>0</v>
          </cell>
        </row>
        <row r="664">
          <cell r="A664">
            <v>0</v>
          </cell>
          <cell r="B664">
            <v>0</v>
          </cell>
          <cell r="C664">
            <v>0</v>
          </cell>
        </row>
        <row r="665">
          <cell r="A665">
            <v>0</v>
          </cell>
          <cell r="B665">
            <v>0</v>
          </cell>
          <cell r="C665">
            <v>0</v>
          </cell>
        </row>
        <row r="666">
          <cell r="A666">
            <v>0</v>
          </cell>
          <cell r="B666">
            <v>0</v>
          </cell>
          <cell r="C666">
            <v>0</v>
          </cell>
        </row>
        <row r="667">
          <cell r="A667">
            <v>0</v>
          </cell>
          <cell r="B667">
            <v>0</v>
          </cell>
          <cell r="C667">
            <v>0</v>
          </cell>
        </row>
        <row r="668">
          <cell r="A668">
            <v>0</v>
          </cell>
          <cell r="B668">
            <v>0</v>
          </cell>
          <cell r="C668">
            <v>0</v>
          </cell>
        </row>
        <row r="669">
          <cell r="A669">
            <v>0</v>
          </cell>
          <cell r="B669">
            <v>0</v>
          </cell>
          <cell r="C669">
            <v>0</v>
          </cell>
        </row>
        <row r="670">
          <cell r="A670">
            <v>0</v>
          </cell>
          <cell r="B670">
            <v>0</v>
          </cell>
          <cell r="C670">
            <v>0</v>
          </cell>
        </row>
        <row r="671">
          <cell r="A671">
            <v>0</v>
          </cell>
          <cell r="B671">
            <v>0</v>
          </cell>
          <cell r="C671">
            <v>0</v>
          </cell>
        </row>
        <row r="672">
          <cell r="A672">
            <v>0</v>
          </cell>
          <cell r="B672">
            <v>0</v>
          </cell>
          <cell r="C672">
            <v>0</v>
          </cell>
        </row>
        <row r="673">
          <cell r="A673">
            <v>0</v>
          </cell>
          <cell r="B673">
            <v>0</v>
          </cell>
          <cell r="C673">
            <v>0</v>
          </cell>
        </row>
        <row r="674">
          <cell r="A674">
            <v>0</v>
          </cell>
          <cell r="B674">
            <v>0</v>
          </cell>
          <cell r="C674">
            <v>0</v>
          </cell>
        </row>
        <row r="675">
          <cell r="A675">
            <v>0</v>
          </cell>
          <cell r="B675">
            <v>0</v>
          </cell>
          <cell r="C675">
            <v>0</v>
          </cell>
        </row>
        <row r="676">
          <cell r="A676">
            <v>0</v>
          </cell>
          <cell r="B676">
            <v>0</v>
          </cell>
          <cell r="C676">
            <v>0</v>
          </cell>
        </row>
        <row r="677">
          <cell r="A677">
            <v>0</v>
          </cell>
          <cell r="B677">
            <v>0</v>
          </cell>
          <cell r="C677">
            <v>0</v>
          </cell>
        </row>
        <row r="678">
          <cell r="A678">
            <v>0</v>
          </cell>
          <cell r="B678">
            <v>0</v>
          </cell>
          <cell r="C678">
            <v>0</v>
          </cell>
        </row>
        <row r="679">
          <cell r="A679">
            <v>0</v>
          </cell>
          <cell r="B679">
            <v>0</v>
          </cell>
          <cell r="C679">
            <v>0</v>
          </cell>
        </row>
        <row r="680">
          <cell r="A680">
            <v>0</v>
          </cell>
          <cell r="B680">
            <v>0</v>
          </cell>
          <cell r="C680">
            <v>0</v>
          </cell>
        </row>
        <row r="681">
          <cell r="A681">
            <v>0</v>
          </cell>
          <cell r="B681">
            <v>0</v>
          </cell>
          <cell r="C681">
            <v>0</v>
          </cell>
        </row>
        <row r="682">
          <cell r="A682">
            <v>0</v>
          </cell>
          <cell r="B682">
            <v>0</v>
          </cell>
          <cell r="C682">
            <v>0</v>
          </cell>
        </row>
        <row r="683">
          <cell r="A683">
            <v>0</v>
          </cell>
          <cell r="B683">
            <v>0</v>
          </cell>
          <cell r="C683">
            <v>0</v>
          </cell>
        </row>
        <row r="684">
          <cell r="A684">
            <v>0</v>
          </cell>
          <cell r="B684">
            <v>0</v>
          </cell>
          <cell r="C684">
            <v>0</v>
          </cell>
        </row>
        <row r="685">
          <cell r="A685">
            <v>0</v>
          </cell>
          <cell r="B685">
            <v>0</v>
          </cell>
          <cell r="C685">
            <v>0</v>
          </cell>
        </row>
        <row r="686">
          <cell r="A686">
            <v>0</v>
          </cell>
          <cell r="B686">
            <v>0</v>
          </cell>
          <cell r="C686">
            <v>0</v>
          </cell>
        </row>
        <row r="687">
          <cell r="A687">
            <v>0</v>
          </cell>
          <cell r="B687">
            <v>0</v>
          </cell>
          <cell r="C687">
            <v>0</v>
          </cell>
        </row>
        <row r="688">
          <cell r="A688">
            <v>0</v>
          </cell>
          <cell r="B688">
            <v>0</v>
          </cell>
          <cell r="C688">
            <v>0</v>
          </cell>
        </row>
        <row r="689">
          <cell r="A689">
            <v>0</v>
          </cell>
          <cell r="B689">
            <v>0</v>
          </cell>
          <cell r="C689">
            <v>0</v>
          </cell>
        </row>
        <row r="690">
          <cell r="A690">
            <v>0</v>
          </cell>
          <cell r="B690">
            <v>0</v>
          </cell>
          <cell r="C690">
            <v>0</v>
          </cell>
        </row>
        <row r="691">
          <cell r="A691">
            <v>0</v>
          </cell>
          <cell r="B691">
            <v>0</v>
          </cell>
          <cell r="C691">
            <v>0</v>
          </cell>
        </row>
        <row r="692">
          <cell r="A692">
            <v>0</v>
          </cell>
          <cell r="B692">
            <v>0</v>
          </cell>
          <cell r="C692">
            <v>0</v>
          </cell>
        </row>
        <row r="693">
          <cell r="A693">
            <v>0</v>
          </cell>
          <cell r="B693">
            <v>0</v>
          </cell>
          <cell r="C693">
            <v>0</v>
          </cell>
        </row>
        <row r="694">
          <cell r="A694">
            <v>0</v>
          </cell>
          <cell r="B694">
            <v>0</v>
          </cell>
          <cell r="C694">
            <v>0</v>
          </cell>
        </row>
        <row r="695">
          <cell r="A695">
            <v>0</v>
          </cell>
          <cell r="B695">
            <v>0</v>
          </cell>
          <cell r="C695">
            <v>0</v>
          </cell>
        </row>
        <row r="696">
          <cell r="A696">
            <v>0</v>
          </cell>
          <cell r="B696">
            <v>0</v>
          </cell>
          <cell r="C696">
            <v>0</v>
          </cell>
        </row>
        <row r="697">
          <cell r="A697">
            <v>0</v>
          </cell>
          <cell r="B697">
            <v>0</v>
          </cell>
          <cell r="C697">
            <v>0</v>
          </cell>
        </row>
        <row r="698">
          <cell r="A698">
            <v>0</v>
          </cell>
          <cell r="B698">
            <v>0</v>
          </cell>
          <cell r="C698">
            <v>0</v>
          </cell>
        </row>
        <row r="699">
          <cell r="A699">
            <v>0</v>
          </cell>
          <cell r="B699">
            <v>0</v>
          </cell>
          <cell r="C699">
            <v>0</v>
          </cell>
        </row>
        <row r="700">
          <cell r="A700">
            <v>0</v>
          </cell>
          <cell r="B700">
            <v>0</v>
          </cell>
          <cell r="C700">
            <v>0</v>
          </cell>
        </row>
        <row r="701">
          <cell r="A701">
            <v>0</v>
          </cell>
          <cell r="B701">
            <v>0</v>
          </cell>
          <cell r="C701">
            <v>0</v>
          </cell>
        </row>
        <row r="702">
          <cell r="A702">
            <v>0</v>
          </cell>
          <cell r="B702">
            <v>0</v>
          </cell>
          <cell r="C702">
            <v>0</v>
          </cell>
        </row>
        <row r="703">
          <cell r="A703">
            <v>0</v>
          </cell>
          <cell r="B703">
            <v>0</v>
          </cell>
          <cell r="C703">
            <v>0</v>
          </cell>
        </row>
        <row r="704">
          <cell r="A704">
            <v>0</v>
          </cell>
          <cell r="B704">
            <v>0</v>
          </cell>
          <cell r="C704">
            <v>0</v>
          </cell>
        </row>
        <row r="705">
          <cell r="A705">
            <v>0</v>
          </cell>
          <cell r="B705">
            <v>0</v>
          </cell>
          <cell r="C705">
            <v>0</v>
          </cell>
        </row>
        <row r="706">
          <cell r="A706">
            <v>0</v>
          </cell>
          <cell r="B706">
            <v>0</v>
          </cell>
          <cell r="C706">
            <v>0</v>
          </cell>
        </row>
        <row r="707">
          <cell r="A707">
            <v>0</v>
          </cell>
          <cell r="B707">
            <v>0</v>
          </cell>
          <cell r="C707">
            <v>0</v>
          </cell>
        </row>
        <row r="708">
          <cell r="A708">
            <v>0</v>
          </cell>
          <cell r="B708">
            <v>0</v>
          </cell>
          <cell r="C708">
            <v>0</v>
          </cell>
        </row>
        <row r="709">
          <cell r="A709">
            <v>0</v>
          </cell>
          <cell r="B709">
            <v>0</v>
          </cell>
          <cell r="C709">
            <v>0</v>
          </cell>
        </row>
        <row r="710">
          <cell r="A710">
            <v>0</v>
          </cell>
          <cell r="B710">
            <v>0</v>
          </cell>
          <cell r="C710">
            <v>0</v>
          </cell>
        </row>
        <row r="711">
          <cell r="A711">
            <v>0</v>
          </cell>
          <cell r="B711">
            <v>0</v>
          </cell>
          <cell r="C711">
            <v>0</v>
          </cell>
        </row>
        <row r="712">
          <cell r="A712">
            <v>0</v>
          </cell>
          <cell r="B712">
            <v>0</v>
          </cell>
          <cell r="C712">
            <v>0</v>
          </cell>
        </row>
        <row r="713">
          <cell r="A713">
            <v>0</v>
          </cell>
          <cell r="B713">
            <v>0</v>
          </cell>
          <cell r="C713">
            <v>0</v>
          </cell>
        </row>
        <row r="714">
          <cell r="A714">
            <v>0</v>
          </cell>
          <cell r="B714">
            <v>0</v>
          </cell>
          <cell r="C714">
            <v>0</v>
          </cell>
        </row>
        <row r="715">
          <cell r="A715">
            <v>0</v>
          </cell>
          <cell r="B715">
            <v>0</v>
          </cell>
          <cell r="C715">
            <v>0</v>
          </cell>
        </row>
        <row r="716">
          <cell r="A716">
            <v>0</v>
          </cell>
          <cell r="B716">
            <v>0</v>
          </cell>
          <cell r="C716">
            <v>0</v>
          </cell>
        </row>
        <row r="717">
          <cell r="A717">
            <v>0</v>
          </cell>
          <cell r="B717">
            <v>0</v>
          </cell>
          <cell r="C717">
            <v>0</v>
          </cell>
        </row>
        <row r="718">
          <cell r="A718">
            <v>0</v>
          </cell>
          <cell r="B718">
            <v>0</v>
          </cell>
          <cell r="C718">
            <v>0</v>
          </cell>
        </row>
        <row r="719">
          <cell r="A719">
            <v>0</v>
          </cell>
          <cell r="B719">
            <v>0</v>
          </cell>
          <cell r="C719">
            <v>0</v>
          </cell>
        </row>
        <row r="720">
          <cell r="A720">
            <v>0</v>
          </cell>
          <cell r="B720">
            <v>0</v>
          </cell>
          <cell r="C720">
            <v>0</v>
          </cell>
        </row>
        <row r="721">
          <cell r="A721">
            <v>0</v>
          </cell>
          <cell r="B721">
            <v>0</v>
          </cell>
          <cell r="C721">
            <v>0</v>
          </cell>
        </row>
        <row r="722">
          <cell r="A722">
            <v>0</v>
          </cell>
          <cell r="B722">
            <v>0</v>
          </cell>
          <cell r="C722">
            <v>0</v>
          </cell>
        </row>
        <row r="723">
          <cell r="A723">
            <v>0</v>
          </cell>
          <cell r="B723">
            <v>0</v>
          </cell>
          <cell r="C723">
            <v>0</v>
          </cell>
        </row>
        <row r="724">
          <cell r="A724">
            <v>0</v>
          </cell>
          <cell r="B724">
            <v>0</v>
          </cell>
          <cell r="C724">
            <v>0</v>
          </cell>
        </row>
        <row r="725">
          <cell r="A725">
            <v>0</v>
          </cell>
          <cell r="B725">
            <v>0</v>
          </cell>
          <cell r="C725">
            <v>0</v>
          </cell>
        </row>
        <row r="726">
          <cell r="A726">
            <v>0</v>
          </cell>
          <cell r="B726">
            <v>0</v>
          </cell>
          <cell r="C726">
            <v>0</v>
          </cell>
        </row>
        <row r="727">
          <cell r="A727">
            <v>0</v>
          </cell>
          <cell r="B727">
            <v>0</v>
          </cell>
          <cell r="C727">
            <v>0</v>
          </cell>
        </row>
        <row r="728">
          <cell r="A728">
            <v>0</v>
          </cell>
          <cell r="B728">
            <v>0</v>
          </cell>
          <cell r="C728">
            <v>0</v>
          </cell>
        </row>
        <row r="729">
          <cell r="A729">
            <v>0</v>
          </cell>
          <cell r="B729">
            <v>0</v>
          </cell>
          <cell r="C729">
            <v>0</v>
          </cell>
        </row>
        <row r="730">
          <cell r="A730">
            <v>0</v>
          </cell>
          <cell r="B730">
            <v>0</v>
          </cell>
          <cell r="C730">
            <v>0</v>
          </cell>
        </row>
        <row r="731">
          <cell r="A731">
            <v>0</v>
          </cell>
          <cell r="B731">
            <v>0</v>
          </cell>
          <cell r="C731">
            <v>0</v>
          </cell>
        </row>
        <row r="732">
          <cell r="A732">
            <v>0</v>
          </cell>
          <cell r="B732">
            <v>0</v>
          </cell>
          <cell r="C732">
            <v>0</v>
          </cell>
        </row>
        <row r="733">
          <cell r="A733">
            <v>0</v>
          </cell>
          <cell r="B733">
            <v>0</v>
          </cell>
          <cell r="C733">
            <v>0</v>
          </cell>
        </row>
        <row r="734">
          <cell r="A734">
            <v>0</v>
          </cell>
          <cell r="B734">
            <v>0</v>
          </cell>
          <cell r="C734">
            <v>0</v>
          </cell>
        </row>
        <row r="735">
          <cell r="A735">
            <v>0</v>
          </cell>
          <cell r="B735">
            <v>0</v>
          </cell>
          <cell r="C735">
            <v>0</v>
          </cell>
        </row>
        <row r="736">
          <cell r="A736">
            <v>0</v>
          </cell>
          <cell r="B736">
            <v>0</v>
          </cell>
          <cell r="C736">
            <v>0</v>
          </cell>
        </row>
        <row r="737">
          <cell r="A737">
            <v>0</v>
          </cell>
          <cell r="B737">
            <v>0</v>
          </cell>
          <cell r="C737">
            <v>0</v>
          </cell>
        </row>
        <row r="738">
          <cell r="A738">
            <v>0</v>
          </cell>
          <cell r="B738">
            <v>0</v>
          </cell>
          <cell r="C738">
            <v>0</v>
          </cell>
        </row>
        <row r="739">
          <cell r="A739">
            <v>0</v>
          </cell>
          <cell r="B739">
            <v>0</v>
          </cell>
          <cell r="C739">
            <v>0</v>
          </cell>
        </row>
        <row r="740">
          <cell r="A740">
            <v>0</v>
          </cell>
          <cell r="B740">
            <v>0</v>
          </cell>
          <cell r="C740">
            <v>0</v>
          </cell>
        </row>
        <row r="741">
          <cell r="A741">
            <v>0</v>
          </cell>
          <cell r="B741">
            <v>0</v>
          </cell>
          <cell r="C741">
            <v>0</v>
          </cell>
        </row>
        <row r="742">
          <cell r="A742">
            <v>0</v>
          </cell>
          <cell r="B742">
            <v>0</v>
          </cell>
          <cell r="C742">
            <v>0</v>
          </cell>
        </row>
        <row r="743">
          <cell r="A743">
            <v>0</v>
          </cell>
          <cell r="B743">
            <v>0</v>
          </cell>
          <cell r="C743">
            <v>0</v>
          </cell>
        </row>
        <row r="744">
          <cell r="A744">
            <v>0</v>
          </cell>
          <cell r="B744">
            <v>0</v>
          </cell>
          <cell r="C744">
            <v>0</v>
          </cell>
        </row>
        <row r="745">
          <cell r="A745">
            <v>0</v>
          </cell>
          <cell r="B745">
            <v>0</v>
          </cell>
          <cell r="C745">
            <v>0</v>
          </cell>
        </row>
        <row r="746">
          <cell r="A746">
            <v>0</v>
          </cell>
          <cell r="B746">
            <v>0</v>
          </cell>
          <cell r="C746">
            <v>0</v>
          </cell>
        </row>
        <row r="747">
          <cell r="A747">
            <v>0</v>
          </cell>
          <cell r="B747">
            <v>0</v>
          </cell>
          <cell r="C747">
            <v>0</v>
          </cell>
        </row>
        <row r="748">
          <cell r="A748">
            <v>0</v>
          </cell>
          <cell r="B748">
            <v>0</v>
          </cell>
          <cell r="C748">
            <v>0</v>
          </cell>
        </row>
        <row r="749">
          <cell r="A749">
            <v>0</v>
          </cell>
          <cell r="B749">
            <v>0</v>
          </cell>
          <cell r="C749">
            <v>0</v>
          </cell>
        </row>
        <row r="750">
          <cell r="A750">
            <v>0</v>
          </cell>
          <cell r="B750">
            <v>0</v>
          </cell>
          <cell r="C750">
            <v>0</v>
          </cell>
        </row>
        <row r="751">
          <cell r="A751">
            <v>0</v>
          </cell>
          <cell r="B751">
            <v>0</v>
          </cell>
          <cell r="C751">
            <v>0</v>
          </cell>
        </row>
        <row r="752">
          <cell r="A752">
            <v>0</v>
          </cell>
          <cell r="B752">
            <v>0</v>
          </cell>
          <cell r="C752">
            <v>0</v>
          </cell>
        </row>
        <row r="753">
          <cell r="A753">
            <v>0</v>
          </cell>
          <cell r="B753">
            <v>0</v>
          </cell>
          <cell r="C753">
            <v>0</v>
          </cell>
        </row>
        <row r="754">
          <cell r="A754">
            <v>0</v>
          </cell>
          <cell r="B754">
            <v>0</v>
          </cell>
          <cell r="C754">
            <v>0</v>
          </cell>
        </row>
        <row r="755">
          <cell r="A755">
            <v>0</v>
          </cell>
          <cell r="B755">
            <v>0</v>
          </cell>
          <cell r="C755">
            <v>0</v>
          </cell>
        </row>
        <row r="756">
          <cell r="A756">
            <v>0</v>
          </cell>
          <cell r="B756">
            <v>0</v>
          </cell>
          <cell r="C756">
            <v>0</v>
          </cell>
        </row>
        <row r="757">
          <cell r="A757">
            <v>0</v>
          </cell>
          <cell r="B757">
            <v>0</v>
          </cell>
          <cell r="C757">
            <v>0</v>
          </cell>
        </row>
        <row r="758">
          <cell r="A758">
            <v>0</v>
          </cell>
          <cell r="B758">
            <v>0</v>
          </cell>
          <cell r="C758">
            <v>0</v>
          </cell>
        </row>
        <row r="759">
          <cell r="A759">
            <v>0</v>
          </cell>
          <cell r="B759">
            <v>0</v>
          </cell>
          <cell r="C759">
            <v>0</v>
          </cell>
        </row>
        <row r="760">
          <cell r="A760">
            <v>0</v>
          </cell>
          <cell r="B760">
            <v>0</v>
          </cell>
          <cell r="C760">
            <v>0</v>
          </cell>
        </row>
        <row r="761">
          <cell r="A761">
            <v>0</v>
          </cell>
          <cell r="B761">
            <v>0</v>
          </cell>
          <cell r="C761">
            <v>0</v>
          </cell>
        </row>
        <row r="762">
          <cell r="A762">
            <v>0</v>
          </cell>
          <cell r="B762">
            <v>0</v>
          </cell>
          <cell r="C762">
            <v>0</v>
          </cell>
        </row>
        <row r="763">
          <cell r="A763">
            <v>0</v>
          </cell>
          <cell r="B763">
            <v>0</v>
          </cell>
          <cell r="C763">
            <v>0</v>
          </cell>
        </row>
        <row r="764">
          <cell r="A764">
            <v>0</v>
          </cell>
          <cell r="B764">
            <v>0</v>
          </cell>
          <cell r="C764">
            <v>0</v>
          </cell>
        </row>
        <row r="765">
          <cell r="A765">
            <v>0</v>
          </cell>
          <cell r="B765">
            <v>0</v>
          </cell>
          <cell r="C765">
            <v>0</v>
          </cell>
        </row>
        <row r="766">
          <cell r="A766">
            <v>0</v>
          </cell>
          <cell r="B766">
            <v>0</v>
          </cell>
          <cell r="C766">
            <v>0</v>
          </cell>
        </row>
        <row r="767">
          <cell r="A767">
            <v>0</v>
          </cell>
          <cell r="B767">
            <v>0</v>
          </cell>
          <cell r="C767">
            <v>0</v>
          </cell>
        </row>
        <row r="768">
          <cell r="A768">
            <v>0</v>
          </cell>
          <cell r="B768">
            <v>0</v>
          </cell>
          <cell r="C768">
            <v>0</v>
          </cell>
        </row>
        <row r="769">
          <cell r="A769">
            <v>0</v>
          </cell>
          <cell r="B769">
            <v>0</v>
          </cell>
          <cell r="C769">
            <v>0</v>
          </cell>
        </row>
        <row r="770">
          <cell r="A770">
            <v>0</v>
          </cell>
          <cell r="B770">
            <v>0</v>
          </cell>
          <cell r="C770">
            <v>0</v>
          </cell>
        </row>
        <row r="771">
          <cell r="A771">
            <v>0</v>
          </cell>
          <cell r="B771">
            <v>0</v>
          </cell>
          <cell r="C771">
            <v>0</v>
          </cell>
        </row>
        <row r="772">
          <cell r="A772">
            <v>0</v>
          </cell>
          <cell r="B772">
            <v>0</v>
          </cell>
          <cell r="C772">
            <v>0</v>
          </cell>
        </row>
        <row r="773">
          <cell r="A773">
            <v>0</v>
          </cell>
          <cell r="B773">
            <v>0</v>
          </cell>
          <cell r="C773">
            <v>0</v>
          </cell>
        </row>
        <row r="774">
          <cell r="A774">
            <v>0</v>
          </cell>
          <cell r="B774">
            <v>0</v>
          </cell>
          <cell r="C774">
            <v>0</v>
          </cell>
        </row>
        <row r="775">
          <cell r="A775">
            <v>0</v>
          </cell>
          <cell r="B775">
            <v>0</v>
          </cell>
          <cell r="C775">
            <v>0</v>
          </cell>
        </row>
        <row r="776">
          <cell r="A776">
            <v>0</v>
          </cell>
          <cell r="B776">
            <v>0</v>
          </cell>
          <cell r="C776">
            <v>0</v>
          </cell>
        </row>
        <row r="777">
          <cell r="A777">
            <v>0</v>
          </cell>
          <cell r="B777">
            <v>0</v>
          </cell>
          <cell r="C777">
            <v>0</v>
          </cell>
        </row>
        <row r="778">
          <cell r="A778">
            <v>0</v>
          </cell>
          <cell r="B778">
            <v>0</v>
          </cell>
          <cell r="C778">
            <v>0</v>
          </cell>
        </row>
        <row r="779">
          <cell r="A779">
            <v>0</v>
          </cell>
          <cell r="B779">
            <v>0</v>
          </cell>
          <cell r="C779">
            <v>0</v>
          </cell>
        </row>
        <row r="780">
          <cell r="A780">
            <v>0</v>
          </cell>
          <cell r="B780">
            <v>0</v>
          </cell>
          <cell r="C780">
            <v>0</v>
          </cell>
        </row>
        <row r="781">
          <cell r="A781">
            <v>0</v>
          </cell>
          <cell r="B781">
            <v>0</v>
          </cell>
          <cell r="C781">
            <v>0</v>
          </cell>
        </row>
        <row r="782">
          <cell r="A782">
            <v>0</v>
          </cell>
          <cell r="B782">
            <v>0</v>
          </cell>
          <cell r="C782">
            <v>0</v>
          </cell>
        </row>
        <row r="783">
          <cell r="A783">
            <v>0</v>
          </cell>
          <cell r="B783">
            <v>0</v>
          </cell>
          <cell r="C783">
            <v>0</v>
          </cell>
        </row>
        <row r="784">
          <cell r="A784">
            <v>0</v>
          </cell>
          <cell r="B784">
            <v>0</v>
          </cell>
          <cell r="C784">
            <v>0</v>
          </cell>
        </row>
        <row r="785">
          <cell r="A785">
            <v>0</v>
          </cell>
          <cell r="B785">
            <v>0</v>
          </cell>
          <cell r="C785">
            <v>0</v>
          </cell>
        </row>
        <row r="786">
          <cell r="A786">
            <v>0</v>
          </cell>
          <cell r="B786">
            <v>0</v>
          </cell>
          <cell r="C786">
            <v>0</v>
          </cell>
        </row>
        <row r="787">
          <cell r="A787">
            <v>0</v>
          </cell>
          <cell r="B787">
            <v>0</v>
          </cell>
          <cell r="C787">
            <v>0</v>
          </cell>
        </row>
        <row r="788">
          <cell r="A788">
            <v>0</v>
          </cell>
          <cell r="B788">
            <v>0</v>
          </cell>
          <cell r="C788">
            <v>0</v>
          </cell>
        </row>
        <row r="789">
          <cell r="A789">
            <v>0</v>
          </cell>
          <cell r="B789">
            <v>0</v>
          </cell>
          <cell r="C789">
            <v>0</v>
          </cell>
        </row>
        <row r="790">
          <cell r="A790">
            <v>0</v>
          </cell>
          <cell r="B790">
            <v>0</v>
          </cell>
          <cell r="C790">
            <v>0</v>
          </cell>
        </row>
        <row r="791">
          <cell r="A791">
            <v>0</v>
          </cell>
          <cell r="B791">
            <v>0</v>
          </cell>
          <cell r="C791">
            <v>0</v>
          </cell>
        </row>
        <row r="792">
          <cell r="A792">
            <v>0</v>
          </cell>
          <cell r="B792">
            <v>0</v>
          </cell>
          <cell r="C792">
            <v>0</v>
          </cell>
        </row>
        <row r="793">
          <cell r="A793">
            <v>0</v>
          </cell>
          <cell r="B793">
            <v>0</v>
          </cell>
          <cell r="C793">
            <v>0</v>
          </cell>
        </row>
        <row r="794">
          <cell r="A794">
            <v>0</v>
          </cell>
          <cell r="B794">
            <v>0</v>
          </cell>
          <cell r="C794">
            <v>0</v>
          </cell>
        </row>
        <row r="795">
          <cell r="A795">
            <v>0</v>
          </cell>
          <cell r="B795">
            <v>0</v>
          </cell>
          <cell r="C795">
            <v>0</v>
          </cell>
        </row>
        <row r="796">
          <cell r="A796">
            <v>0</v>
          </cell>
          <cell r="B796">
            <v>0</v>
          </cell>
          <cell r="C796">
            <v>0</v>
          </cell>
        </row>
        <row r="797">
          <cell r="A797">
            <v>0</v>
          </cell>
          <cell r="B797">
            <v>0</v>
          </cell>
          <cell r="C797">
            <v>0</v>
          </cell>
        </row>
        <row r="798">
          <cell r="A798">
            <v>0</v>
          </cell>
          <cell r="B798">
            <v>0</v>
          </cell>
          <cell r="C798">
            <v>0</v>
          </cell>
        </row>
        <row r="799">
          <cell r="A799">
            <v>0</v>
          </cell>
          <cell r="B799">
            <v>0</v>
          </cell>
          <cell r="C799">
            <v>0</v>
          </cell>
        </row>
        <row r="800">
          <cell r="A800">
            <v>0</v>
          </cell>
          <cell r="B800">
            <v>0</v>
          </cell>
          <cell r="C800">
            <v>0</v>
          </cell>
        </row>
        <row r="801">
          <cell r="A801">
            <v>0</v>
          </cell>
          <cell r="B801">
            <v>0</v>
          </cell>
          <cell r="C801">
            <v>0</v>
          </cell>
        </row>
        <row r="802">
          <cell r="A802">
            <v>0</v>
          </cell>
          <cell r="B802">
            <v>0</v>
          </cell>
          <cell r="C802">
            <v>0</v>
          </cell>
        </row>
        <row r="803">
          <cell r="A803">
            <v>0</v>
          </cell>
          <cell r="B803">
            <v>0</v>
          </cell>
          <cell r="C803">
            <v>0</v>
          </cell>
        </row>
        <row r="804">
          <cell r="A804">
            <v>0</v>
          </cell>
          <cell r="B804">
            <v>0</v>
          </cell>
          <cell r="C804">
            <v>0</v>
          </cell>
        </row>
        <row r="805">
          <cell r="A805">
            <v>0</v>
          </cell>
          <cell r="B805">
            <v>0</v>
          </cell>
          <cell r="C805">
            <v>0</v>
          </cell>
        </row>
        <row r="806">
          <cell r="A806">
            <v>0</v>
          </cell>
          <cell r="B806">
            <v>0</v>
          </cell>
          <cell r="C806">
            <v>0</v>
          </cell>
        </row>
        <row r="807">
          <cell r="A807">
            <v>0</v>
          </cell>
          <cell r="B807">
            <v>0</v>
          </cell>
          <cell r="C807">
            <v>0</v>
          </cell>
        </row>
        <row r="808">
          <cell r="A808">
            <v>0</v>
          </cell>
          <cell r="B808">
            <v>0</v>
          </cell>
          <cell r="C808">
            <v>0</v>
          </cell>
        </row>
        <row r="809">
          <cell r="A809">
            <v>0</v>
          </cell>
          <cell r="B809">
            <v>0</v>
          </cell>
          <cell r="C809">
            <v>0</v>
          </cell>
        </row>
        <row r="810">
          <cell r="A810">
            <v>0</v>
          </cell>
          <cell r="B810">
            <v>0</v>
          </cell>
          <cell r="C810">
            <v>0</v>
          </cell>
        </row>
        <row r="811">
          <cell r="A811">
            <v>0</v>
          </cell>
          <cell r="B811">
            <v>0</v>
          </cell>
          <cell r="C811">
            <v>0</v>
          </cell>
        </row>
        <row r="812">
          <cell r="A812">
            <v>0</v>
          </cell>
          <cell r="B812">
            <v>0</v>
          </cell>
          <cell r="C812">
            <v>0</v>
          </cell>
        </row>
        <row r="813">
          <cell r="A813">
            <v>0</v>
          </cell>
          <cell r="B813">
            <v>0</v>
          </cell>
          <cell r="C813">
            <v>0</v>
          </cell>
        </row>
        <row r="814">
          <cell r="A814">
            <v>0</v>
          </cell>
          <cell r="B814">
            <v>0</v>
          </cell>
          <cell r="C814">
            <v>0</v>
          </cell>
        </row>
        <row r="815">
          <cell r="A815">
            <v>0</v>
          </cell>
          <cell r="B815">
            <v>0</v>
          </cell>
          <cell r="C815">
            <v>0</v>
          </cell>
        </row>
        <row r="816">
          <cell r="A816">
            <v>0</v>
          </cell>
          <cell r="B816">
            <v>0</v>
          </cell>
          <cell r="C816">
            <v>0</v>
          </cell>
        </row>
        <row r="817">
          <cell r="A817">
            <v>0</v>
          </cell>
          <cell r="B817">
            <v>0</v>
          </cell>
          <cell r="C817">
            <v>0</v>
          </cell>
        </row>
        <row r="818">
          <cell r="A818">
            <v>0</v>
          </cell>
          <cell r="B818">
            <v>0</v>
          </cell>
          <cell r="C818">
            <v>0</v>
          </cell>
        </row>
        <row r="819">
          <cell r="A819">
            <v>0</v>
          </cell>
          <cell r="B819">
            <v>0</v>
          </cell>
          <cell r="C819">
            <v>0</v>
          </cell>
        </row>
        <row r="820">
          <cell r="A820">
            <v>0</v>
          </cell>
          <cell r="B820">
            <v>0</v>
          </cell>
          <cell r="C820">
            <v>0</v>
          </cell>
        </row>
        <row r="821">
          <cell r="A821">
            <v>0</v>
          </cell>
          <cell r="B821">
            <v>0</v>
          </cell>
          <cell r="C821">
            <v>0</v>
          </cell>
        </row>
        <row r="822">
          <cell r="A822">
            <v>0</v>
          </cell>
          <cell r="B822">
            <v>0</v>
          </cell>
          <cell r="C822">
            <v>0</v>
          </cell>
        </row>
        <row r="823">
          <cell r="A823">
            <v>0</v>
          </cell>
          <cell r="B823">
            <v>0</v>
          </cell>
          <cell r="C823">
            <v>0</v>
          </cell>
        </row>
        <row r="824">
          <cell r="A824">
            <v>0</v>
          </cell>
          <cell r="B824">
            <v>0</v>
          </cell>
          <cell r="C824">
            <v>0</v>
          </cell>
        </row>
        <row r="825">
          <cell r="A825">
            <v>0</v>
          </cell>
          <cell r="B825">
            <v>0</v>
          </cell>
          <cell r="C825">
            <v>0</v>
          </cell>
        </row>
        <row r="826">
          <cell r="A826">
            <v>0</v>
          </cell>
          <cell r="B826">
            <v>0</v>
          </cell>
          <cell r="C826">
            <v>0</v>
          </cell>
        </row>
        <row r="827">
          <cell r="A827">
            <v>0</v>
          </cell>
          <cell r="B827">
            <v>0</v>
          </cell>
          <cell r="C827">
            <v>0</v>
          </cell>
        </row>
        <row r="828">
          <cell r="A828">
            <v>0</v>
          </cell>
          <cell r="B828">
            <v>0</v>
          </cell>
          <cell r="C828">
            <v>0</v>
          </cell>
        </row>
        <row r="829">
          <cell r="A829">
            <v>0</v>
          </cell>
          <cell r="B829">
            <v>0</v>
          </cell>
          <cell r="C829">
            <v>0</v>
          </cell>
        </row>
        <row r="830">
          <cell r="A830">
            <v>0</v>
          </cell>
          <cell r="B830">
            <v>0</v>
          </cell>
          <cell r="C830">
            <v>0</v>
          </cell>
        </row>
        <row r="831">
          <cell r="A831">
            <v>0</v>
          </cell>
          <cell r="B831">
            <v>0</v>
          </cell>
          <cell r="C831">
            <v>0</v>
          </cell>
        </row>
        <row r="832">
          <cell r="A832">
            <v>0</v>
          </cell>
          <cell r="B832">
            <v>0</v>
          </cell>
          <cell r="C832">
            <v>0</v>
          </cell>
        </row>
        <row r="833">
          <cell r="A833">
            <v>0</v>
          </cell>
          <cell r="B833">
            <v>0</v>
          </cell>
          <cell r="C833">
            <v>0</v>
          </cell>
        </row>
        <row r="834">
          <cell r="A834">
            <v>0</v>
          </cell>
          <cell r="B834">
            <v>0</v>
          </cell>
          <cell r="C834">
            <v>0</v>
          </cell>
        </row>
        <row r="835">
          <cell r="A835">
            <v>0</v>
          </cell>
          <cell r="B835">
            <v>0</v>
          </cell>
          <cell r="C835">
            <v>0</v>
          </cell>
        </row>
        <row r="836">
          <cell r="A836">
            <v>0</v>
          </cell>
          <cell r="B836">
            <v>0</v>
          </cell>
          <cell r="C836">
            <v>0</v>
          </cell>
        </row>
        <row r="837">
          <cell r="A837">
            <v>0</v>
          </cell>
          <cell r="B837">
            <v>0</v>
          </cell>
          <cell r="C837">
            <v>0</v>
          </cell>
        </row>
        <row r="838">
          <cell r="A838">
            <v>0</v>
          </cell>
          <cell r="B838">
            <v>0</v>
          </cell>
          <cell r="C838">
            <v>0</v>
          </cell>
        </row>
        <row r="839">
          <cell r="A839">
            <v>0</v>
          </cell>
          <cell r="B839">
            <v>0</v>
          </cell>
          <cell r="C839">
            <v>0</v>
          </cell>
        </row>
        <row r="840">
          <cell r="A840">
            <v>0</v>
          </cell>
          <cell r="B840">
            <v>0</v>
          </cell>
          <cell r="C840">
            <v>0</v>
          </cell>
        </row>
        <row r="841">
          <cell r="A841">
            <v>0</v>
          </cell>
          <cell r="B841">
            <v>0</v>
          </cell>
          <cell r="C841">
            <v>0</v>
          </cell>
        </row>
        <row r="842">
          <cell r="A842">
            <v>0</v>
          </cell>
          <cell r="B842">
            <v>0</v>
          </cell>
          <cell r="C842">
            <v>0</v>
          </cell>
        </row>
        <row r="843">
          <cell r="A843">
            <v>0</v>
          </cell>
          <cell r="B843">
            <v>0</v>
          </cell>
          <cell r="C843">
            <v>0</v>
          </cell>
        </row>
        <row r="844">
          <cell r="A844">
            <v>0</v>
          </cell>
          <cell r="B844">
            <v>0</v>
          </cell>
          <cell r="C844">
            <v>0</v>
          </cell>
        </row>
        <row r="845">
          <cell r="A845">
            <v>0</v>
          </cell>
          <cell r="B845">
            <v>0</v>
          </cell>
          <cell r="C845">
            <v>0</v>
          </cell>
        </row>
        <row r="846">
          <cell r="A846">
            <v>0</v>
          </cell>
          <cell r="B846">
            <v>0</v>
          </cell>
          <cell r="C846">
            <v>0</v>
          </cell>
        </row>
        <row r="847">
          <cell r="A847">
            <v>0</v>
          </cell>
          <cell r="B847">
            <v>0</v>
          </cell>
          <cell r="C847">
            <v>0</v>
          </cell>
        </row>
        <row r="848">
          <cell r="A848">
            <v>0</v>
          </cell>
          <cell r="B848">
            <v>0</v>
          </cell>
          <cell r="C848">
            <v>0</v>
          </cell>
        </row>
        <row r="849">
          <cell r="A849">
            <v>0</v>
          </cell>
          <cell r="B849">
            <v>0</v>
          </cell>
          <cell r="C849">
            <v>0</v>
          </cell>
        </row>
        <row r="850">
          <cell r="A850">
            <v>0</v>
          </cell>
          <cell r="B850">
            <v>0</v>
          </cell>
          <cell r="C850">
            <v>0</v>
          </cell>
        </row>
        <row r="851">
          <cell r="A851">
            <v>0</v>
          </cell>
          <cell r="B851">
            <v>0</v>
          </cell>
          <cell r="C851">
            <v>0</v>
          </cell>
        </row>
        <row r="852">
          <cell r="A852">
            <v>0</v>
          </cell>
          <cell r="B852">
            <v>0</v>
          </cell>
          <cell r="C852">
            <v>0</v>
          </cell>
        </row>
        <row r="853">
          <cell r="A853">
            <v>0</v>
          </cell>
          <cell r="B853">
            <v>0</v>
          </cell>
          <cell r="C853">
            <v>0</v>
          </cell>
        </row>
        <row r="854">
          <cell r="A854">
            <v>0</v>
          </cell>
          <cell r="B854">
            <v>0</v>
          </cell>
          <cell r="C854">
            <v>0</v>
          </cell>
        </row>
        <row r="855">
          <cell r="A855">
            <v>0</v>
          </cell>
          <cell r="B855">
            <v>0</v>
          </cell>
          <cell r="C855">
            <v>0</v>
          </cell>
        </row>
        <row r="856">
          <cell r="A856">
            <v>0</v>
          </cell>
          <cell r="B856">
            <v>0</v>
          </cell>
          <cell r="C856">
            <v>0</v>
          </cell>
        </row>
        <row r="857">
          <cell r="A857">
            <v>0</v>
          </cell>
          <cell r="B857">
            <v>0</v>
          </cell>
          <cell r="C857">
            <v>0</v>
          </cell>
        </row>
        <row r="858">
          <cell r="A858">
            <v>0</v>
          </cell>
          <cell r="B858">
            <v>0</v>
          </cell>
          <cell r="C858">
            <v>0</v>
          </cell>
        </row>
        <row r="859">
          <cell r="A859">
            <v>0</v>
          </cell>
          <cell r="B859">
            <v>0</v>
          </cell>
          <cell r="C859">
            <v>0</v>
          </cell>
        </row>
        <row r="860">
          <cell r="A860">
            <v>0</v>
          </cell>
          <cell r="B860">
            <v>0</v>
          </cell>
          <cell r="C860">
            <v>0</v>
          </cell>
        </row>
        <row r="861">
          <cell r="A861">
            <v>0</v>
          </cell>
          <cell r="B861">
            <v>0</v>
          </cell>
          <cell r="C861">
            <v>0</v>
          </cell>
        </row>
        <row r="862">
          <cell r="A862">
            <v>0</v>
          </cell>
          <cell r="B862">
            <v>0</v>
          </cell>
          <cell r="C862">
            <v>0</v>
          </cell>
        </row>
        <row r="863">
          <cell r="A863">
            <v>0</v>
          </cell>
          <cell r="B863">
            <v>0</v>
          </cell>
          <cell r="C863">
            <v>0</v>
          </cell>
        </row>
        <row r="864">
          <cell r="A864">
            <v>0</v>
          </cell>
          <cell r="B864">
            <v>0</v>
          </cell>
          <cell r="C864">
            <v>0</v>
          </cell>
        </row>
        <row r="865">
          <cell r="A865">
            <v>0</v>
          </cell>
          <cell r="B865">
            <v>0</v>
          </cell>
          <cell r="C865">
            <v>0</v>
          </cell>
        </row>
        <row r="866">
          <cell r="A866">
            <v>0</v>
          </cell>
          <cell r="B866">
            <v>0</v>
          </cell>
          <cell r="C866">
            <v>0</v>
          </cell>
        </row>
        <row r="867">
          <cell r="A867">
            <v>0</v>
          </cell>
          <cell r="B867">
            <v>0</v>
          </cell>
          <cell r="C867">
            <v>0</v>
          </cell>
        </row>
        <row r="868">
          <cell r="A868">
            <v>0</v>
          </cell>
          <cell r="B868">
            <v>0</v>
          </cell>
          <cell r="C868">
            <v>0</v>
          </cell>
        </row>
        <row r="869">
          <cell r="A869">
            <v>0</v>
          </cell>
          <cell r="B869">
            <v>0</v>
          </cell>
          <cell r="C869">
            <v>0</v>
          </cell>
        </row>
        <row r="870">
          <cell r="A870">
            <v>0</v>
          </cell>
          <cell r="B870">
            <v>0</v>
          </cell>
          <cell r="C870">
            <v>0</v>
          </cell>
        </row>
        <row r="871">
          <cell r="A871">
            <v>0</v>
          </cell>
          <cell r="B871">
            <v>0</v>
          </cell>
          <cell r="C871">
            <v>0</v>
          </cell>
        </row>
        <row r="872">
          <cell r="A872">
            <v>0</v>
          </cell>
          <cell r="B872">
            <v>0</v>
          </cell>
          <cell r="C872">
            <v>0</v>
          </cell>
        </row>
        <row r="873">
          <cell r="A873">
            <v>0</v>
          </cell>
          <cell r="B873">
            <v>0</v>
          </cell>
          <cell r="C873">
            <v>0</v>
          </cell>
        </row>
        <row r="874">
          <cell r="A874">
            <v>0</v>
          </cell>
          <cell r="B874">
            <v>0</v>
          </cell>
          <cell r="C874">
            <v>0</v>
          </cell>
        </row>
        <row r="875">
          <cell r="A875">
            <v>0</v>
          </cell>
          <cell r="B875">
            <v>0</v>
          </cell>
          <cell r="C875">
            <v>0</v>
          </cell>
        </row>
        <row r="876">
          <cell r="A876">
            <v>0</v>
          </cell>
          <cell r="B876">
            <v>0</v>
          </cell>
          <cell r="C876">
            <v>0</v>
          </cell>
        </row>
        <row r="877">
          <cell r="A877">
            <v>0</v>
          </cell>
          <cell r="B877">
            <v>0</v>
          </cell>
          <cell r="C877">
            <v>0</v>
          </cell>
        </row>
        <row r="878">
          <cell r="A878">
            <v>0</v>
          </cell>
          <cell r="B878">
            <v>0</v>
          </cell>
          <cell r="C878">
            <v>0</v>
          </cell>
        </row>
        <row r="879">
          <cell r="A879">
            <v>0</v>
          </cell>
          <cell r="B879">
            <v>0</v>
          </cell>
          <cell r="C879">
            <v>0</v>
          </cell>
        </row>
        <row r="880">
          <cell r="A880">
            <v>0</v>
          </cell>
          <cell r="B880">
            <v>0</v>
          </cell>
          <cell r="C880">
            <v>0</v>
          </cell>
        </row>
        <row r="881">
          <cell r="A881">
            <v>0</v>
          </cell>
          <cell r="B881">
            <v>0</v>
          </cell>
          <cell r="C881">
            <v>0</v>
          </cell>
        </row>
        <row r="882">
          <cell r="A882">
            <v>0</v>
          </cell>
          <cell r="B882">
            <v>0</v>
          </cell>
          <cell r="C882">
            <v>0</v>
          </cell>
        </row>
        <row r="883">
          <cell r="A883">
            <v>0</v>
          </cell>
          <cell r="B883">
            <v>0</v>
          </cell>
          <cell r="C883">
            <v>0</v>
          </cell>
        </row>
        <row r="884">
          <cell r="A884">
            <v>0</v>
          </cell>
          <cell r="B884">
            <v>0</v>
          </cell>
          <cell r="C884">
            <v>0</v>
          </cell>
        </row>
        <row r="885">
          <cell r="A885">
            <v>0</v>
          </cell>
          <cell r="B885">
            <v>0</v>
          </cell>
          <cell r="C885">
            <v>0</v>
          </cell>
        </row>
        <row r="886">
          <cell r="A886">
            <v>0</v>
          </cell>
          <cell r="B886">
            <v>0</v>
          </cell>
          <cell r="C886">
            <v>0</v>
          </cell>
        </row>
        <row r="887">
          <cell r="A887">
            <v>0</v>
          </cell>
          <cell r="B887">
            <v>0</v>
          </cell>
          <cell r="C887">
            <v>0</v>
          </cell>
        </row>
        <row r="888">
          <cell r="A888">
            <v>0</v>
          </cell>
          <cell r="B888">
            <v>0</v>
          </cell>
          <cell r="C888">
            <v>0</v>
          </cell>
        </row>
        <row r="889">
          <cell r="A889">
            <v>0</v>
          </cell>
          <cell r="B889">
            <v>0</v>
          </cell>
          <cell r="C889">
            <v>0</v>
          </cell>
        </row>
        <row r="890">
          <cell r="A890">
            <v>0</v>
          </cell>
          <cell r="B890">
            <v>0</v>
          </cell>
          <cell r="C890">
            <v>0</v>
          </cell>
        </row>
        <row r="891">
          <cell r="A891">
            <v>0</v>
          </cell>
          <cell r="B891">
            <v>0</v>
          </cell>
          <cell r="C891">
            <v>0</v>
          </cell>
        </row>
        <row r="892">
          <cell r="A892">
            <v>0</v>
          </cell>
          <cell r="B892">
            <v>0</v>
          </cell>
          <cell r="C892">
            <v>0</v>
          </cell>
        </row>
        <row r="893">
          <cell r="A893">
            <v>0</v>
          </cell>
          <cell r="B893">
            <v>0</v>
          </cell>
          <cell r="C893">
            <v>0</v>
          </cell>
        </row>
        <row r="894">
          <cell r="A894">
            <v>0</v>
          </cell>
          <cell r="B894">
            <v>0</v>
          </cell>
          <cell r="C894">
            <v>0</v>
          </cell>
        </row>
        <row r="895">
          <cell r="A895">
            <v>0</v>
          </cell>
          <cell r="B895">
            <v>0</v>
          </cell>
          <cell r="C895">
            <v>0</v>
          </cell>
        </row>
        <row r="896">
          <cell r="A896">
            <v>0</v>
          </cell>
          <cell r="B896">
            <v>0</v>
          </cell>
          <cell r="C896">
            <v>0</v>
          </cell>
        </row>
        <row r="897">
          <cell r="A897">
            <v>0</v>
          </cell>
          <cell r="B897">
            <v>0</v>
          </cell>
          <cell r="C897">
            <v>0</v>
          </cell>
        </row>
        <row r="898">
          <cell r="A898">
            <v>0</v>
          </cell>
          <cell r="B898">
            <v>0</v>
          </cell>
          <cell r="C898">
            <v>0</v>
          </cell>
        </row>
        <row r="899">
          <cell r="A899">
            <v>0</v>
          </cell>
          <cell r="B899">
            <v>0</v>
          </cell>
          <cell r="C899">
            <v>0</v>
          </cell>
        </row>
        <row r="900">
          <cell r="A900">
            <v>0</v>
          </cell>
          <cell r="B900">
            <v>0</v>
          </cell>
          <cell r="C900">
            <v>0</v>
          </cell>
        </row>
        <row r="901">
          <cell r="A901">
            <v>0</v>
          </cell>
          <cell r="B901">
            <v>0</v>
          </cell>
          <cell r="C901">
            <v>0</v>
          </cell>
        </row>
        <row r="902">
          <cell r="A902">
            <v>0</v>
          </cell>
          <cell r="B902">
            <v>0</v>
          </cell>
          <cell r="C902">
            <v>0</v>
          </cell>
        </row>
        <row r="903">
          <cell r="A903">
            <v>0</v>
          </cell>
          <cell r="B903">
            <v>0</v>
          </cell>
          <cell r="C903">
            <v>0</v>
          </cell>
        </row>
        <row r="904">
          <cell r="A904">
            <v>0</v>
          </cell>
          <cell r="B904">
            <v>0</v>
          </cell>
          <cell r="C904">
            <v>0</v>
          </cell>
        </row>
        <row r="905">
          <cell r="A905">
            <v>0</v>
          </cell>
          <cell r="B905">
            <v>0</v>
          </cell>
          <cell r="C905">
            <v>0</v>
          </cell>
        </row>
        <row r="906">
          <cell r="A906">
            <v>0</v>
          </cell>
          <cell r="B906">
            <v>0</v>
          </cell>
          <cell r="C906">
            <v>0</v>
          </cell>
        </row>
        <row r="907">
          <cell r="A907">
            <v>0</v>
          </cell>
          <cell r="B907">
            <v>0</v>
          </cell>
          <cell r="C907">
            <v>0</v>
          </cell>
        </row>
        <row r="908">
          <cell r="A908">
            <v>0</v>
          </cell>
          <cell r="B908">
            <v>0</v>
          </cell>
          <cell r="C908">
            <v>0</v>
          </cell>
        </row>
        <row r="909">
          <cell r="A909">
            <v>0</v>
          </cell>
          <cell r="B909">
            <v>0</v>
          </cell>
          <cell r="C909">
            <v>0</v>
          </cell>
        </row>
        <row r="910">
          <cell r="A910">
            <v>0</v>
          </cell>
          <cell r="B910">
            <v>0</v>
          </cell>
          <cell r="C910">
            <v>0</v>
          </cell>
        </row>
        <row r="911">
          <cell r="A911">
            <v>0</v>
          </cell>
          <cell r="B911">
            <v>0</v>
          </cell>
          <cell r="C911">
            <v>0</v>
          </cell>
        </row>
        <row r="912">
          <cell r="A912">
            <v>0</v>
          </cell>
          <cell r="B912">
            <v>0</v>
          </cell>
          <cell r="C912">
            <v>0</v>
          </cell>
        </row>
        <row r="913">
          <cell r="A913">
            <v>0</v>
          </cell>
          <cell r="B913">
            <v>0</v>
          </cell>
          <cell r="C913">
            <v>0</v>
          </cell>
        </row>
        <row r="914">
          <cell r="A914">
            <v>0</v>
          </cell>
          <cell r="B914">
            <v>0</v>
          </cell>
          <cell r="C914">
            <v>0</v>
          </cell>
        </row>
        <row r="915">
          <cell r="A915">
            <v>0</v>
          </cell>
          <cell r="B915">
            <v>0</v>
          </cell>
          <cell r="C915">
            <v>0</v>
          </cell>
        </row>
        <row r="916">
          <cell r="A916">
            <v>0</v>
          </cell>
          <cell r="B916">
            <v>0</v>
          </cell>
          <cell r="C916">
            <v>0</v>
          </cell>
        </row>
        <row r="917">
          <cell r="A917">
            <v>0</v>
          </cell>
          <cell r="B917">
            <v>0</v>
          </cell>
          <cell r="C917">
            <v>0</v>
          </cell>
        </row>
        <row r="918">
          <cell r="A918">
            <v>0</v>
          </cell>
          <cell r="B918">
            <v>0</v>
          </cell>
          <cell r="C918">
            <v>0</v>
          </cell>
        </row>
        <row r="919">
          <cell r="A919">
            <v>0</v>
          </cell>
          <cell r="B919">
            <v>0</v>
          </cell>
          <cell r="C919">
            <v>0</v>
          </cell>
        </row>
        <row r="920">
          <cell r="A920">
            <v>0</v>
          </cell>
          <cell r="B920">
            <v>0</v>
          </cell>
          <cell r="C920">
            <v>0</v>
          </cell>
        </row>
        <row r="921">
          <cell r="A921">
            <v>0</v>
          </cell>
          <cell r="B921">
            <v>0</v>
          </cell>
          <cell r="C921">
            <v>0</v>
          </cell>
        </row>
        <row r="922">
          <cell r="A922">
            <v>0</v>
          </cell>
          <cell r="B922">
            <v>0</v>
          </cell>
          <cell r="C922">
            <v>0</v>
          </cell>
        </row>
        <row r="923">
          <cell r="A923">
            <v>0</v>
          </cell>
          <cell r="B923">
            <v>0</v>
          </cell>
          <cell r="C923">
            <v>0</v>
          </cell>
        </row>
        <row r="924">
          <cell r="A924">
            <v>0</v>
          </cell>
          <cell r="B924">
            <v>0</v>
          </cell>
          <cell r="C924">
            <v>0</v>
          </cell>
        </row>
        <row r="925">
          <cell r="A925">
            <v>0</v>
          </cell>
          <cell r="B925">
            <v>0</v>
          </cell>
          <cell r="C925">
            <v>0</v>
          </cell>
        </row>
        <row r="926">
          <cell r="A926">
            <v>0</v>
          </cell>
          <cell r="B926">
            <v>0</v>
          </cell>
          <cell r="C926">
            <v>0</v>
          </cell>
        </row>
        <row r="927">
          <cell r="A927">
            <v>0</v>
          </cell>
          <cell r="B927">
            <v>0</v>
          </cell>
          <cell r="C927">
            <v>0</v>
          </cell>
        </row>
        <row r="928">
          <cell r="A928">
            <v>0</v>
          </cell>
          <cell r="B928">
            <v>0</v>
          </cell>
          <cell r="C928">
            <v>0</v>
          </cell>
        </row>
        <row r="929">
          <cell r="A929">
            <v>0</v>
          </cell>
          <cell r="B929">
            <v>0</v>
          </cell>
          <cell r="C929">
            <v>0</v>
          </cell>
        </row>
        <row r="930">
          <cell r="A930">
            <v>0</v>
          </cell>
          <cell r="B930">
            <v>0</v>
          </cell>
          <cell r="C930">
            <v>0</v>
          </cell>
        </row>
        <row r="931">
          <cell r="A931">
            <v>0</v>
          </cell>
          <cell r="B931">
            <v>0</v>
          </cell>
          <cell r="C931">
            <v>0</v>
          </cell>
        </row>
        <row r="932">
          <cell r="A932">
            <v>0</v>
          </cell>
          <cell r="B932">
            <v>0</v>
          </cell>
          <cell r="C932">
            <v>0</v>
          </cell>
        </row>
        <row r="933">
          <cell r="A933">
            <v>0</v>
          </cell>
          <cell r="B933">
            <v>0</v>
          </cell>
          <cell r="C933">
            <v>0</v>
          </cell>
        </row>
        <row r="934">
          <cell r="A934">
            <v>0</v>
          </cell>
          <cell r="B934">
            <v>0</v>
          </cell>
          <cell r="C934">
            <v>0</v>
          </cell>
        </row>
        <row r="935">
          <cell r="A935">
            <v>0</v>
          </cell>
          <cell r="B935">
            <v>0</v>
          </cell>
          <cell r="C935">
            <v>0</v>
          </cell>
        </row>
        <row r="936">
          <cell r="A936">
            <v>0</v>
          </cell>
          <cell r="B936">
            <v>0</v>
          </cell>
          <cell r="C936">
            <v>0</v>
          </cell>
        </row>
        <row r="937">
          <cell r="A937">
            <v>0</v>
          </cell>
          <cell r="B937">
            <v>0</v>
          </cell>
          <cell r="C937">
            <v>0</v>
          </cell>
        </row>
        <row r="938">
          <cell r="A938">
            <v>0</v>
          </cell>
          <cell r="B938">
            <v>0</v>
          </cell>
          <cell r="C938">
            <v>0</v>
          </cell>
        </row>
        <row r="939">
          <cell r="A939">
            <v>0</v>
          </cell>
          <cell r="B939">
            <v>0</v>
          </cell>
          <cell r="C939">
            <v>0</v>
          </cell>
        </row>
        <row r="940">
          <cell r="A940">
            <v>0</v>
          </cell>
          <cell r="B940">
            <v>0</v>
          </cell>
          <cell r="C940">
            <v>0</v>
          </cell>
        </row>
        <row r="941">
          <cell r="A941">
            <v>0</v>
          </cell>
          <cell r="B941">
            <v>0</v>
          </cell>
          <cell r="C941">
            <v>0</v>
          </cell>
        </row>
        <row r="942">
          <cell r="A942">
            <v>0</v>
          </cell>
          <cell r="B942">
            <v>0</v>
          </cell>
          <cell r="C942">
            <v>0</v>
          </cell>
        </row>
        <row r="943">
          <cell r="A943">
            <v>0</v>
          </cell>
          <cell r="B943">
            <v>0</v>
          </cell>
          <cell r="C943">
            <v>0</v>
          </cell>
        </row>
        <row r="944">
          <cell r="A944">
            <v>0</v>
          </cell>
          <cell r="B944">
            <v>0</v>
          </cell>
          <cell r="C944">
            <v>0</v>
          </cell>
        </row>
        <row r="945">
          <cell r="A945">
            <v>0</v>
          </cell>
          <cell r="B945">
            <v>0</v>
          </cell>
          <cell r="C945">
            <v>0</v>
          </cell>
        </row>
        <row r="946">
          <cell r="A946">
            <v>0</v>
          </cell>
          <cell r="B946">
            <v>0</v>
          </cell>
          <cell r="C946">
            <v>0</v>
          </cell>
        </row>
        <row r="947">
          <cell r="A947">
            <v>0</v>
          </cell>
          <cell r="B947">
            <v>0</v>
          </cell>
          <cell r="C947">
            <v>0</v>
          </cell>
        </row>
        <row r="948">
          <cell r="A948">
            <v>0</v>
          </cell>
          <cell r="B948">
            <v>0</v>
          </cell>
          <cell r="C948">
            <v>0</v>
          </cell>
        </row>
        <row r="949">
          <cell r="A949">
            <v>0</v>
          </cell>
          <cell r="B949">
            <v>0</v>
          </cell>
          <cell r="C949">
            <v>0</v>
          </cell>
        </row>
        <row r="950">
          <cell r="A950">
            <v>0</v>
          </cell>
          <cell r="B950">
            <v>0</v>
          </cell>
          <cell r="C950">
            <v>0</v>
          </cell>
        </row>
        <row r="951">
          <cell r="A951">
            <v>0</v>
          </cell>
          <cell r="B951">
            <v>0</v>
          </cell>
          <cell r="C951">
            <v>0</v>
          </cell>
        </row>
        <row r="952">
          <cell r="A952">
            <v>0</v>
          </cell>
          <cell r="B952">
            <v>0</v>
          </cell>
          <cell r="C952">
            <v>0</v>
          </cell>
        </row>
        <row r="953">
          <cell r="A953">
            <v>0</v>
          </cell>
          <cell r="B953">
            <v>0</v>
          </cell>
          <cell r="C953">
            <v>0</v>
          </cell>
        </row>
        <row r="954">
          <cell r="A954">
            <v>0</v>
          </cell>
          <cell r="B954">
            <v>0</v>
          </cell>
          <cell r="C954">
            <v>0</v>
          </cell>
        </row>
        <row r="955">
          <cell r="A955">
            <v>0</v>
          </cell>
          <cell r="B955">
            <v>0</v>
          </cell>
          <cell r="C955">
            <v>0</v>
          </cell>
        </row>
        <row r="956">
          <cell r="A956">
            <v>0</v>
          </cell>
          <cell r="B956">
            <v>0</v>
          </cell>
          <cell r="C956">
            <v>0</v>
          </cell>
        </row>
        <row r="957">
          <cell r="A957">
            <v>0</v>
          </cell>
          <cell r="B957">
            <v>0</v>
          </cell>
          <cell r="C957">
            <v>0</v>
          </cell>
        </row>
        <row r="958">
          <cell r="A958">
            <v>0</v>
          </cell>
          <cell r="B958">
            <v>0</v>
          </cell>
          <cell r="C958">
            <v>0</v>
          </cell>
        </row>
        <row r="959">
          <cell r="A959">
            <v>0</v>
          </cell>
          <cell r="B959">
            <v>0</v>
          </cell>
          <cell r="C959">
            <v>0</v>
          </cell>
        </row>
        <row r="960">
          <cell r="A960">
            <v>0</v>
          </cell>
          <cell r="B960">
            <v>0</v>
          </cell>
          <cell r="C960">
            <v>0</v>
          </cell>
        </row>
        <row r="961">
          <cell r="A961">
            <v>0</v>
          </cell>
          <cell r="B961">
            <v>0</v>
          </cell>
          <cell r="C961">
            <v>0</v>
          </cell>
        </row>
        <row r="962">
          <cell r="A962">
            <v>0</v>
          </cell>
          <cell r="B962">
            <v>0</v>
          </cell>
          <cell r="C962">
            <v>0</v>
          </cell>
        </row>
        <row r="963">
          <cell r="A963">
            <v>0</v>
          </cell>
          <cell r="B963">
            <v>0</v>
          </cell>
          <cell r="C963">
            <v>0</v>
          </cell>
        </row>
        <row r="964">
          <cell r="A964">
            <v>0</v>
          </cell>
          <cell r="B964">
            <v>0</v>
          </cell>
          <cell r="C964">
            <v>0</v>
          </cell>
        </row>
        <row r="965">
          <cell r="A965">
            <v>0</v>
          </cell>
          <cell r="B965">
            <v>0</v>
          </cell>
          <cell r="C965">
            <v>0</v>
          </cell>
        </row>
        <row r="966">
          <cell r="A966">
            <v>0</v>
          </cell>
          <cell r="B966">
            <v>0</v>
          </cell>
          <cell r="C966">
            <v>0</v>
          </cell>
        </row>
        <row r="967">
          <cell r="A967">
            <v>0</v>
          </cell>
          <cell r="B967">
            <v>0</v>
          </cell>
          <cell r="C967">
            <v>0</v>
          </cell>
        </row>
        <row r="968">
          <cell r="A968">
            <v>0</v>
          </cell>
          <cell r="B968">
            <v>0</v>
          </cell>
          <cell r="C968">
            <v>0</v>
          </cell>
        </row>
        <row r="969">
          <cell r="A969">
            <v>0</v>
          </cell>
          <cell r="B969">
            <v>0</v>
          </cell>
          <cell r="C969">
            <v>0</v>
          </cell>
        </row>
        <row r="970">
          <cell r="A970">
            <v>0</v>
          </cell>
          <cell r="B970">
            <v>0</v>
          </cell>
          <cell r="C970">
            <v>0</v>
          </cell>
        </row>
        <row r="971">
          <cell r="A971">
            <v>0</v>
          </cell>
          <cell r="B971">
            <v>0</v>
          </cell>
          <cell r="C971">
            <v>0</v>
          </cell>
        </row>
        <row r="972">
          <cell r="A972">
            <v>0</v>
          </cell>
          <cell r="B972">
            <v>0</v>
          </cell>
          <cell r="C972">
            <v>0</v>
          </cell>
        </row>
        <row r="973">
          <cell r="A973">
            <v>0</v>
          </cell>
          <cell r="B973">
            <v>0</v>
          </cell>
          <cell r="C973">
            <v>0</v>
          </cell>
        </row>
        <row r="974">
          <cell r="A974">
            <v>0</v>
          </cell>
          <cell r="B974">
            <v>0</v>
          </cell>
          <cell r="C974">
            <v>0</v>
          </cell>
        </row>
        <row r="975">
          <cell r="A975">
            <v>0</v>
          </cell>
          <cell r="B975">
            <v>0</v>
          </cell>
          <cell r="C975">
            <v>0</v>
          </cell>
        </row>
        <row r="976">
          <cell r="A976">
            <v>0</v>
          </cell>
          <cell r="B976">
            <v>0</v>
          </cell>
          <cell r="C976">
            <v>0</v>
          </cell>
        </row>
        <row r="977">
          <cell r="A977">
            <v>0</v>
          </cell>
          <cell r="B977">
            <v>0</v>
          </cell>
          <cell r="C977">
            <v>0</v>
          </cell>
        </row>
        <row r="978">
          <cell r="A978">
            <v>0</v>
          </cell>
          <cell r="B978">
            <v>0</v>
          </cell>
          <cell r="C978">
            <v>0</v>
          </cell>
        </row>
        <row r="979">
          <cell r="A979">
            <v>0</v>
          </cell>
          <cell r="B979">
            <v>0</v>
          </cell>
          <cell r="C979">
            <v>0</v>
          </cell>
        </row>
        <row r="980">
          <cell r="A980">
            <v>0</v>
          </cell>
          <cell r="B980">
            <v>0</v>
          </cell>
          <cell r="C980">
            <v>0</v>
          </cell>
        </row>
        <row r="981">
          <cell r="A981">
            <v>0</v>
          </cell>
          <cell r="B981">
            <v>0</v>
          </cell>
          <cell r="C981">
            <v>0</v>
          </cell>
        </row>
        <row r="982">
          <cell r="A982">
            <v>0</v>
          </cell>
          <cell r="B982">
            <v>0</v>
          </cell>
          <cell r="C982">
            <v>0</v>
          </cell>
        </row>
        <row r="983">
          <cell r="A983">
            <v>0</v>
          </cell>
          <cell r="B983">
            <v>0</v>
          </cell>
          <cell r="C983">
            <v>0</v>
          </cell>
        </row>
        <row r="984">
          <cell r="A984">
            <v>0</v>
          </cell>
          <cell r="B984">
            <v>0</v>
          </cell>
          <cell r="C984">
            <v>0</v>
          </cell>
        </row>
        <row r="985">
          <cell r="A985">
            <v>0</v>
          </cell>
          <cell r="B985">
            <v>0</v>
          </cell>
          <cell r="C985">
            <v>0</v>
          </cell>
        </row>
        <row r="986">
          <cell r="A986">
            <v>0</v>
          </cell>
          <cell r="B986">
            <v>0</v>
          </cell>
          <cell r="C986">
            <v>0</v>
          </cell>
        </row>
        <row r="987">
          <cell r="A987">
            <v>0</v>
          </cell>
          <cell r="B987">
            <v>0</v>
          </cell>
          <cell r="C987">
            <v>0</v>
          </cell>
        </row>
        <row r="988">
          <cell r="A988">
            <v>0</v>
          </cell>
          <cell r="B988">
            <v>0</v>
          </cell>
          <cell r="C988">
            <v>0</v>
          </cell>
        </row>
        <row r="989">
          <cell r="A989">
            <v>0</v>
          </cell>
          <cell r="B989">
            <v>0</v>
          </cell>
          <cell r="C989">
            <v>0</v>
          </cell>
        </row>
        <row r="990">
          <cell r="A990">
            <v>0</v>
          </cell>
          <cell r="B990">
            <v>0</v>
          </cell>
          <cell r="C990">
            <v>0</v>
          </cell>
        </row>
        <row r="991">
          <cell r="A991">
            <v>0</v>
          </cell>
          <cell r="B991">
            <v>0</v>
          </cell>
          <cell r="C991">
            <v>0</v>
          </cell>
        </row>
        <row r="992">
          <cell r="A992">
            <v>0</v>
          </cell>
          <cell r="B992">
            <v>0</v>
          </cell>
          <cell r="C992">
            <v>0</v>
          </cell>
        </row>
        <row r="993">
          <cell r="A993">
            <v>0</v>
          </cell>
          <cell r="B993">
            <v>0</v>
          </cell>
          <cell r="C993">
            <v>0</v>
          </cell>
        </row>
        <row r="994">
          <cell r="A994">
            <v>0</v>
          </cell>
          <cell r="B994">
            <v>0</v>
          </cell>
          <cell r="C994">
            <v>0</v>
          </cell>
        </row>
        <row r="995">
          <cell r="A995">
            <v>0</v>
          </cell>
          <cell r="B995">
            <v>0</v>
          </cell>
          <cell r="C995">
            <v>0</v>
          </cell>
        </row>
        <row r="996">
          <cell r="A996">
            <v>0</v>
          </cell>
          <cell r="B996">
            <v>0</v>
          </cell>
          <cell r="C996">
            <v>0</v>
          </cell>
        </row>
        <row r="997">
          <cell r="A997">
            <v>0</v>
          </cell>
          <cell r="B997">
            <v>0</v>
          </cell>
          <cell r="C997">
            <v>0</v>
          </cell>
        </row>
        <row r="998">
          <cell r="A998">
            <v>0</v>
          </cell>
          <cell r="B998">
            <v>0</v>
          </cell>
          <cell r="C998">
            <v>0</v>
          </cell>
        </row>
        <row r="999">
          <cell r="A999">
            <v>0</v>
          </cell>
          <cell r="B999">
            <v>0</v>
          </cell>
          <cell r="C999">
            <v>0</v>
          </cell>
        </row>
        <row r="1000">
          <cell r="A1000">
            <v>0</v>
          </cell>
          <cell r="B1000">
            <v>0</v>
          </cell>
          <cell r="C1000">
            <v>0</v>
          </cell>
        </row>
        <row r="1001">
          <cell r="A1001">
            <v>0</v>
          </cell>
          <cell r="B1001">
            <v>0</v>
          </cell>
          <cell r="C1001">
            <v>0</v>
          </cell>
        </row>
        <row r="1002">
          <cell r="A1002">
            <v>0</v>
          </cell>
          <cell r="B1002">
            <v>0</v>
          </cell>
          <cell r="C1002">
            <v>0</v>
          </cell>
        </row>
        <row r="1003">
          <cell r="A1003">
            <v>0</v>
          </cell>
          <cell r="B1003">
            <v>0</v>
          </cell>
          <cell r="C1003">
            <v>0</v>
          </cell>
        </row>
        <row r="1004">
          <cell r="A1004">
            <v>0</v>
          </cell>
          <cell r="B1004">
            <v>0</v>
          </cell>
          <cell r="C1004">
            <v>0</v>
          </cell>
        </row>
        <row r="1005">
          <cell r="A1005">
            <v>0</v>
          </cell>
          <cell r="B1005">
            <v>0</v>
          </cell>
          <cell r="C1005">
            <v>0</v>
          </cell>
        </row>
        <row r="1006">
          <cell r="A1006">
            <v>0</v>
          </cell>
          <cell r="B1006">
            <v>0</v>
          </cell>
          <cell r="C1006">
            <v>0</v>
          </cell>
        </row>
        <row r="1007">
          <cell r="A1007">
            <v>0</v>
          </cell>
          <cell r="B1007">
            <v>0</v>
          </cell>
          <cell r="C1007">
            <v>0</v>
          </cell>
        </row>
        <row r="1008">
          <cell r="A1008">
            <v>0</v>
          </cell>
          <cell r="B1008">
            <v>0</v>
          </cell>
          <cell r="C1008">
            <v>0</v>
          </cell>
        </row>
        <row r="1009">
          <cell r="A1009">
            <v>0</v>
          </cell>
          <cell r="B1009">
            <v>0</v>
          </cell>
          <cell r="C1009">
            <v>0</v>
          </cell>
        </row>
        <row r="1010">
          <cell r="A1010">
            <v>0</v>
          </cell>
          <cell r="B1010">
            <v>0</v>
          </cell>
          <cell r="C1010">
            <v>0</v>
          </cell>
        </row>
        <row r="1011">
          <cell r="A1011">
            <v>0</v>
          </cell>
          <cell r="B1011">
            <v>0</v>
          </cell>
          <cell r="C1011">
            <v>0</v>
          </cell>
        </row>
        <row r="1012">
          <cell r="A1012">
            <v>0</v>
          </cell>
          <cell r="B1012">
            <v>0</v>
          </cell>
          <cell r="C1012">
            <v>0</v>
          </cell>
        </row>
        <row r="1013">
          <cell r="A1013">
            <v>0</v>
          </cell>
          <cell r="B1013">
            <v>0</v>
          </cell>
          <cell r="C1013">
            <v>0</v>
          </cell>
        </row>
        <row r="1014">
          <cell r="A1014">
            <v>0</v>
          </cell>
          <cell r="B1014">
            <v>0</v>
          </cell>
          <cell r="C1014">
            <v>0</v>
          </cell>
        </row>
        <row r="1015">
          <cell r="A1015">
            <v>0</v>
          </cell>
          <cell r="B1015">
            <v>0</v>
          </cell>
          <cell r="C1015">
            <v>0</v>
          </cell>
        </row>
        <row r="1016">
          <cell r="A1016">
            <v>0</v>
          </cell>
          <cell r="B1016">
            <v>0</v>
          </cell>
          <cell r="C1016">
            <v>0</v>
          </cell>
        </row>
        <row r="1017">
          <cell r="A1017">
            <v>0</v>
          </cell>
          <cell r="B1017">
            <v>0</v>
          </cell>
          <cell r="C1017">
            <v>0</v>
          </cell>
        </row>
        <row r="1018">
          <cell r="A1018">
            <v>0</v>
          </cell>
          <cell r="B1018">
            <v>0</v>
          </cell>
          <cell r="C1018">
            <v>0</v>
          </cell>
        </row>
        <row r="1019">
          <cell r="A1019">
            <v>0</v>
          </cell>
          <cell r="B1019">
            <v>0</v>
          </cell>
          <cell r="C1019">
            <v>0</v>
          </cell>
        </row>
        <row r="1020">
          <cell r="A1020">
            <v>0</v>
          </cell>
          <cell r="B1020">
            <v>0</v>
          </cell>
          <cell r="C1020">
            <v>0</v>
          </cell>
        </row>
        <row r="1021">
          <cell r="A1021">
            <v>0</v>
          </cell>
          <cell r="B1021">
            <v>0</v>
          </cell>
          <cell r="C1021">
            <v>0</v>
          </cell>
        </row>
        <row r="1022">
          <cell r="A1022">
            <v>0</v>
          </cell>
          <cell r="B1022">
            <v>0</v>
          </cell>
          <cell r="C1022">
            <v>0</v>
          </cell>
        </row>
        <row r="1023">
          <cell r="A1023">
            <v>0</v>
          </cell>
          <cell r="B1023">
            <v>0</v>
          </cell>
          <cell r="C1023">
            <v>0</v>
          </cell>
        </row>
        <row r="1024">
          <cell r="A1024">
            <v>0</v>
          </cell>
          <cell r="B1024">
            <v>0</v>
          </cell>
          <cell r="C1024">
            <v>0</v>
          </cell>
        </row>
        <row r="1025">
          <cell r="A1025">
            <v>0</v>
          </cell>
          <cell r="B1025">
            <v>0</v>
          </cell>
          <cell r="C1025">
            <v>0</v>
          </cell>
        </row>
        <row r="1026">
          <cell r="A1026">
            <v>0</v>
          </cell>
          <cell r="B1026">
            <v>0</v>
          </cell>
          <cell r="C1026">
            <v>0</v>
          </cell>
        </row>
        <row r="1027">
          <cell r="A1027">
            <v>0</v>
          </cell>
          <cell r="B1027">
            <v>0</v>
          </cell>
          <cell r="C1027">
            <v>0</v>
          </cell>
        </row>
        <row r="1028">
          <cell r="A1028">
            <v>0</v>
          </cell>
          <cell r="B1028">
            <v>0</v>
          </cell>
          <cell r="C1028">
            <v>0</v>
          </cell>
        </row>
        <row r="1029">
          <cell r="A1029">
            <v>0</v>
          </cell>
          <cell r="B1029">
            <v>0</v>
          </cell>
          <cell r="C1029">
            <v>0</v>
          </cell>
        </row>
        <row r="1030">
          <cell r="A1030">
            <v>0</v>
          </cell>
          <cell r="B1030">
            <v>0</v>
          </cell>
          <cell r="C1030">
            <v>0</v>
          </cell>
        </row>
        <row r="1031">
          <cell r="A1031">
            <v>0</v>
          </cell>
          <cell r="B1031">
            <v>0</v>
          </cell>
          <cell r="C1031">
            <v>0</v>
          </cell>
        </row>
        <row r="1032">
          <cell r="A1032">
            <v>0</v>
          </cell>
          <cell r="B1032">
            <v>0</v>
          </cell>
          <cell r="C1032">
            <v>0</v>
          </cell>
        </row>
        <row r="1033">
          <cell r="A1033">
            <v>0</v>
          </cell>
          <cell r="B1033">
            <v>0</v>
          </cell>
          <cell r="C1033">
            <v>0</v>
          </cell>
        </row>
        <row r="1034">
          <cell r="A1034">
            <v>0</v>
          </cell>
          <cell r="B1034">
            <v>0</v>
          </cell>
          <cell r="C1034">
            <v>0</v>
          </cell>
        </row>
        <row r="1035">
          <cell r="A1035">
            <v>0</v>
          </cell>
          <cell r="B1035">
            <v>0</v>
          </cell>
          <cell r="C1035">
            <v>0</v>
          </cell>
        </row>
        <row r="1036">
          <cell r="A1036">
            <v>0</v>
          </cell>
          <cell r="B1036">
            <v>0</v>
          </cell>
          <cell r="C1036">
            <v>0</v>
          </cell>
        </row>
        <row r="1037">
          <cell r="A1037">
            <v>0</v>
          </cell>
          <cell r="B1037">
            <v>0</v>
          </cell>
          <cell r="C1037">
            <v>0</v>
          </cell>
        </row>
        <row r="1038">
          <cell r="A1038">
            <v>0</v>
          </cell>
          <cell r="B1038">
            <v>0</v>
          </cell>
          <cell r="C1038">
            <v>0</v>
          </cell>
        </row>
        <row r="1039">
          <cell r="A1039">
            <v>0</v>
          </cell>
          <cell r="B1039">
            <v>0</v>
          </cell>
          <cell r="C1039">
            <v>0</v>
          </cell>
        </row>
        <row r="1040">
          <cell r="A1040">
            <v>0</v>
          </cell>
          <cell r="B1040">
            <v>0</v>
          </cell>
          <cell r="C1040">
            <v>0</v>
          </cell>
        </row>
        <row r="1041">
          <cell r="A1041">
            <v>0</v>
          </cell>
          <cell r="B1041">
            <v>0</v>
          </cell>
          <cell r="C1041">
            <v>0</v>
          </cell>
        </row>
        <row r="1042">
          <cell r="A1042">
            <v>0</v>
          </cell>
          <cell r="B1042">
            <v>0</v>
          </cell>
          <cell r="C1042">
            <v>0</v>
          </cell>
        </row>
        <row r="1043">
          <cell r="A1043">
            <v>0</v>
          </cell>
          <cell r="B1043">
            <v>0</v>
          </cell>
          <cell r="C1043">
            <v>0</v>
          </cell>
        </row>
        <row r="1044">
          <cell r="A1044">
            <v>0</v>
          </cell>
          <cell r="B1044">
            <v>0</v>
          </cell>
          <cell r="C1044">
            <v>0</v>
          </cell>
        </row>
        <row r="1045">
          <cell r="A1045">
            <v>0</v>
          </cell>
          <cell r="B1045">
            <v>0</v>
          </cell>
          <cell r="C1045">
            <v>0</v>
          </cell>
        </row>
        <row r="1046">
          <cell r="A1046">
            <v>0</v>
          </cell>
          <cell r="B1046">
            <v>0</v>
          </cell>
          <cell r="C1046">
            <v>0</v>
          </cell>
        </row>
        <row r="1047">
          <cell r="A1047">
            <v>0</v>
          </cell>
          <cell r="B1047">
            <v>0</v>
          </cell>
          <cell r="C1047">
            <v>0</v>
          </cell>
        </row>
        <row r="1048">
          <cell r="A1048">
            <v>0</v>
          </cell>
          <cell r="B1048">
            <v>0</v>
          </cell>
          <cell r="C1048">
            <v>0</v>
          </cell>
        </row>
        <row r="1049">
          <cell r="A1049">
            <v>0</v>
          </cell>
          <cell r="B1049">
            <v>0</v>
          </cell>
          <cell r="C1049">
            <v>0</v>
          </cell>
        </row>
        <row r="1050">
          <cell r="A1050">
            <v>0</v>
          </cell>
          <cell r="B1050">
            <v>0</v>
          </cell>
          <cell r="C1050">
            <v>0</v>
          </cell>
        </row>
        <row r="1051">
          <cell r="A1051">
            <v>0</v>
          </cell>
          <cell r="B1051">
            <v>0</v>
          </cell>
          <cell r="C1051">
            <v>0</v>
          </cell>
        </row>
        <row r="1052">
          <cell r="A1052">
            <v>0</v>
          </cell>
          <cell r="B1052">
            <v>0</v>
          </cell>
          <cell r="C1052">
            <v>0</v>
          </cell>
        </row>
        <row r="1053">
          <cell r="A1053">
            <v>0</v>
          </cell>
          <cell r="B1053">
            <v>0</v>
          </cell>
          <cell r="C1053">
            <v>0</v>
          </cell>
        </row>
        <row r="1054">
          <cell r="A1054">
            <v>0</v>
          </cell>
          <cell r="B1054">
            <v>0</v>
          </cell>
          <cell r="C1054">
            <v>0</v>
          </cell>
        </row>
        <row r="1055">
          <cell r="A1055">
            <v>0</v>
          </cell>
          <cell r="B1055">
            <v>0</v>
          </cell>
          <cell r="C1055">
            <v>0</v>
          </cell>
        </row>
        <row r="1056">
          <cell r="A1056">
            <v>0</v>
          </cell>
          <cell r="B1056">
            <v>0</v>
          </cell>
          <cell r="C1056">
            <v>0</v>
          </cell>
        </row>
        <row r="1057">
          <cell r="A1057">
            <v>0</v>
          </cell>
          <cell r="B1057">
            <v>0</v>
          </cell>
          <cell r="C1057">
            <v>0</v>
          </cell>
        </row>
        <row r="1058">
          <cell r="A1058">
            <v>0</v>
          </cell>
          <cell r="B1058">
            <v>0</v>
          </cell>
          <cell r="C1058">
            <v>0</v>
          </cell>
        </row>
        <row r="1059">
          <cell r="A1059">
            <v>0</v>
          </cell>
          <cell r="B1059">
            <v>0</v>
          </cell>
          <cell r="C1059">
            <v>0</v>
          </cell>
        </row>
        <row r="1060">
          <cell r="A1060">
            <v>0</v>
          </cell>
          <cell r="B1060">
            <v>0</v>
          </cell>
          <cell r="C1060">
            <v>0</v>
          </cell>
        </row>
        <row r="1061">
          <cell r="A1061">
            <v>0</v>
          </cell>
          <cell r="B1061">
            <v>0</v>
          </cell>
          <cell r="C1061">
            <v>0</v>
          </cell>
        </row>
        <row r="1062">
          <cell r="A1062">
            <v>0</v>
          </cell>
          <cell r="B1062">
            <v>0</v>
          </cell>
          <cell r="C1062">
            <v>0</v>
          </cell>
        </row>
        <row r="1063">
          <cell r="A1063">
            <v>0</v>
          </cell>
          <cell r="B1063">
            <v>0</v>
          </cell>
          <cell r="C1063">
            <v>0</v>
          </cell>
        </row>
        <row r="1064">
          <cell r="A1064">
            <v>0</v>
          </cell>
          <cell r="B1064">
            <v>0</v>
          </cell>
          <cell r="C1064">
            <v>0</v>
          </cell>
        </row>
        <row r="1065">
          <cell r="A1065">
            <v>0</v>
          </cell>
          <cell r="B1065">
            <v>0</v>
          </cell>
          <cell r="C1065">
            <v>0</v>
          </cell>
        </row>
        <row r="1066">
          <cell r="A1066">
            <v>0</v>
          </cell>
          <cell r="B1066">
            <v>0</v>
          </cell>
          <cell r="C1066">
            <v>0</v>
          </cell>
        </row>
        <row r="1067">
          <cell r="A1067">
            <v>0</v>
          </cell>
          <cell r="B1067">
            <v>0</v>
          </cell>
          <cell r="C1067">
            <v>0</v>
          </cell>
        </row>
        <row r="1068">
          <cell r="A1068">
            <v>0</v>
          </cell>
          <cell r="B1068">
            <v>0</v>
          </cell>
          <cell r="C1068">
            <v>0</v>
          </cell>
        </row>
        <row r="1069">
          <cell r="A1069">
            <v>0</v>
          </cell>
          <cell r="B1069">
            <v>0</v>
          </cell>
          <cell r="C1069">
            <v>0</v>
          </cell>
        </row>
        <row r="1070">
          <cell r="A1070">
            <v>0</v>
          </cell>
          <cell r="B1070">
            <v>0</v>
          </cell>
          <cell r="C1070">
            <v>0</v>
          </cell>
        </row>
        <row r="1071">
          <cell r="A1071">
            <v>0</v>
          </cell>
          <cell r="B1071">
            <v>0</v>
          </cell>
          <cell r="C1071">
            <v>0</v>
          </cell>
        </row>
        <row r="1072">
          <cell r="A1072">
            <v>0</v>
          </cell>
          <cell r="B1072">
            <v>0</v>
          </cell>
          <cell r="C1072">
            <v>0</v>
          </cell>
        </row>
        <row r="1073">
          <cell r="A1073">
            <v>0</v>
          </cell>
          <cell r="B1073">
            <v>0</v>
          </cell>
          <cell r="C1073">
            <v>0</v>
          </cell>
        </row>
        <row r="1074">
          <cell r="A1074">
            <v>0</v>
          </cell>
          <cell r="B1074">
            <v>0</v>
          </cell>
          <cell r="C1074">
            <v>0</v>
          </cell>
        </row>
        <row r="1075">
          <cell r="A1075">
            <v>0</v>
          </cell>
          <cell r="B1075">
            <v>0</v>
          </cell>
          <cell r="C1075">
            <v>0</v>
          </cell>
        </row>
        <row r="1076">
          <cell r="A1076">
            <v>0</v>
          </cell>
          <cell r="B1076">
            <v>0</v>
          </cell>
          <cell r="C1076">
            <v>0</v>
          </cell>
        </row>
        <row r="1077">
          <cell r="A1077">
            <v>0</v>
          </cell>
          <cell r="B1077">
            <v>0</v>
          </cell>
          <cell r="C1077">
            <v>0</v>
          </cell>
        </row>
        <row r="1078">
          <cell r="A1078">
            <v>0</v>
          </cell>
          <cell r="B1078">
            <v>0</v>
          </cell>
          <cell r="C1078">
            <v>0</v>
          </cell>
        </row>
        <row r="1079">
          <cell r="A1079">
            <v>0</v>
          </cell>
          <cell r="B1079">
            <v>0</v>
          </cell>
          <cell r="C1079">
            <v>0</v>
          </cell>
        </row>
        <row r="1080">
          <cell r="A1080">
            <v>0</v>
          </cell>
          <cell r="B1080">
            <v>0</v>
          </cell>
          <cell r="C1080">
            <v>0</v>
          </cell>
        </row>
        <row r="1081">
          <cell r="A1081">
            <v>0</v>
          </cell>
          <cell r="B1081">
            <v>0</v>
          </cell>
          <cell r="C1081">
            <v>0</v>
          </cell>
        </row>
        <row r="1082">
          <cell r="A1082">
            <v>0</v>
          </cell>
          <cell r="B1082">
            <v>0</v>
          </cell>
          <cell r="C1082">
            <v>0</v>
          </cell>
        </row>
        <row r="1083">
          <cell r="A1083">
            <v>0</v>
          </cell>
          <cell r="B1083">
            <v>0</v>
          </cell>
          <cell r="C1083">
            <v>0</v>
          </cell>
        </row>
        <row r="1084">
          <cell r="A1084">
            <v>0</v>
          </cell>
          <cell r="B1084">
            <v>0</v>
          </cell>
          <cell r="C1084">
            <v>0</v>
          </cell>
        </row>
        <row r="1085">
          <cell r="A1085">
            <v>0</v>
          </cell>
          <cell r="B1085">
            <v>0</v>
          </cell>
          <cell r="C1085">
            <v>0</v>
          </cell>
        </row>
        <row r="1086">
          <cell r="A1086">
            <v>0</v>
          </cell>
          <cell r="B1086">
            <v>0</v>
          </cell>
          <cell r="C1086">
            <v>0</v>
          </cell>
        </row>
        <row r="1087">
          <cell r="A1087">
            <v>0</v>
          </cell>
          <cell r="B1087">
            <v>0</v>
          </cell>
          <cell r="C1087">
            <v>0</v>
          </cell>
        </row>
        <row r="1088">
          <cell r="A1088">
            <v>0</v>
          </cell>
          <cell r="B1088">
            <v>0</v>
          </cell>
          <cell r="C1088">
            <v>0</v>
          </cell>
        </row>
        <row r="1089">
          <cell r="A1089">
            <v>0</v>
          </cell>
          <cell r="B1089">
            <v>0</v>
          </cell>
          <cell r="C1089">
            <v>0</v>
          </cell>
        </row>
        <row r="1090">
          <cell r="A1090">
            <v>0</v>
          </cell>
          <cell r="B1090">
            <v>0</v>
          </cell>
          <cell r="C1090">
            <v>0</v>
          </cell>
        </row>
        <row r="1091">
          <cell r="A1091">
            <v>0</v>
          </cell>
          <cell r="B1091">
            <v>0</v>
          </cell>
          <cell r="C1091">
            <v>0</v>
          </cell>
        </row>
        <row r="1092">
          <cell r="A1092">
            <v>0</v>
          </cell>
          <cell r="B1092">
            <v>0</v>
          </cell>
          <cell r="C1092">
            <v>0</v>
          </cell>
        </row>
        <row r="1093">
          <cell r="A1093">
            <v>0</v>
          </cell>
          <cell r="B1093">
            <v>0</v>
          </cell>
          <cell r="C1093">
            <v>0</v>
          </cell>
        </row>
        <row r="1094">
          <cell r="A1094">
            <v>0</v>
          </cell>
          <cell r="B1094">
            <v>0</v>
          </cell>
          <cell r="C1094">
            <v>0</v>
          </cell>
        </row>
        <row r="1095">
          <cell r="A1095">
            <v>0</v>
          </cell>
          <cell r="B1095">
            <v>0</v>
          </cell>
          <cell r="C1095">
            <v>0</v>
          </cell>
        </row>
        <row r="1096">
          <cell r="A1096">
            <v>0</v>
          </cell>
          <cell r="B1096">
            <v>0</v>
          </cell>
          <cell r="C1096">
            <v>0</v>
          </cell>
        </row>
        <row r="1097">
          <cell r="A1097">
            <v>0</v>
          </cell>
          <cell r="B1097">
            <v>0</v>
          </cell>
          <cell r="C1097">
            <v>0</v>
          </cell>
        </row>
        <row r="1098">
          <cell r="A1098">
            <v>0</v>
          </cell>
          <cell r="B1098">
            <v>0</v>
          </cell>
          <cell r="C1098">
            <v>0</v>
          </cell>
        </row>
        <row r="1099">
          <cell r="A1099">
            <v>0</v>
          </cell>
          <cell r="B1099">
            <v>0</v>
          </cell>
          <cell r="C1099">
            <v>0</v>
          </cell>
        </row>
        <row r="1100">
          <cell r="A1100">
            <v>0</v>
          </cell>
          <cell r="B1100">
            <v>0</v>
          </cell>
          <cell r="C1100">
            <v>0</v>
          </cell>
        </row>
        <row r="1101">
          <cell r="A1101">
            <v>0</v>
          </cell>
          <cell r="B1101">
            <v>0</v>
          </cell>
          <cell r="C1101">
            <v>0</v>
          </cell>
        </row>
        <row r="1102">
          <cell r="A1102">
            <v>0</v>
          </cell>
          <cell r="B1102">
            <v>0</v>
          </cell>
          <cell r="C1102">
            <v>0</v>
          </cell>
        </row>
        <row r="1103">
          <cell r="A1103">
            <v>0</v>
          </cell>
          <cell r="B1103">
            <v>0</v>
          </cell>
          <cell r="C1103">
            <v>0</v>
          </cell>
        </row>
        <row r="1104">
          <cell r="A1104">
            <v>0</v>
          </cell>
          <cell r="B1104">
            <v>0</v>
          </cell>
          <cell r="C1104">
            <v>0</v>
          </cell>
        </row>
        <row r="1105">
          <cell r="A1105">
            <v>0</v>
          </cell>
          <cell r="B1105">
            <v>0</v>
          </cell>
          <cell r="C1105">
            <v>0</v>
          </cell>
        </row>
        <row r="1106">
          <cell r="A1106">
            <v>0</v>
          </cell>
          <cell r="B1106">
            <v>0</v>
          </cell>
          <cell r="C1106">
            <v>0</v>
          </cell>
        </row>
        <row r="1107">
          <cell r="A1107">
            <v>0</v>
          </cell>
          <cell r="B1107">
            <v>0</v>
          </cell>
          <cell r="C1107">
            <v>0</v>
          </cell>
        </row>
        <row r="1108">
          <cell r="A1108">
            <v>0</v>
          </cell>
          <cell r="B1108">
            <v>0</v>
          </cell>
          <cell r="C1108">
            <v>0</v>
          </cell>
        </row>
        <row r="1109">
          <cell r="A1109">
            <v>0</v>
          </cell>
          <cell r="B1109">
            <v>0</v>
          </cell>
          <cell r="C1109">
            <v>0</v>
          </cell>
        </row>
        <row r="1110">
          <cell r="A1110">
            <v>0</v>
          </cell>
          <cell r="B1110">
            <v>0</v>
          </cell>
          <cell r="C1110">
            <v>0</v>
          </cell>
        </row>
        <row r="1111">
          <cell r="A1111">
            <v>0</v>
          </cell>
          <cell r="B1111">
            <v>0</v>
          </cell>
          <cell r="C1111">
            <v>0</v>
          </cell>
        </row>
        <row r="1112">
          <cell r="A1112">
            <v>0</v>
          </cell>
          <cell r="B1112">
            <v>0</v>
          </cell>
          <cell r="C1112">
            <v>0</v>
          </cell>
        </row>
        <row r="1113">
          <cell r="A1113">
            <v>0</v>
          </cell>
          <cell r="B1113">
            <v>0</v>
          </cell>
          <cell r="C1113">
            <v>0</v>
          </cell>
        </row>
        <row r="1114">
          <cell r="A1114">
            <v>0</v>
          </cell>
          <cell r="B1114">
            <v>0</v>
          </cell>
          <cell r="C1114">
            <v>0</v>
          </cell>
        </row>
        <row r="1115">
          <cell r="A1115">
            <v>0</v>
          </cell>
          <cell r="B1115">
            <v>0</v>
          </cell>
          <cell r="C1115">
            <v>0</v>
          </cell>
        </row>
        <row r="1116">
          <cell r="A1116">
            <v>0</v>
          </cell>
          <cell r="B1116">
            <v>0</v>
          </cell>
          <cell r="C1116">
            <v>0</v>
          </cell>
        </row>
        <row r="1117">
          <cell r="A1117">
            <v>0</v>
          </cell>
          <cell r="B1117">
            <v>0</v>
          </cell>
          <cell r="C1117">
            <v>0</v>
          </cell>
        </row>
        <row r="1118">
          <cell r="A1118">
            <v>0</v>
          </cell>
          <cell r="B1118">
            <v>0</v>
          </cell>
          <cell r="C1118">
            <v>0</v>
          </cell>
        </row>
        <row r="1119">
          <cell r="A1119">
            <v>0</v>
          </cell>
          <cell r="B1119">
            <v>0</v>
          </cell>
          <cell r="C1119">
            <v>0</v>
          </cell>
        </row>
        <row r="1120">
          <cell r="A1120">
            <v>0</v>
          </cell>
          <cell r="B1120">
            <v>0</v>
          </cell>
          <cell r="C1120">
            <v>0</v>
          </cell>
        </row>
        <row r="1121">
          <cell r="A1121">
            <v>0</v>
          </cell>
          <cell r="B1121">
            <v>0</v>
          </cell>
          <cell r="C1121">
            <v>0</v>
          </cell>
        </row>
        <row r="1122">
          <cell r="A1122">
            <v>0</v>
          </cell>
          <cell r="B1122">
            <v>0</v>
          </cell>
          <cell r="C1122">
            <v>0</v>
          </cell>
        </row>
        <row r="1123">
          <cell r="A1123">
            <v>0</v>
          </cell>
          <cell r="B1123">
            <v>0</v>
          </cell>
          <cell r="C1123">
            <v>0</v>
          </cell>
        </row>
        <row r="1124">
          <cell r="A1124">
            <v>0</v>
          </cell>
          <cell r="B1124">
            <v>0</v>
          </cell>
          <cell r="C1124">
            <v>0</v>
          </cell>
        </row>
        <row r="1125">
          <cell r="A1125">
            <v>0</v>
          </cell>
          <cell r="B1125">
            <v>0</v>
          </cell>
          <cell r="C1125">
            <v>0</v>
          </cell>
        </row>
        <row r="1126">
          <cell r="A1126">
            <v>0</v>
          </cell>
          <cell r="B1126">
            <v>0</v>
          </cell>
          <cell r="C1126">
            <v>0</v>
          </cell>
        </row>
        <row r="1127">
          <cell r="A1127">
            <v>0</v>
          </cell>
          <cell r="B1127">
            <v>0</v>
          </cell>
          <cell r="C1127">
            <v>0</v>
          </cell>
        </row>
        <row r="1128">
          <cell r="A1128">
            <v>0</v>
          </cell>
          <cell r="B1128">
            <v>0</v>
          </cell>
          <cell r="C1128">
            <v>0</v>
          </cell>
        </row>
        <row r="1129">
          <cell r="A1129">
            <v>0</v>
          </cell>
          <cell r="B1129">
            <v>0</v>
          </cell>
          <cell r="C1129">
            <v>0</v>
          </cell>
        </row>
        <row r="1130">
          <cell r="A1130">
            <v>0</v>
          </cell>
          <cell r="B1130">
            <v>0</v>
          </cell>
          <cell r="C1130">
            <v>0</v>
          </cell>
        </row>
        <row r="1131">
          <cell r="A1131">
            <v>0</v>
          </cell>
          <cell r="B1131">
            <v>0</v>
          </cell>
          <cell r="C1131">
            <v>0</v>
          </cell>
        </row>
        <row r="1132">
          <cell r="A1132">
            <v>0</v>
          </cell>
          <cell r="B1132">
            <v>0</v>
          </cell>
          <cell r="C1132">
            <v>0</v>
          </cell>
        </row>
        <row r="1133">
          <cell r="A1133">
            <v>0</v>
          </cell>
          <cell r="B1133">
            <v>0</v>
          </cell>
          <cell r="C1133">
            <v>0</v>
          </cell>
        </row>
        <row r="1134">
          <cell r="A1134">
            <v>0</v>
          </cell>
          <cell r="B1134">
            <v>0</v>
          </cell>
          <cell r="C1134">
            <v>0</v>
          </cell>
        </row>
        <row r="1135">
          <cell r="A1135">
            <v>0</v>
          </cell>
          <cell r="B1135">
            <v>0</v>
          </cell>
          <cell r="C1135">
            <v>0</v>
          </cell>
        </row>
        <row r="1136">
          <cell r="A1136">
            <v>0</v>
          </cell>
          <cell r="B1136">
            <v>0</v>
          </cell>
          <cell r="C1136">
            <v>0</v>
          </cell>
        </row>
        <row r="1137">
          <cell r="A1137">
            <v>0</v>
          </cell>
          <cell r="B1137">
            <v>0</v>
          </cell>
          <cell r="C1137">
            <v>0</v>
          </cell>
        </row>
        <row r="1138">
          <cell r="A1138">
            <v>0</v>
          </cell>
          <cell r="B1138">
            <v>0</v>
          </cell>
          <cell r="C1138">
            <v>0</v>
          </cell>
        </row>
        <row r="1139">
          <cell r="A1139">
            <v>0</v>
          </cell>
          <cell r="B1139">
            <v>0</v>
          </cell>
          <cell r="C1139">
            <v>0</v>
          </cell>
        </row>
        <row r="1140">
          <cell r="A1140">
            <v>0</v>
          </cell>
          <cell r="B1140">
            <v>0</v>
          </cell>
          <cell r="C1140">
            <v>0</v>
          </cell>
        </row>
        <row r="1141">
          <cell r="A1141">
            <v>0</v>
          </cell>
          <cell r="B1141">
            <v>0</v>
          </cell>
          <cell r="C1141">
            <v>0</v>
          </cell>
        </row>
        <row r="1142">
          <cell r="A1142">
            <v>0</v>
          </cell>
          <cell r="B1142">
            <v>0</v>
          </cell>
          <cell r="C1142">
            <v>0</v>
          </cell>
        </row>
        <row r="1143">
          <cell r="A1143">
            <v>0</v>
          </cell>
          <cell r="B1143">
            <v>0</v>
          </cell>
          <cell r="C1143">
            <v>0</v>
          </cell>
        </row>
        <row r="1144">
          <cell r="A1144">
            <v>0</v>
          </cell>
          <cell r="B1144">
            <v>0</v>
          </cell>
          <cell r="C1144">
            <v>0</v>
          </cell>
        </row>
        <row r="1145">
          <cell r="A1145">
            <v>0</v>
          </cell>
          <cell r="B1145">
            <v>0</v>
          </cell>
          <cell r="C1145">
            <v>0</v>
          </cell>
        </row>
        <row r="1146">
          <cell r="A1146">
            <v>0</v>
          </cell>
          <cell r="B1146">
            <v>0</v>
          </cell>
          <cell r="C1146">
            <v>0</v>
          </cell>
        </row>
        <row r="1147">
          <cell r="A1147">
            <v>0</v>
          </cell>
          <cell r="B1147">
            <v>0</v>
          </cell>
          <cell r="C1147">
            <v>0</v>
          </cell>
        </row>
        <row r="1148">
          <cell r="A1148">
            <v>0</v>
          </cell>
          <cell r="B1148">
            <v>0</v>
          </cell>
          <cell r="C1148">
            <v>0</v>
          </cell>
        </row>
        <row r="1149">
          <cell r="A1149">
            <v>0</v>
          </cell>
          <cell r="B1149">
            <v>0</v>
          </cell>
          <cell r="C1149">
            <v>0</v>
          </cell>
        </row>
        <row r="1150">
          <cell r="A1150">
            <v>0</v>
          </cell>
          <cell r="B1150">
            <v>0</v>
          </cell>
          <cell r="C1150">
            <v>0</v>
          </cell>
        </row>
        <row r="1151">
          <cell r="A1151">
            <v>0</v>
          </cell>
          <cell r="B1151">
            <v>0</v>
          </cell>
          <cell r="C1151">
            <v>0</v>
          </cell>
        </row>
        <row r="1152">
          <cell r="A1152">
            <v>0</v>
          </cell>
          <cell r="B1152">
            <v>0</v>
          </cell>
          <cell r="C1152">
            <v>0</v>
          </cell>
        </row>
        <row r="1153">
          <cell r="A1153">
            <v>0</v>
          </cell>
          <cell r="B1153">
            <v>0</v>
          </cell>
          <cell r="C1153">
            <v>0</v>
          </cell>
        </row>
        <row r="1154">
          <cell r="A1154">
            <v>0</v>
          </cell>
          <cell r="B1154">
            <v>0</v>
          </cell>
          <cell r="C1154">
            <v>0</v>
          </cell>
        </row>
        <row r="1155">
          <cell r="A1155">
            <v>0</v>
          </cell>
          <cell r="B1155">
            <v>0</v>
          </cell>
          <cell r="C1155">
            <v>0</v>
          </cell>
        </row>
        <row r="1156">
          <cell r="A1156">
            <v>0</v>
          </cell>
          <cell r="B1156">
            <v>0</v>
          </cell>
          <cell r="C1156">
            <v>0</v>
          </cell>
        </row>
        <row r="1157">
          <cell r="A1157">
            <v>0</v>
          </cell>
          <cell r="B1157">
            <v>0</v>
          </cell>
          <cell r="C1157">
            <v>0</v>
          </cell>
        </row>
        <row r="1158">
          <cell r="A1158">
            <v>0</v>
          </cell>
          <cell r="B1158">
            <v>0</v>
          </cell>
          <cell r="C1158">
            <v>0</v>
          </cell>
        </row>
        <row r="1159">
          <cell r="A1159">
            <v>0</v>
          </cell>
          <cell r="B1159">
            <v>0</v>
          </cell>
          <cell r="C1159">
            <v>0</v>
          </cell>
        </row>
        <row r="1160">
          <cell r="A1160">
            <v>0</v>
          </cell>
          <cell r="B1160">
            <v>0</v>
          </cell>
          <cell r="C1160">
            <v>0</v>
          </cell>
        </row>
        <row r="1161">
          <cell r="A1161">
            <v>0</v>
          </cell>
          <cell r="B1161">
            <v>0</v>
          </cell>
          <cell r="C1161">
            <v>0</v>
          </cell>
        </row>
        <row r="1162">
          <cell r="A1162">
            <v>0</v>
          </cell>
          <cell r="B1162">
            <v>0</v>
          </cell>
          <cell r="C1162">
            <v>0</v>
          </cell>
        </row>
        <row r="1163">
          <cell r="A1163">
            <v>0</v>
          </cell>
          <cell r="B1163">
            <v>0</v>
          </cell>
          <cell r="C1163">
            <v>0</v>
          </cell>
        </row>
        <row r="1164">
          <cell r="A1164">
            <v>0</v>
          </cell>
          <cell r="B1164">
            <v>0</v>
          </cell>
          <cell r="C1164">
            <v>0</v>
          </cell>
        </row>
        <row r="1165">
          <cell r="A1165">
            <v>0</v>
          </cell>
          <cell r="B1165">
            <v>0</v>
          </cell>
          <cell r="C1165">
            <v>0</v>
          </cell>
        </row>
        <row r="1166">
          <cell r="A1166">
            <v>0</v>
          </cell>
          <cell r="B1166">
            <v>0</v>
          </cell>
          <cell r="C1166">
            <v>0</v>
          </cell>
        </row>
        <row r="1167">
          <cell r="A1167">
            <v>0</v>
          </cell>
          <cell r="B1167">
            <v>0</v>
          </cell>
          <cell r="C1167">
            <v>0</v>
          </cell>
        </row>
        <row r="1168">
          <cell r="A1168">
            <v>0</v>
          </cell>
          <cell r="B1168">
            <v>0</v>
          </cell>
          <cell r="C1168">
            <v>0</v>
          </cell>
        </row>
        <row r="1169">
          <cell r="A1169">
            <v>0</v>
          </cell>
          <cell r="B1169">
            <v>0</v>
          </cell>
          <cell r="C1169">
            <v>0</v>
          </cell>
        </row>
        <row r="1170">
          <cell r="A1170">
            <v>0</v>
          </cell>
          <cell r="B1170">
            <v>0</v>
          </cell>
          <cell r="C1170">
            <v>0</v>
          </cell>
        </row>
        <row r="1171">
          <cell r="A1171">
            <v>0</v>
          </cell>
          <cell r="B1171">
            <v>0</v>
          </cell>
          <cell r="C1171">
            <v>0</v>
          </cell>
        </row>
        <row r="1172">
          <cell r="A1172">
            <v>0</v>
          </cell>
          <cell r="B1172">
            <v>0</v>
          </cell>
          <cell r="C1172">
            <v>0</v>
          </cell>
        </row>
        <row r="1173">
          <cell r="A1173">
            <v>0</v>
          </cell>
          <cell r="B1173">
            <v>0</v>
          </cell>
          <cell r="C1173">
            <v>0</v>
          </cell>
        </row>
        <row r="1174">
          <cell r="A1174">
            <v>0</v>
          </cell>
          <cell r="B1174">
            <v>0</v>
          </cell>
          <cell r="C1174">
            <v>0</v>
          </cell>
        </row>
        <row r="1175">
          <cell r="A1175">
            <v>0</v>
          </cell>
          <cell r="B1175">
            <v>0</v>
          </cell>
          <cell r="C1175">
            <v>0</v>
          </cell>
        </row>
        <row r="1176">
          <cell r="A1176">
            <v>0</v>
          </cell>
          <cell r="B1176">
            <v>0</v>
          </cell>
          <cell r="C1176">
            <v>0</v>
          </cell>
        </row>
        <row r="1177">
          <cell r="A1177">
            <v>0</v>
          </cell>
          <cell r="B1177">
            <v>0</v>
          </cell>
          <cell r="C1177">
            <v>0</v>
          </cell>
        </row>
        <row r="1178">
          <cell r="A1178">
            <v>0</v>
          </cell>
          <cell r="B1178">
            <v>0</v>
          </cell>
          <cell r="C1178">
            <v>0</v>
          </cell>
        </row>
        <row r="1179">
          <cell r="A1179">
            <v>0</v>
          </cell>
          <cell r="B1179">
            <v>0</v>
          </cell>
          <cell r="C1179">
            <v>0</v>
          </cell>
        </row>
        <row r="1180">
          <cell r="A1180">
            <v>0</v>
          </cell>
          <cell r="B1180">
            <v>0</v>
          </cell>
          <cell r="C1180">
            <v>0</v>
          </cell>
        </row>
        <row r="1181">
          <cell r="A1181">
            <v>0</v>
          </cell>
          <cell r="B1181">
            <v>0</v>
          </cell>
          <cell r="C1181">
            <v>0</v>
          </cell>
        </row>
        <row r="1182">
          <cell r="A1182">
            <v>0</v>
          </cell>
          <cell r="B1182">
            <v>0</v>
          </cell>
          <cell r="C1182">
            <v>0</v>
          </cell>
        </row>
        <row r="1183">
          <cell r="A1183">
            <v>0</v>
          </cell>
          <cell r="B1183">
            <v>0</v>
          </cell>
          <cell r="C1183">
            <v>0</v>
          </cell>
        </row>
        <row r="1184">
          <cell r="A1184">
            <v>0</v>
          </cell>
          <cell r="B1184">
            <v>0</v>
          </cell>
          <cell r="C1184">
            <v>0</v>
          </cell>
        </row>
        <row r="1185">
          <cell r="A1185">
            <v>0</v>
          </cell>
          <cell r="B1185">
            <v>0</v>
          </cell>
          <cell r="C1185">
            <v>0</v>
          </cell>
        </row>
        <row r="1186">
          <cell r="A1186">
            <v>0</v>
          </cell>
          <cell r="B1186">
            <v>0</v>
          </cell>
          <cell r="C1186">
            <v>0</v>
          </cell>
        </row>
        <row r="1187">
          <cell r="A1187">
            <v>0</v>
          </cell>
          <cell r="B1187">
            <v>0</v>
          </cell>
          <cell r="C1187">
            <v>0</v>
          </cell>
        </row>
        <row r="1188">
          <cell r="A1188">
            <v>0</v>
          </cell>
          <cell r="B1188">
            <v>0</v>
          </cell>
          <cell r="C1188">
            <v>0</v>
          </cell>
        </row>
        <row r="1189">
          <cell r="A1189">
            <v>0</v>
          </cell>
          <cell r="B1189">
            <v>0</v>
          </cell>
          <cell r="C1189">
            <v>0</v>
          </cell>
        </row>
        <row r="1190">
          <cell r="A1190">
            <v>0</v>
          </cell>
          <cell r="B1190">
            <v>0</v>
          </cell>
          <cell r="C1190">
            <v>0</v>
          </cell>
        </row>
        <row r="1191">
          <cell r="A1191">
            <v>0</v>
          </cell>
          <cell r="B1191">
            <v>0</v>
          </cell>
          <cell r="C1191">
            <v>0</v>
          </cell>
        </row>
        <row r="1192">
          <cell r="A1192">
            <v>0</v>
          </cell>
          <cell r="B1192">
            <v>0</v>
          </cell>
          <cell r="C1192">
            <v>0</v>
          </cell>
        </row>
        <row r="1193">
          <cell r="A1193">
            <v>0</v>
          </cell>
          <cell r="B1193">
            <v>0</v>
          </cell>
          <cell r="C1193">
            <v>0</v>
          </cell>
        </row>
        <row r="1194">
          <cell r="A1194">
            <v>0</v>
          </cell>
          <cell r="B1194">
            <v>0</v>
          </cell>
          <cell r="C1194">
            <v>0</v>
          </cell>
        </row>
        <row r="1195">
          <cell r="A1195">
            <v>0</v>
          </cell>
          <cell r="B1195">
            <v>0</v>
          </cell>
          <cell r="C1195">
            <v>0</v>
          </cell>
        </row>
        <row r="1196">
          <cell r="A1196">
            <v>0</v>
          </cell>
          <cell r="B1196">
            <v>0</v>
          </cell>
          <cell r="C1196">
            <v>0</v>
          </cell>
        </row>
        <row r="1197">
          <cell r="A1197">
            <v>0</v>
          </cell>
          <cell r="B1197">
            <v>0</v>
          </cell>
          <cell r="C1197">
            <v>0</v>
          </cell>
        </row>
        <row r="1198">
          <cell r="A1198">
            <v>0</v>
          </cell>
          <cell r="B1198">
            <v>0</v>
          </cell>
          <cell r="C1198">
            <v>0</v>
          </cell>
        </row>
        <row r="1199">
          <cell r="A1199">
            <v>0</v>
          </cell>
          <cell r="B1199">
            <v>0</v>
          </cell>
          <cell r="C1199">
            <v>0</v>
          </cell>
        </row>
        <row r="1200">
          <cell r="A1200">
            <v>0</v>
          </cell>
          <cell r="B1200">
            <v>0</v>
          </cell>
          <cell r="C1200">
            <v>0</v>
          </cell>
        </row>
        <row r="1201">
          <cell r="A1201">
            <v>0</v>
          </cell>
          <cell r="B1201">
            <v>0</v>
          </cell>
          <cell r="C1201">
            <v>0</v>
          </cell>
        </row>
        <row r="1202">
          <cell r="A1202">
            <v>0</v>
          </cell>
          <cell r="B1202">
            <v>0</v>
          </cell>
          <cell r="C1202">
            <v>0</v>
          </cell>
        </row>
        <row r="1203">
          <cell r="A1203">
            <v>0</v>
          </cell>
          <cell r="B1203">
            <v>0</v>
          </cell>
          <cell r="C1203">
            <v>0</v>
          </cell>
        </row>
        <row r="1204">
          <cell r="A1204">
            <v>0</v>
          </cell>
          <cell r="B1204">
            <v>0</v>
          </cell>
          <cell r="C1204">
            <v>0</v>
          </cell>
        </row>
        <row r="1205">
          <cell r="A1205">
            <v>0</v>
          </cell>
          <cell r="B1205">
            <v>0</v>
          </cell>
          <cell r="C1205">
            <v>0</v>
          </cell>
        </row>
        <row r="1206">
          <cell r="A1206">
            <v>0</v>
          </cell>
          <cell r="B1206">
            <v>0</v>
          </cell>
          <cell r="C1206">
            <v>0</v>
          </cell>
        </row>
        <row r="1207">
          <cell r="A1207">
            <v>0</v>
          </cell>
          <cell r="B1207">
            <v>0</v>
          </cell>
          <cell r="C1207">
            <v>0</v>
          </cell>
        </row>
        <row r="1208">
          <cell r="A1208">
            <v>0</v>
          </cell>
          <cell r="B1208">
            <v>0</v>
          </cell>
          <cell r="C1208">
            <v>0</v>
          </cell>
        </row>
        <row r="1209">
          <cell r="A1209">
            <v>0</v>
          </cell>
          <cell r="B1209">
            <v>0</v>
          </cell>
          <cell r="C1209">
            <v>0</v>
          </cell>
        </row>
        <row r="1210">
          <cell r="A1210">
            <v>0</v>
          </cell>
          <cell r="B1210">
            <v>0</v>
          </cell>
          <cell r="C1210">
            <v>0</v>
          </cell>
        </row>
        <row r="1211">
          <cell r="A1211">
            <v>0</v>
          </cell>
          <cell r="B1211">
            <v>0</v>
          </cell>
          <cell r="C1211">
            <v>0</v>
          </cell>
        </row>
        <row r="1212">
          <cell r="A1212">
            <v>0</v>
          </cell>
          <cell r="B1212">
            <v>0</v>
          </cell>
          <cell r="C1212">
            <v>0</v>
          </cell>
        </row>
        <row r="1213">
          <cell r="A1213">
            <v>0</v>
          </cell>
          <cell r="B1213">
            <v>0</v>
          </cell>
          <cell r="C1213">
            <v>0</v>
          </cell>
        </row>
        <row r="1214">
          <cell r="A1214">
            <v>0</v>
          </cell>
          <cell r="B1214">
            <v>0</v>
          </cell>
          <cell r="C1214">
            <v>0</v>
          </cell>
        </row>
        <row r="1215">
          <cell r="A1215">
            <v>0</v>
          </cell>
          <cell r="B1215">
            <v>0</v>
          </cell>
          <cell r="C1215">
            <v>0</v>
          </cell>
        </row>
        <row r="1216">
          <cell r="A1216">
            <v>0</v>
          </cell>
          <cell r="B1216">
            <v>0</v>
          </cell>
          <cell r="C1216">
            <v>0</v>
          </cell>
        </row>
        <row r="1217">
          <cell r="A1217">
            <v>0</v>
          </cell>
          <cell r="B1217">
            <v>0</v>
          </cell>
          <cell r="C1217">
            <v>0</v>
          </cell>
        </row>
        <row r="1218">
          <cell r="A1218">
            <v>0</v>
          </cell>
          <cell r="B1218">
            <v>0</v>
          </cell>
          <cell r="C1218">
            <v>0</v>
          </cell>
        </row>
        <row r="1219">
          <cell r="A1219">
            <v>0</v>
          </cell>
          <cell r="B1219">
            <v>0</v>
          </cell>
          <cell r="C1219">
            <v>0</v>
          </cell>
        </row>
        <row r="1220">
          <cell r="A1220">
            <v>0</v>
          </cell>
          <cell r="B1220">
            <v>0</v>
          </cell>
          <cell r="C1220">
            <v>0</v>
          </cell>
        </row>
        <row r="1221">
          <cell r="A1221">
            <v>0</v>
          </cell>
          <cell r="B1221">
            <v>0</v>
          </cell>
          <cell r="C1221">
            <v>0</v>
          </cell>
        </row>
        <row r="1222">
          <cell r="A1222">
            <v>0</v>
          </cell>
          <cell r="B1222">
            <v>0</v>
          </cell>
          <cell r="C1222">
            <v>0</v>
          </cell>
        </row>
        <row r="1223">
          <cell r="A1223">
            <v>0</v>
          </cell>
          <cell r="B1223">
            <v>0</v>
          </cell>
          <cell r="C1223">
            <v>0</v>
          </cell>
        </row>
        <row r="1224">
          <cell r="A1224">
            <v>0</v>
          </cell>
          <cell r="B1224">
            <v>0</v>
          </cell>
          <cell r="C1224">
            <v>0</v>
          </cell>
        </row>
        <row r="1225">
          <cell r="A1225">
            <v>0</v>
          </cell>
          <cell r="B1225">
            <v>0</v>
          </cell>
          <cell r="C1225">
            <v>0</v>
          </cell>
        </row>
        <row r="1226">
          <cell r="A1226">
            <v>0</v>
          </cell>
          <cell r="B1226">
            <v>0</v>
          </cell>
          <cell r="C1226">
            <v>0</v>
          </cell>
        </row>
        <row r="1227">
          <cell r="A1227">
            <v>0</v>
          </cell>
          <cell r="B1227">
            <v>0</v>
          </cell>
          <cell r="C1227">
            <v>0</v>
          </cell>
        </row>
        <row r="1228">
          <cell r="A1228">
            <v>0</v>
          </cell>
          <cell r="B1228">
            <v>0</v>
          </cell>
          <cell r="C1228">
            <v>0</v>
          </cell>
        </row>
        <row r="1229">
          <cell r="A1229">
            <v>0</v>
          </cell>
          <cell r="B1229">
            <v>0</v>
          </cell>
          <cell r="C1229">
            <v>0</v>
          </cell>
        </row>
        <row r="1230">
          <cell r="A1230">
            <v>0</v>
          </cell>
          <cell r="B1230">
            <v>0</v>
          </cell>
          <cell r="C1230">
            <v>0</v>
          </cell>
        </row>
        <row r="1231">
          <cell r="A1231">
            <v>0</v>
          </cell>
          <cell r="B1231">
            <v>0</v>
          </cell>
          <cell r="C1231">
            <v>0</v>
          </cell>
        </row>
        <row r="1232">
          <cell r="A1232">
            <v>0</v>
          </cell>
          <cell r="B1232">
            <v>0</v>
          </cell>
          <cell r="C1232">
            <v>0</v>
          </cell>
        </row>
        <row r="1233">
          <cell r="A1233">
            <v>0</v>
          </cell>
          <cell r="B1233">
            <v>0</v>
          </cell>
          <cell r="C1233">
            <v>0</v>
          </cell>
        </row>
        <row r="1234">
          <cell r="A1234">
            <v>0</v>
          </cell>
          <cell r="B1234">
            <v>0</v>
          </cell>
          <cell r="C1234">
            <v>0</v>
          </cell>
        </row>
        <row r="1235">
          <cell r="A1235">
            <v>0</v>
          </cell>
          <cell r="B1235">
            <v>0</v>
          </cell>
          <cell r="C1235">
            <v>0</v>
          </cell>
        </row>
        <row r="1236">
          <cell r="A1236">
            <v>0</v>
          </cell>
          <cell r="B1236">
            <v>0</v>
          </cell>
          <cell r="C1236">
            <v>0</v>
          </cell>
        </row>
        <row r="1237">
          <cell r="A1237">
            <v>0</v>
          </cell>
          <cell r="B1237">
            <v>0</v>
          </cell>
          <cell r="C1237">
            <v>0</v>
          </cell>
        </row>
        <row r="1238">
          <cell r="A1238">
            <v>0</v>
          </cell>
          <cell r="B1238">
            <v>0</v>
          </cell>
          <cell r="C1238">
            <v>0</v>
          </cell>
        </row>
        <row r="1239">
          <cell r="A1239">
            <v>0</v>
          </cell>
          <cell r="B1239">
            <v>0</v>
          </cell>
          <cell r="C1239">
            <v>0</v>
          </cell>
        </row>
        <row r="1240">
          <cell r="A1240">
            <v>0</v>
          </cell>
          <cell r="B1240">
            <v>0</v>
          </cell>
          <cell r="C1240">
            <v>0</v>
          </cell>
        </row>
        <row r="1241">
          <cell r="A1241">
            <v>0</v>
          </cell>
          <cell r="B1241">
            <v>0</v>
          </cell>
          <cell r="C1241">
            <v>0</v>
          </cell>
        </row>
        <row r="1242">
          <cell r="A1242">
            <v>0</v>
          </cell>
          <cell r="B1242">
            <v>0</v>
          </cell>
          <cell r="C1242">
            <v>0</v>
          </cell>
        </row>
        <row r="1243">
          <cell r="A1243">
            <v>0</v>
          </cell>
          <cell r="B1243">
            <v>0</v>
          </cell>
          <cell r="C1243">
            <v>0</v>
          </cell>
        </row>
        <row r="1244">
          <cell r="A1244">
            <v>0</v>
          </cell>
          <cell r="B1244">
            <v>0</v>
          </cell>
          <cell r="C1244">
            <v>0</v>
          </cell>
        </row>
        <row r="1245">
          <cell r="A1245">
            <v>0</v>
          </cell>
          <cell r="B1245">
            <v>0</v>
          </cell>
          <cell r="C1245">
            <v>0</v>
          </cell>
        </row>
        <row r="1246">
          <cell r="A1246">
            <v>0</v>
          </cell>
          <cell r="B1246">
            <v>0</v>
          </cell>
          <cell r="C1246">
            <v>0</v>
          </cell>
        </row>
        <row r="1247">
          <cell r="A1247">
            <v>0</v>
          </cell>
          <cell r="B1247">
            <v>0</v>
          </cell>
          <cell r="C1247">
            <v>0</v>
          </cell>
        </row>
        <row r="1248">
          <cell r="A1248">
            <v>0</v>
          </cell>
          <cell r="B1248">
            <v>0</v>
          </cell>
          <cell r="C1248">
            <v>0</v>
          </cell>
        </row>
        <row r="1249">
          <cell r="A1249">
            <v>0</v>
          </cell>
          <cell r="B1249">
            <v>0</v>
          </cell>
          <cell r="C1249">
            <v>0</v>
          </cell>
        </row>
        <row r="1250">
          <cell r="A1250">
            <v>0</v>
          </cell>
          <cell r="B1250">
            <v>0</v>
          </cell>
          <cell r="C1250">
            <v>0</v>
          </cell>
        </row>
        <row r="1251">
          <cell r="A1251">
            <v>0</v>
          </cell>
          <cell r="B1251">
            <v>0</v>
          </cell>
          <cell r="C1251">
            <v>0</v>
          </cell>
        </row>
        <row r="1252">
          <cell r="A1252">
            <v>0</v>
          </cell>
          <cell r="B1252">
            <v>0</v>
          </cell>
          <cell r="C1252">
            <v>0</v>
          </cell>
        </row>
        <row r="1253">
          <cell r="A1253">
            <v>0</v>
          </cell>
          <cell r="B1253">
            <v>0</v>
          </cell>
          <cell r="C1253">
            <v>0</v>
          </cell>
        </row>
        <row r="1254">
          <cell r="A1254">
            <v>0</v>
          </cell>
          <cell r="B1254">
            <v>0</v>
          </cell>
          <cell r="C1254">
            <v>0</v>
          </cell>
        </row>
        <row r="1255">
          <cell r="A1255">
            <v>0</v>
          </cell>
          <cell r="B1255">
            <v>0</v>
          </cell>
          <cell r="C1255">
            <v>0</v>
          </cell>
        </row>
        <row r="1256">
          <cell r="A1256">
            <v>0</v>
          </cell>
          <cell r="B1256">
            <v>0</v>
          </cell>
          <cell r="C1256">
            <v>0</v>
          </cell>
        </row>
        <row r="1257">
          <cell r="A1257">
            <v>0</v>
          </cell>
          <cell r="B1257">
            <v>0</v>
          </cell>
          <cell r="C1257">
            <v>0</v>
          </cell>
        </row>
        <row r="1258">
          <cell r="A1258">
            <v>0</v>
          </cell>
          <cell r="B1258">
            <v>0</v>
          </cell>
          <cell r="C1258">
            <v>0</v>
          </cell>
        </row>
        <row r="1259">
          <cell r="A1259">
            <v>0</v>
          </cell>
          <cell r="B1259">
            <v>0</v>
          </cell>
          <cell r="C1259">
            <v>0</v>
          </cell>
        </row>
        <row r="1260">
          <cell r="A1260">
            <v>0</v>
          </cell>
          <cell r="B1260">
            <v>0</v>
          </cell>
          <cell r="C1260">
            <v>0</v>
          </cell>
        </row>
        <row r="1261">
          <cell r="A1261">
            <v>0</v>
          </cell>
          <cell r="B1261">
            <v>0</v>
          </cell>
          <cell r="C1261">
            <v>0</v>
          </cell>
        </row>
        <row r="1262">
          <cell r="A1262">
            <v>0</v>
          </cell>
          <cell r="B1262">
            <v>0</v>
          </cell>
          <cell r="C1262">
            <v>0</v>
          </cell>
        </row>
        <row r="1263">
          <cell r="A1263">
            <v>0</v>
          </cell>
          <cell r="B1263">
            <v>0</v>
          </cell>
          <cell r="C1263">
            <v>0</v>
          </cell>
        </row>
        <row r="1264">
          <cell r="A1264">
            <v>0</v>
          </cell>
          <cell r="B1264">
            <v>0</v>
          </cell>
          <cell r="C1264">
            <v>0</v>
          </cell>
        </row>
        <row r="1265">
          <cell r="A1265">
            <v>0</v>
          </cell>
          <cell r="B1265">
            <v>0</v>
          </cell>
          <cell r="C1265">
            <v>0</v>
          </cell>
        </row>
        <row r="1266">
          <cell r="A1266">
            <v>0</v>
          </cell>
          <cell r="B1266">
            <v>0</v>
          </cell>
          <cell r="C1266">
            <v>0</v>
          </cell>
        </row>
        <row r="1267">
          <cell r="A1267">
            <v>0</v>
          </cell>
          <cell r="B1267">
            <v>0</v>
          </cell>
          <cell r="C1267">
            <v>0</v>
          </cell>
        </row>
        <row r="1268">
          <cell r="A1268">
            <v>0</v>
          </cell>
          <cell r="B1268">
            <v>0</v>
          </cell>
          <cell r="C1268">
            <v>0</v>
          </cell>
        </row>
        <row r="1269">
          <cell r="A1269">
            <v>0</v>
          </cell>
          <cell r="B1269">
            <v>0</v>
          </cell>
          <cell r="C1269">
            <v>0</v>
          </cell>
        </row>
        <row r="1270">
          <cell r="A1270">
            <v>0</v>
          </cell>
          <cell r="B1270">
            <v>0</v>
          </cell>
          <cell r="C1270">
            <v>0</v>
          </cell>
        </row>
        <row r="1271">
          <cell r="A1271">
            <v>0</v>
          </cell>
          <cell r="B1271">
            <v>0</v>
          </cell>
          <cell r="C1271">
            <v>0</v>
          </cell>
        </row>
        <row r="1272">
          <cell r="A1272">
            <v>0</v>
          </cell>
          <cell r="B1272">
            <v>0</v>
          </cell>
          <cell r="C1272">
            <v>0</v>
          </cell>
        </row>
        <row r="1273">
          <cell r="A1273">
            <v>0</v>
          </cell>
          <cell r="B1273">
            <v>0</v>
          </cell>
          <cell r="C1273">
            <v>0</v>
          </cell>
        </row>
        <row r="1274">
          <cell r="A1274">
            <v>0</v>
          </cell>
          <cell r="B1274">
            <v>0</v>
          </cell>
          <cell r="C1274">
            <v>0</v>
          </cell>
        </row>
        <row r="1275">
          <cell r="A1275">
            <v>0</v>
          </cell>
          <cell r="B1275">
            <v>0</v>
          </cell>
          <cell r="C1275">
            <v>0</v>
          </cell>
        </row>
        <row r="1276">
          <cell r="A1276">
            <v>0</v>
          </cell>
          <cell r="B1276">
            <v>0</v>
          </cell>
          <cell r="C1276">
            <v>0</v>
          </cell>
        </row>
        <row r="1277">
          <cell r="A1277">
            <v>0</v>
          </cell>
          <cell r="B1277">
            <v>0</v>
          </cell>
          <cell r="C1277">
            <v>0</v>
          </cell>
        </row>
        <row r="1278">
          <cell r="A1278">
            <v>0</v>
          </cell>
          <cell r="B1278">
            <v>0</v>
          </cell>
          <cell r="C1278">
            <v>0</v>
          </cell>
        </row>
        <row r="1279">
          <cell r="A1279">
            <v>0</v>
          </cell>
          <cell r="B1279">
            <v>0</v>
          </cell>
          <cell r="C1279">
            <v>0</v>
          </cell>
        </row>
        <row r="1280">
          <cell r="A1280">
            <v>0</v>
          </cell>
          <cell r="B1280">
            <v>0</v>
          </cell>
          <cell r="C1280">
            <v>0</v>
          </cell>
        </row>
        <row r="1281">
          <cell r="A1281">
            <v>0</v>
          </cell>
          <cell r="B1281">
            <v>0</v>
          </cell>
          <cell r="C1281">
            <v>0</v>
          </cell>
        </row>
        <row r="1282">
          <cell r="A1282">
            <v>0</v>
          </cell>
          <cell r="B1282">
            <v>0</v>
          </cell>
          <cell r="C1282">
            <v>0</v>
          </cell>
        </row>
        <row r="1283">
          <cell r="A1283">
            <v>0</v>
          </cell>
          <cell r="B1283">
            <v>0</v>
          </cell>
          <cell r="C1283">
            <v>0</v>
          </cell>
        </row>
        <row r="1284">
          <cell r="A1284">
            <v>0</v>
          </cell>
          <cell r="B1284">
            <v>0</v>
          </cell>
          <cell r="C1284">
            <v>0</v>
          </cell>
        </row>
        <row r="1285">
          <cell r="A1285">
            <v>0</v>
          </cell>
          <cell r="B1285">
            <v>0</v>
          </cell>
          <cell r="C1285">
            <v>0</v>
          </cell>
        </row>
        <row r="1286">
          <cell r="A1286">
            <v>0</v>
          </cell>
          <cell r="B1286">
            <v>0</v>
          </cell>
          <cell r="C1286">
            <v>0</v>
          </cell>
        </row>
        <row r="1287">
          <cell r="A1287">
            <v>0</v>
          </cell>
          <cell r="B1287">
            <v>0</v>
          </cell>
          <cell r="C1287">
            <v>0</v>
          </cell>
        </row>
        <row r="1288">
          <cell r="A1288">
            <v>0</v>
          </cell>
          <cell r="B1288">
            <v>0</v>
          </cell>
          <cell r="C1288">
            <v>0</v>
          </cell>
        </row>
        <row r="1289">
          <cell r="A1289">
            <v>0</v>
          </cell>
          <cell r="B1289">
            <v>0</v>
          </cell>
          <cell r="C1289">
            <v>0</v>
          </cell>
        </row>
        <row r="1290">
          <cell r="A1290">
            <v>0</v>
          </cell>
          <cell r="B1290">
            <v>0</v>
          </cell>
          <cell r="C1290">
            <v>0</v>
          </cell>
        </row>
        <row r="1291">
          <cell r="A1291">
            <v>0</v>
          </cell>
          <cell r="B1291">
            <v>0</v>
          </cell>
          <cell r="C1291">
            <v>0</v>
          </cell>
        </row>
        <row r="1292">
          <cell r="A1292">
            <v>0</v>
          </cell>
          <cell r="B1292">
            <v>0</v>
          </cell>
          <cell r="C1292">
            <v>0</v>
          </cell>
        </row>
        <row r="1293">
          <cell r="A1293">
            <v>0</v>
          </cell>
          <cell r="B1293">
            <v>0</v>
          </cell>
          <cell r="C1293">
            <v>0</v>
          </cell>
        </row>
        <row r="1294">
          <cell r="A1294">
            <v>0</v>
          </cell>
          <cell r="B1294">
            <v>0</v>
          </cell>
          <cell r="C1294">
            <v>0</v>
          </cell>
        </row>
        <row r="1295">
          <cell r="A1295">
            <v>0</v>
          </cell>
          <cell r="B1295">
            <v>0</v>
          </cell>
          <cell r="C1295">
            <v>0</v>
          </cell>
        </row>
        <row r="1296">
          <cell r="A1296">
            <v>0</v>
          </cell>
          <cell r="B1296">
            <v>0</v>
          </cell>
          <cell r="C1296">
            <v>0</v>
          </cell>
        </row>
        <row r="1297">
          <cell r="A1297">
            <v>0</v>
          </cell>
          <cell r="B1297">
            <v>0</v>
          </cell>
          <cell r="C1297">
            <v>0</v>
          </cell>
        </row>
        <row r="1298">
          <cell r="A1298">
            <v>0</v>
          </cell>
          <cell r="B1298">
            <v>0</v>
          </cell>
          <cell r="C1298">
            <v>0</v>
          </cell>
        </row>
        <row r="1299">
          <cell r="A1299">
            <v>0</v>
          </cell>
          <cell r="B1299">
            <v>0</v>
          </cell>
          <cell r="C1299">
            <v>0</v>
          </cell>
        </row>
        <row r="1300">
          <cell r="A1300">
            <v>0</v>
          </cell>
          <cell r="B1300">
            <v>0</v>
          </cell>
          <cell r="C1300">
            <v>0</v>
          </cell>
        </row>
        <row r="1301">
          <cell r="A1301">
            <v>0</v>
          </cell>
          <cell r="B1301">
            <v>0</v>
          </cell>
          <cell r="C1301">
            <v>0</v>
          </cell>
        </row>
        <row r="1302">
          <cell r="A1302">
            <v>0</v>
          </cell>
          <cell r="B1302">
            <v>0</v>
          </cell>
          <cell r="C1302">
            <v>0</v>
          </cell>
        </row>
        <row r="1303">
          <cell r="A1303">
            <v>0</v>
          </cell>
          <cell r="B1303">
            <v>0</v>
          </cell>
          <cell r="C1303">
            <v>0</v>
          </cell>
        </row>
        <row r="1304">
          <cell r="A1304">
            <v>0</v>
          </cell>
          <cell r="B1304">
            <v>0</v>
          </cell>
          <cell r="C1304">
            <v>0</v>
          </cell>
        </row>
        <row r="1305">
          <cell r="A1305">
            <v>0</v>
          </cell>
          <cell r="B1305">
            <v>0</v>
          </cell>
          <cell r="C1305">
            <v>0</v>
          </cell>
        </row>
        <row r="1306">
          <cell r="A1306">
            <v>0</v>
          </cell>
          <cell r="B1306">
            <v>0</v>
          </cell>
          <cell r="C1306">
            <v>0</v>
          </cell>
        </row>
        <row r="1307">
          <cell r="A1307">
            <v>0</v>
          </cell>
          <cell r="B1307">
            <v>0</v>
          </cell>
          <cell r="C1307">
            <v>0</v>
          </cell>
        </row>
        <row r="1308">
          <cell r="A1308">
            <v>0</v>
          </cell>
          <cell r="B1308">
            <v>0</v>
          </cell>
          <cell r="C1308">
            <v>0</v>
          </cell>
        </row>
        <row r="1309">
          <cell r="A1309">
            <v>0</v>
          </cell>
          <cell r="B1309">
            <v>0</v>
          </cell>
          <cell r="C1309">
            <v>0</v>
          </cell>
        </row>
        <row r="1310">
          <cell r="A1310">
            <v>0</v>
          </cell>
          <cell r="B1310">
            <v>0</v>
          </cell>
          <cell r="C1310">
            <v>0</v>
          </cell>
        </row>
        <row r="1311">
          <cell r="A1311">
            <v>0</v>
          </cell>
          <cell r="B1311">
            <v>0</v>
          </cell>
          <cell r="C1311">
            <v>0</v>
          </cell>
        </row>
        <row r="1312">
          <cell r="A1312">
            <v>0</v>
          </cell>
          <cell r="B1312">
            <v>0</v>
          </cell>
          <cell r="C1312">
            <v>0</v>
          </cell>
        </row>
        <row r="1313">
          <cell r="A1313">
            <v>0</v>
          </cell>
          <cell r="B1313">
            <v>0</v>
          </cell>
          <cell r="C1313">
            <v>0</v>
          </cell>
        </row>
        <row r="1314">
          <cell r="A1314">
            <v>0</v>
          </cell>
          <cell r="B1314">
            <v>0</v>
          </cell>
          <cell r="C1314">
            <v>0</v>
          </cell>
        </row>
        <row r="1315">
          <cell r="A1315">
            <v>0</v>
          </cell>
          <cell r="B1315">
            <v>0</v>
          </cell>
          <cell r="C1315">
            <v>0</v>
          </cell>
        </row>
        <row r="1316">
          <cell r="A1316">
            <v>0</v>
          </cell>
          <cell r="B1316">
            <v>0</v>
          </cell>
          <cell r="C1316">
            <v>0</v>
          </cell>
        </row>
        <row r="1317">
          <cell r="A1317">
            <v>0</v>
          </cell>
          <cell r="B1317">
            <v>0</v>
          </cell>
          <cell r="C1317">
            <v>0</v>
          </cell>
        </row>
        <row r="1318">
          <cell r="A1318">
            <v>0</v>
          </cell>
          <cell r="B1318">
            <v>0</v>
          </cell>
          <cell r="C1318">
            <v>0</v>
          </cell>
        </row>
        <row r="1319">
          <cell r="A1319">
            <v>0</v>
          </cell>
          <cell r="B1319">
            <v>0</v>
          </cell>
          <cell r="C1319">
            <v>0</v>
          </cell>
        </row>
        <row r="1320">
          <cell r="A1320">
            <v>0</v>
          </cell>
          <cell r="B1320">
            <v>0</v>
          </cell>
          <cell r="C1320">
            <v>0</v>
          </cell>
        </row>
        <row r="1321">
          <cell r="A1321">
            <v>0</v>
          </cell>
          <cell r="B1321">
            <v>0</v>
          </cell>
          <cell r="C1321">
            <v>0</v>
          </cell>
        </row>
        <row r="1322">
          <cell r="A1322">
            <v>0</v>
          </cell>
          <cell r="B1322">
            <v>0</v>
          </cell>
          <cell r="C1322">
            <v>0</v>
          </cell>
        </row>
        <row r="1323">
          <cell r="A1323">
            <v>0</v>
          </cell>
          <cell r="B1323">
            <v>0</v>
          </cell>
          <cell r="C1323">
            <v>0</v>
          </cell>
        </row>
        <row r="1324">
          <cell r="A1324">
            <v>0</v>
          </cell>
          <cell r="B1324">
            <v>0</v>
          </cell>
          <cell r="C1324">
            <v>0</v>
          </cell>
        </row>
        <row r="1325">
          <cell r="A1325">
            <v>0</v>
          </cell>
          <cell r="B1325">
            <v>0</v>
          </cell>
          <cell r="C1325">
            <v>0</v>
          </cell>
        </row>
        <row r="1326">
          <cell r="A1326">
            <v>0</v>
          </cell>
          <cell r="B1326">
            <v>0</v>
          </cell>
          <cell r="C1326">
            <v>0</v>
          </cell>
        </row>
        <row r="1327">
          <cell r="A1327">
            <v>0</v>
          </cell>
          <cell r="B1327">
            <v>0</v>
          </cell>
          <cell r="C1327">
            <v>0</v>
          </cell>
        </row>
        <row r="1328">
          <cell r="A1328">
            <v>0</v>
          </cell>
          <cell r="B1328">
            <v>0</v>
          </cell>
          <cell r="C1328">
            <v>0</v>
          </cell>
        </row>
        <row r="1329">
          <cell r="A1329">
            <v>0</v>
          </cell>
          <cell r="B1329">
            <v>0</v>
          </cell>
          <cell r="C1329">
            <v>0</v>
          </cell>
        </row>
        <row r="1330">
          <cell r="A1330">
            <v>0</v>
          </cell>
          <cell r="B1330">
            <v>0</v>
          </cell>
          <cell r="C1330">
            <v>0</v>
          </cell>
        </row>
        <row r="1331">
          <cell r="A1331">
            <v>0</v>
          </cell>
          <cell r="B1331">
            <v>0</v>
          </cell>
          <cell r="C1331">
            <v>0</v>
          </cell>
        </row>
        <row r="1332">
          <cell r="A1332">
            <v>0</v>
          </cell>
          <cell r="B1332">
            <v>0</v>
          </cell>
          <cell r="C1332">
            <v>0</v>
          </cell>
        </row>
        <row r="1333">
          <cell r="A1333">
            <v>0</v>
          </cell>
          <cell r="B1333">
            <v>0</v>
          </cell>
          <cell r="C1333">
            <v>0</v>
          </cell>
        </row>
        <row r="1334">
          <cell r="A1334">
            <v>0</v>
          </cell>
          <cell r="B1334">
            <v>0</v>
          </cell>
          <cell r="C1334">
            <v>0</v>
          </cell>
        </row>
        <row r="1335">
          <cell r="A1335">
            <v>0</v>
          </cell>
          <cell r="B1335">
            <v>0</v>
          </cell>
          <cell r="C1335">
            <v>0</v>
          </cell>
        </row>
        <row r="1336">
          <cell r="A1336">
            <v>0</v>
          </cell>
          <cell r="B1336">
            <v>0</v>
          </cell>
          <cell r="C1336">
            <v>0</v>
          </cell>
        </row>
        <row r="1337">
          <cell r="A1337">
            <v>0</v>
          </cell>
          <cell r="B1337">
            <v>0</v>
          </cell>
          <cell r="C1337">
            <v>0</v>
          </cell>
        </row>
        <row r="1338">
          <cell r="A1338">
            <v>0</v>
          </cell>
          <cell r="B1338">
            <v>0</v>
          </cell>
          <cell r="C1338">
            <v>0</v>
          </cell>
        </row>
        <row r="1339">
          <cell r="A1339">
            <v>0</v>
          </cell>
          <cell r="B1339">
            <v>0</v>
          </cell>
          <cell r="C1339">
            <v>0</v>
          </cell>
        </row>
        <row r="1340">
          <cell r="A1340">
            <v>0</v>
          </cell>
          <cell r="B1340">
            <v>0</v>
          </cell>
          <cell r="C1340">
            <v>0</v>
          </cell>
        </row>
        <row r="1341">
          <cell r="A1341">
            <v>0</v>
          </cell>
          <cell r="B1341">
            <v>0</v>
          </cell>
          <cell r="C1341">
            <v>0</v>
          </cell>
        </row>
        <row r="1342">
          <cell r="A1342">
            <v>0</v>
          </cell>
          <cell r="B1342">
            <v>0</v>
          </cell>
          <cell r="C1342">
            <v>0</v>
          </cell>
        </row>
        <row r="1343">
          <cell r="A1343">
            <v>0</v>
          </cell>
          <cell r="B1343">
            <v>0</v>
          </cell>
          <cell r="C1343">
            <v>0</v>
          </cell>
        </row>
        <row r="1344">
          <cell r="A1344">
            <v>0</v>
          </cell>
          <cell r="B1344">
            <v>0</v>
          </cell>
          <cell r="C1344">
            <v>0</v>
          </cell>
        </row>
        <row r="1345">
          <cell r="A1345">
            <v>0</v>
          </cell>
          <cell r="B1345">
            <v>0</v>
          </cell>
          <cell r="C1345">
            <v>0</v>
          </cell>
        </row>
        <row r="1346">
          <cell r="A1346">
            <v>0</v>
          </cell>
          <cell r="B1346">
            <v>0</v>
          </cell>
          <cell r="C1346">
            <v>0</v>
          </cell>
        </row>
        <row r="1347">
          <cell r="A1347">
            <v>0</v>
          </cell>
          <cell r="B1347">
            <v>0</v>
          </cell>
          <cell r="C1347">
            <v>0</v>
          </cell>
        </row>
        <row r="1348">
          <cell r="A1348">
            <v>0</v>
          </cell>
          <cell r="B1348">
            <v>0</v>
          </cell>
          <cell r="C1348">
            <v>0</v>
          </cell>
        </row>
        <row r="1349">
          <cell r="A1349">
            <v>0</v>
          </cell>
          <cell r="B1349">
            <v>0</v>
          </cell>
          <cell r="C1349">
            <v>0</v>
          </cell>
        </row>
        <row r="1350">
          <cell r="A1350">
            <v>0</v>
          </cell>
          <cell r="B1350">
            <v>0</v>
          </cell>
          <cell r="C1350">
            <v>0</v>
          </cell>
        </row>
        <row r="1351">
          <cell r="A1351">
            <v>0</v>
          </cell>
          <cell r="B1351">
            <v>0</v>
          </cell>
          <cell r="C1351">
            <v>0</v>
          </cell>
        </row>
        <row r="1352">
          <cell r="A1352">
            <v>0</v>
          </cell>
          <cell r="B1352">
            <v>0</v>
          </cell>
          <cell r="C1352">
            <v>0</v>
          </cell>
        </row>
        <row r="1353">
          <cell r="A1353">
            <v>0</v>
          </cell>
          <cell r="B1353">
            <v>0</v>
          </cell>
          <cell r="C1353">
            <v>0</v>
          </cell>
        </row>
        <row r="1354">
          <cell r="A1354">
            <v>0</v>
          </cell>
          <cell r="B1354">
            <v>0</v>
          </cell>
          <cell r="C1354">
            <v>0</v>
          </cell>
        </row>
        <row r="1355">
          <cell r="A1355">
            <v>0</v>
          </cell>
          <cell r="B1355">
            <v>0</v>
          </cell>
          <cell r="C1355">
            <v>0</v>
          </cell>
        </row>
        <row r="1356">
          <cell r="A1356">
            <v>0</v>
          </cell>
          <cell r="B1356">
            <v>0</v>
          </cell>
          <cell r="C1356">
            <v>0</v>
          </cell>
        </row>
        <row r="1357">
          <cell r="A1357">
            <v>0</v>
          </cell>
          <cell r="B1357">
            <v>0</v>
          </cell>
          <cell r="C1357">
            <v>0</v>
          </cell>
        </row>
        <row r="1358">
          <cell r="A1358">
            <v>0</v>
          </cell>
          <cell r="B1358">
            <v>0</v>
          </cell>
          <cell r="C1358">
            <v>0</v>
          </cell>
        </row>
        <row r="1359">
          <cell r="A1359">
            <v>0</v>
          </cell>
          <cell r="B1359">
            <v>0</v>
          </cell>
          <cell r="C1359">
            <v>0</v>
          </cell>
        </row>
        <row r="1360">
          <cell r="A1360">
            <v>0</v>
          </cell>
          <cell r="B1360">
            <v>0</v>
          </cell>
          <cell r="C1360">
            <v>0</v>
          </cell>
        </row>
        <row r="1361">
          <cell r="A1361">
            <v>0</v>
          </cell>
          <cell r="B1361">
            <v>0</v>
          </cell>
          <cell r="C1361">
            <v>0</v>
          </cell>
        </row>
        <row r="1362">
          <cell r="A1362">
            <v>0</v>
          </cell>
          <cell r="B1362">
            <v>0</v>
          </cell>
          <cell r="C1362">
            <v>0</v>
          </cell>
        </row>
        <row r="1363">
          <cell r="A1363">
            <v>0</v>
          </cell>
          <cell r="B1363">
            <v>0</v>
          </cell>
          <cell r="C1363">
            <v>0</v>
          </cell>
        </row>
        <row r="1364">
          <cell r="A1364">
            <v>0</v>
          </cell>
          <cell r="B1364">
            <v>0</v>
          </cell>
          <cell r="C1364">
            <v>0</v>
          </cell>
        </row>
        <row r="1365">
          <cell r="A1365">
            <v>0</v>
          </cell>
          <cell r="B1365">
            <v>0</v>
          </cell>
          <cell r="C1365">
            <v>0</v>
          </cell>
        </row>
        <row r="1366">
          <cell r="A1366">
            <v>0</v>
          </cell>
          <cell r="B1366">
            <v>0</v>
          </cell>
          <cell r="C1366">
            <v>0</v>
          </cell>
        </row>
        <row r="1367">
          <cell r="A1367">
            <v>0</v>
          </cell>
          <cell r="B1367">
            <v>0</v>
          </cell>
          <cell r="C1367">
            <v>0</v>
          </cell>
        </row>
        <row r="1368">
          <cell r="A1368">
            <v>0</v>
          </cell>
          <cell r="B1368">
            <v>0</v>
          </cell>
          <cell r="C1368">
            <v>0</v>
          </cell>
        </row>
        <row r="1369">
          <cell r="A1369">
            <v>0</v>
          </cell>
          <cell r="B1369">
            <v>0</v>
          </cell>
          <cell r="C1369">
            <v>0</v>
          </cell>
        </row>
        <row r="1370">
          <cell r="A1370">
            <v>0</v>
          </cell>
          <cell r="B1370">
            <v>0</v>
          </cell>
          <cell r="C1370">
            <v>0</v>
          </cell>
        </row>
        <row r="1371">
          <cell r="A1371">
            <v>0</v>
          </cell>
          <cell r="B1371">
            <v>0</v>
          </cell>
          <cell r="C1371">
            <v>0</v>
          </cell>
        </row>
        <row r="1372">
          <cell r="A1372">
            <v>0</v>
          </cell>
          <cell r="B1372">
            <v>0</v>
          </cell>
          <cell r="C1372">
            <v>0</v>
          </cell>
        </row>
        <row r="1373">
          <cell r="A1373">
            <v>0</v>
          </cell>
          <cell r="B1373">
            <v>0</v>
          </cell>
          <cell r="C1373">
            <v>0</v>
          </cell>
        </row>
        <row r="1374">
          <cell r="A1374">
            <v>0</v>
          </cell>
          <cell r="B1374">
            <v>0</v>
          </cell>
          <cell r="C1374">
            <v>0</v>
          </cell>
        </row>
        <row r="1375">
          <cell r="A1375">
            <v>0</v>
          </cell>
          <cell r="B1375">
            <v>0</v>
          </cell>
          <cell r="C1375">
            <v>0</v>
          </cell>
        </row>
        <row r="1376">
          <cell r="A1376">
            <v>0</v>
          </cell>
          <cell r="B1376">
            <v>0</v>
          </cell>
          <cell r="C1376">
            <v>0</v>
          </cell>
        </row>
        <row r="1377">
          <cell r="A1377">
            <v>0</v>
          </cell>
          <cell r="B1377">
            <v>0</v>
          </cell>
          <cell r="C1377">
            <v>0</v>
          </cell>
        </row>
        <row r="1378">
          <cell r="A1378">
            <v>0</v>
          </cell>
          <cell r="B1378">
            <v>0</v>
          </cell>
          <cell r="C1378">
            <v>0</v>
          </cell>
        </row>
        <row r="1379">
          <cell r="A1379">
            <v>0</v>
          </cell>
          <cell r="B1379">
            <v>0</v>
          </cell>
          <cell r="C1379">
            <v>0</v>
          </cell>
        </row>
        <row r="1380">
          <cell r="A1380">
            <v>0</v>
          </cell>
          <cell r="B1380">
            <v>0</v>
          </cell>
          <cell r="C1380">
            <v>0</v>
          </cell>
        </row>
        <row r="1381">
          <cell r="A1381">
            <v>0</v>
          </cell>
          <cell r="B1381">
            <v>0</v>
          </cell>
          <cell r="C1381">
            <v>0</v>
          </cell>
        </row>
        <row r="1382">
          <cell r="A1382">
            <v>0</v>
          </cell>
          <cell r="B1382">
            <v>0</v>
          </cell>
          <cell r="C1382">
            <v>0</v>
          </cell>
        </row>
        <row r="1383">
          <cell r="A1383">
            <v>0</v>
          </cell>
          <cell r="B1383">
            <v>0</v>
          </cell>
          <cell r="C1383">
            <v>0</v>
          </cell>
        </row>
        <row r="1384">
          <cell r="A1384">
            <v>0</v>
          </cell>
          <cell r="B1384">
            <v>0</v>
          </cell>
          <cell r="C1384">
            <v>0</v>
          </cell>
        </row>
        <row r="1385">
          <cell r="A1385">
            <v>0</v>
          </cell>
          <cell r="B1385">
            <v>0</v>
          </cell>
          <cell r="C1385">
            <v>0</v>
          </cell>
        </row>
        <row r="1386">
          <cell r="A1386">
            <v>0</v>
          </cell>
          <cell r="B1386">
            <v>0</v>
          </cell>
          <cell r="C1386">
            <v>0</v>
          </cell>
        </row>
        <row r="1387">
          <cell r="A1387">
            <v>0</v>
          </cell>
          <cell r="B1387">
            <v>0</v>
          </cell>
          <cell r="C1387">
            <v>0</v>
          </cell>
        </row>
        <row r="1388">
          <cell r="A1388">
            <v>0</v>
          </cell>
          <cell r="B1388">
            <v>0</v>
          </cell>
          <cell r="C1388">
            <v>0</v>
          </cell>
        </row>
        <row r="1389">
          <cell r="A1389">
            <v>0</v>
          </cell>
          <cell r="B1389">
            <v>0</v>
          </cell>
          <cell r="C1389">
            <v>0</v>
          </cell>
        </row>
        <row r="1390">
          <cell r="A1390">
            <v>0</v>
          </cell>
          <cell r="B1390">
            <v>0</v>
          </cell>
          <cell r="C1390">
            <v>0</v>
          </cell>
        </row>
        <row r="1391">
          <cell r="A1391">
            <v>0</v>
          </cell>
          <cell r="B1391">
            <v>0</v>
          </cell>
          <cell r="C1391">
            <v>0</v>
          </cell>
        </row>
        <row r="1392">
          <cell r="A1392">
            <v>0</v>
          </cell>
          <cell r="B1392">
            <v>0</v>
          </cell>
          <cell r="C1392">
            <v>0</v>
          </cell>
        </row>
        <row r="1393">
          <cell r="A1393">
            <v>0</v>
          </cell>
          <cell r="B1393">
            <v>0</v>
          </cell>
          <cell r="C1393">
            <v>0</v>
          </cell>
        </row>
        <row r="1394">
          <cell r="A1394">
            <v>0</v>
          </cell>
          <cell r="B1394">
            <v>0</v>
          </cell>
          <cell r="C1394">
            <v>0</v>
          </cell>
        </row>
        <row r="1395">
          <cell r="A1395">
            <v>0</v>
          </cell>
          <cell r="B1395">
            <v>0</v>
          </cell>
          <cell r="C1395">
            <v>0</v>
          </cell>
        </row>
        <row r="1396">
          <cell r="A1396">
            <v>0</v>
          </cell>
          <cell r="B1396">
            <v>0</v>
          </cell>
          <cell r="C1396">
            <v>0</v>
          </cell>
        </row>
        <row r="1397">
          <cell r="A1397">
            <v>0</v>
          </cell>
          <cell r="B1397">
            <v>0</v>
          </cell>
          <cell r="C1397">
            <v>0</v>
          </cell>
        </row>
        <row r="1398">
          <cell r="A1398">
            <v>0</v>
          </cell>
          <cell r="B1398">
            <v>0</v>
          </cell>
          <cell r="C1398">
            <v>0</v>
          </cell>
        </row>
        <row r="1399">
          <cell r="A1399">
            <v>0</v>
          </cell>
          <cell r="B1399">
            <v>0</v>
          </cell>
          <cell r="C1399">
            <v>0</v>
          </cell>
        </row>
        <row r="1400">
          <cell r="A1400">
            <v>0</v>
          </cell>
          <cell r="B1400">
            <v>0</v>
          </cell>
          <cell r="C1400">
            <v>0</v>
          </cell>
        </row>
        <row r="1401">
          <cell r="A1401">
            <v>0</v>
          </cell>
          <cell r="B1401">
            <v>0</v>
          </cell>
          <cell r="C1401">
            <v>0</v>
          </cell>
        </row>
        <row r="1402">
          <cell r="A1402">
            <v>0</v>
          </cell>
          <cell r="B1402">
            <v>0</v>
          </cell>
          <cell r="C1402">
            <v>0</v>
          </cell>
        </row>
        <row r="1403">
          <cell r="A1403">
            <v>0</v>
          </cell>
          <cell r="B1403">
            <v>0</v>
          </cell>
          <cell r="C1403">
            <v>0</v>
          </cell>
        </row>
        <row r="1404">
          <cell r="A1404">
            <v>0</v>
          </cell>
          <cell r="B1404">
            <v>0</v>
          </cell>
          <cell r="C1404">
            <v>0</v>
          </cell>
        </row>
        <row r="1405">
          <cell r="A1405">
            <v>0</v>
          </cell>
          <cell r="B1405">
            <v>0</v>
          </cell>
          <cell r="C1405">
            <v>0</v>
          </cell>
        </row>
        <row r="1406">
          <cell r="A1406">
            <v>0</v>
          </cell>
          <cell r="B1406">
            <v>0</v>
          </cell>
          <cell r="C1406">
            <v>0</v>
          </cell>
        </row>
        <row r="1407">
          <cell r="A1407">
            <v>0</v>
          </cell>
          <cell r="B1407">
            <v>0</v>
          </cell>
          <cell r="C1407">
            <v>0</v>
          </cell>
        </row>
        <row r="1408">
          <cell r="A1408">
            <v>0</v>
          </cell>
          <cell r="B1408">
            <v>0</v>
          </cell>
          <cell r="C1408">
            <v>0</v>
          </cell>
        </row>
        <row r="1409">
          <cell r="A1409">
            <v>0</v>
          </cell>
          <cell r="B1409">
            <v>0</v>
          </cell>
          <cell r="C1409">
            <v>0</v>
          </cell>
        </row>
        <row r="1410">
          <cell r="A1410">
            <v>0</v>
          </cell>
          <cell r="B1410">
            <v>0</v>
          </cell>
          <cell r="C1410">
            <v>0</v>
          </cell>
        </row>
        <row r="1411">
          <cell r="A1411">
            <v>0</v>
          </cell>
          <cell r="B1411">
            <v>0</v>
          </cell>
          <cell r="C1411">
            <v>0</v>
          </cell>
        </row>
        <row r="1412">
          <cell r="A1412">
            <v>0</v>
          </cell>
          <cell r="B1412">
            <v>0</v>
          </cell>
          <cell r="C1412">
            <v>0</v>
          </cell>
        </row>
        <row r="1413">
          <cell r="A1413">
            <v>0</v>
          </cell>
          <cell r="B1413">
            <v>0</v>
          </cell>
          <cell r="C1413">
            <v>0</v>
          </cell>
        </row>
        <row r="1414">
          <cell r="A1414">
            <v>0</v>
          </cell>
          <cell r="B1414">
            <v>0</v>
          </cell>
          <cell r="C1414">
            <v>0</v>
          </cell>
        </row>
        <row r="1415">
          <cell r="A1415">
            <v>0</v>
          </cell>
          <cell r="B1415">
            <v>0</v>
          </cell>
          <cell r="C1415">
            <v>0</v>
          </cell>
        </row>
        <row r="1416">
          <cell r="A1416">
            <v>0</v>
          </cell>
          <cell r="B1416">
            <v>0</v>
          </cell>
          <cell r="C1416">
            <v>0</v>
          </cell>
        </row>
        <row r="1417">
          <cell r="A1417">
            <v>0</v>
          </cell>
          <cell r="B1417">
            <v>0</v>
          </cell>
          <cell r="C1417">
            <v>0</v>
          </cell>
        </row>
        <row r="1418">
          <cell r="A1418">
            <v>0</v>
          </cell>
          <cell r="B1418">
            <v>0</v>
          </cell>
          <cell r="C1418">
            <v>0</v>
          </cell>
        </row>
        <row r="1419">
          <cell r="A1419">
            <v>0</v>
          </cell>
          <cell r="B1419">
            <v>0</v>
          </cell>
          <cell r="C1419">
            <v>0</v>
          </cell>
        </row>
        <row r="1420">
          <cell r="A1420">
            <v>0</v>
          </cell>
          <cell r="B1420">
            <v>0</v>
          </cell>
          <cell r="C1420">
            <v>0</v>
          </cell>
        </row>
        <row r="1421">
          <cell r="A1421">
            <v>0</v>
          </cell>
          <cell r="B1421">
            <v>0</v>
          </cell>
          <cell r="C1421">
            <v>0</v>
          </cell>
        </row>
        <row r="1422">
          <cell r="A1422">
            <v>0</v>
          </cell>
          <cell r="B1422">
            <v>0</v>
          </cell>
          <cell r="C1422">
            <v>0</v>
          </cell>
        </row>
        <row r="1423">
          <cell r="A1423">
            <v>0</v>
          </cell>
          <cell r="B1423">
            <v>0</v>
          </cell>
          <cell r="C1423">
            <v>0</v>
          </cell>
        </row>
        <row r="1424">
          <cell r="A1424">
            <v>0</v>
          </cell>
          <cell r="B1424">
            <v>0</v>
          </cell>
          <cell r="C1424">
            <v>0</v>
          </cell>
        </row>
        <row r="1425">
          <cell r="A1425">
            <v>0</v>
          </cell>
          <cell r="B1425">
            <v>0</v>
          </cell>
          <cell r="C1425">
            <v>0</v>
          </cell>
        </row>
        <row r="1426">
          <cell r="A1426">
            <v>0</v>
          </cell>
          <cell r="B1426">
            <v>0</v>
          </cell>
          <cell r="C1426">
            <v>0</v>
          </cell>
        </row>
        <row r="1427">
          <cell r="A1427">
            <v>0</v>
          </cell>
          <cell r="B1427">
            <v>0</v>
          </cell>
          <cell r="C1427">
            <v>0</v>
          </cell>
        </row>
        <row r="1428">
          <cell r="A1428">
            <v>0</v>
          </cell>
          <cell r="B1428">
            <v>0</v>
          </cell>
          <cell r="C1428">
            <v>0</v>
          </cell>
        </row>
        <row r="1429">
          <cell r="A1429">
            <v>0</v>
          </cell>
          <cell r="B1429">
            <v>0</v>
          </cell>
          <cell r="C1429">
            <v>0</v>
          </cell>
        </row>
        <row r="1430">
          <cell r="A1430">
            <v>0</v>
          </cell>
          <cell r="B1430">
            <v>0</v>
          </cell>
          <cell r="C1430">
            <v>0</v>
          </cell>
        </row>
        <row r="1431">
          <cell r="A1431">
            <v>0</v>
          </cell>
          <cell r="B1431">
            <v>0</v>
          </cell>
          <cell r="C1431">
            <v>0</v>
          </cell>
        </row>
        <row r="1432">
          <cell r="A1432">
            <v>0</v>
          </cell>
          <cell r="B1432">
            <v>0</v>
          </cell>
          <cell r="C1432">
            <v>0</v>
          </cell>
        </row>
        <row r="1433">
          <cell r="A1433">
            <v>0</v>
          </cell>
          <cell r="B1433">
            <v>0</v>
          </cell>
          <cell r="C1433">
            <v>0</v>
          </cell>
        </row>
        <row r="1434">
          <cell r="A1434">
            <v>0</v>
          </cell>
          <cell r="B1434">
            <v>0</v>
          </cell>
          <cell r="C1434">
            <v>0</v>
          </cell>
        </row>
        <row r="1435">
          <cell r="A1435">
            <v>0</v>
          </cell>
          <cell r="B1435">
            <v>0</v>
          </cell>
          <cell r="C1435">
            <v>0</v>
          </cell>
        </row>
        <row r="1436">
          <cell r="A1436">
            <v>0</v>
          </cell>
          <cell r="B1436">
            <v>0</v>
          </cell>
          <cell r="C1436">
            <v>0</v>
          </cell>
        </row>
        <row r="1437">
          <cell r="A1437">
            <v>0</v>
          </cell>
          <cell r="B1437">
            <v>0</v>
          </cell>
          <cell r="C1437">
            <v>0</v>
          </cell>
        </row>
        <row r="1438">
          <cell r="A1438">
            <v>0</v>
          </cell>
          <cell r="B1438">
            <v>0</v>
          </cell>
          <cell r="C1438">
            <v>0</v>
          </cell>
        </row>
        <row r="1439">
          <cell r="A1439">
            <v>0</v>
          </cell>
          <cell r="B1439">
            <v>0</v>
          </cell>
          <cell r="C1439">
            <v>0</v>
          </cell>
        </row>
        <row r="1440">
          <cell r="A1440">
            <v>0</v>
          </cell>
          <cell r="B1440">
            <v>0</v>
          </cell>
          <cell r="C1440">
            <v>0</v>
          </cell>
        </row>
        <row r="1441">
          <cell r="A1441">
            <v>0</v>
          </cell>
          <cell r="B1441">
            <v>0</v>
          </cell>
          <cell r="C1441">
            <v>0</v>
          </cell>
        </row>
        <row r="1442">
          <cell r="A1442">
            <v>0</v>
          </cell>
          <cell r="B1442">
            <v>0</v>
          </cell>
          <cell r="C1442">
            <v>0</v>
          </cell>
        </row>
        <row r="1443">
          <cell r="A1443">
            <v>0</v>
          </cell>
          <cell r="B1443">
            <v>0</v>
          </cell>
          <cell r="C1443">
            <v>0</v>
          </cell>
        </row>
        <row r="1444">
          <cell r="A1444">
            <v>0</v>
          </cell>
          <cell r="B1444">
            <v>0</v>
          </cell>
          <cell r="C1444">
            <v>0</v>
          </cell>
        </row>
        <row r="1445">
          <cell r="A1445">
            <v>0</v>
          </cell>
          <cell r="B1445">
            <v>0</v>
          </cell>
          <cell r="C1445">
            <v>0</v>
          </cell>
        </row>
        <row r="1446">
          <cell r="A1446">
            <v>0</v>
          </cell>
          <cell r="B1446">
            <v>0</v>
          </cell>
          <cell r="C1446">
            <v>0</v>
          </cell>
        </row>
        <row r="1447">
          <cell r="A1447">
            <v>0</v>
          </cell>
          <cell r="B1447">
            <v>0</v>
          </cell>
          <cell r="C1447">
            <v>0</v>
          </cell>
        </row>
        <row r="1448">
          <cell r="A1448">
            <v>0</v>
          </cell>
          <cell r="B1448">
            <v>0</v>
          </cell>
          <cell r="C1448">
            <v>0</v>
          </cell>
        </row>
        <row r="1449">
          <cell r="A1449">
            <v>0</v>
          </cell>
          <cell r="B1449">
            <v>0</v>
          </cell>
          <cell r="C1449">
            <v>0</v>
          </cell>
        </row>
        <row r="1450">
          <cell r="A1450">
            <v>0</v>
          </cell>
          <cell r="B1450">
            <v>0</v>
          </cell>
          <cell r="C1450">
            <v>0</v>
          </cell>
        </row>
        <row r="1451">
          <cell r="A1451">
            <v>0</v>
          </cell>
          <cell r="B1451">
            <v>0</v>
          </cell>
          <cell r="C1451">
            <v>0</v>
          </cell>
        </row>
        <row r="1452">
          <cell r="A1452">
            <v>0</v>
          </cell>
          <cell r="B1452">
            <v>0</v>
          </cell>
          <cell r="C1452">
            <v>0</v>
          </cell>
        </row>
        <row r="1453">
          <cell r="A1453">
            <v>0</v>
          </cell>
          <cell r="B1453">
            <v>0</v>
          </cell>
          <cell r="C1453">
            <v>0</v>
          </cell>
        </row>
        <row r="1454">
          <cell r="A1454">
            <v>0</v>
          </cell>
          <cell r="B1454">
            <v>0</v>
          </cell>
          <cell r="C1454">
            <v>0</v>
          </cell>
        </row>
        <row r="1455">
          <cell r="A1455">
            <v>0</v>
          </cell>
          <cell r="B1455">
            <v>0</v>
          </cell>
          <cell r="C1455">
            <v>0</v>
          </cell>
        </row>
        <row r="1456">
          <cell r="A1456">
            <v>0</v>
          </cell>
          <cell r="B1456">
            <v>0</v>
          </cell>
          <cell r="C1456">
            <v>0</v>
          </cell>
        </row>
        <row r="1457">
          <cell r="A1457">
            <v>0</v>
          </cell>
          <cell r="B1457">
            <v>0</v>
          </cell>
          <cell r="C1457">
            <v>0</v>
          </cell>
        </row>
        <row r="1458">
          <cell r="A1458">
            <v>0</v>
          </cell>
          <cell r="B1458">
            <v>0</v>
          </cell>
          <cell r="C1458">
            <v>0</v>
          </cell>
        </row>
        <row r="1459">
          <cell r="A1459">
            <v>0</v>
          </cell>
          <cell r="B1459">
            <v>0</v>
          </cell>
          <cell r="C1459">
            <v>0</v>
          </cell>
        </row>
        <row r="1460">
          <cell r="A1460">
            <v>0</v>
          </cell>
          <cell r="B1460">
            <v>0</v>
          </cell>
          <cell r="C1460">
            <v>0</v>
          </cell>
        </row>
        <row r="1461">
          <cell r="A1461">
            <v>0</v>
          </cell>
          <cell r="B1461">
            <v>0</v>
          </cell>
          <cell r="C1461">
            <v>0</v>
          </cell>
        </row>
        <row r="1462">
          <cell r="A1462">
            <v>0</v>
          </cell>
          <cell r="B1462">
            <v>0</v>
          </cell>
          <cell r="C1462">
            <v>0</v>
          </cell>
        </row>
        <row r="1463">
          <cell r="A1463">
            <v>0</v>
          </cell>
          <cell r="B1463">
            <v>0</v>
          </cell>
          <cell r="C1463">
            <v>0</v>
          </cell>
        </row>
        <row r="1464">
          <cell r="A1464">
            <v>0</v>
          </cell>
          <cell r="B1464">
            <v>0</v>
          </cell>
          <cell r="C1464">
            <v>0</v>
          </cell>
        </row>
        <row r="1465">
          <cell r="A1465">
            <v>0</v>
          </cell>
          <cell r="B1465">
            <v>0</v>
          </cell>
          <cell r="C1465">
            <v>0</v>
          </cell>
        </row>
        <row r="1466">
          <cell r="A1466">
            <v>0</v>
          </cell>
          <cell r="B1466">
            <v>0</v>
          </cell>
          <cell r="C1466">
            <v>0</v>
          </cell>
        </row>
        <row r="1467">
          <cell r="A1467">
            <v>0</v>
          </cell>
          <cell r="B1467">
            <v>0</v>
          </cell>
          <cell r="C1467">
            <v>0</v>
          </cell>
        </row>
        <row r="1468">
          <cell r="A1468">
            <v>0</v>
          </cell>
          <cell r="B1468">
            <v>0</v>
          </cell>
          <cell r="C1468">
            <v>0</v>
          </cell>
        </row>
        <row r="1469">
          <cell r="A1469">
            <v>0</v>
          </cell>
          <cell r="B1469">
            <v>0</v>
          </cell>
          <cell r="C1469">
            <v>0</v>
          </cell>
        </row>
        <row r="1470">
          <cell r="A1470">
            <v>0</v>
          </cell>
          <cell r="B1470">
            <v>0</v>
          </cell>
          <cell r="C1470">
            <v>0</v>
          </cell>
        </row>
        <row r="1471">
          <cell r="A1471">
            <v>0</v>
          </cell>
          <cell r="B1471">
            <v>0</v>
          </cell>
          <cell r="C1471">
            <v>0</v>
          </cell>
        </row>
        <row r="1472">
          <cell r="A1472">
            <v>0</v>
          </cell>
          <cell r="B1472">
            <v>0</v>
          </cell>
          <cell r="C1472">
            <v>0</v>
          </cell>
        </row>
        <row r="1473">
          <cell r="A1473">
            <v>0</v>
          </cell>
          <cell r="B1473">
            <v>0</v>
          </cell>
          <cell r="C1473">
            <v>0</v>
          </cell>
        </row>
        <row r="1474">
          <cell r="A1474">
            <v>0</v>
          </cell>
          <cell r="B1474">
            <v>0</v>
          </cell>
          <cell r="C1474">
            <v>0</v>
          </cell>
        </row>
        <row r="1475">
          <cell r="A1475">
            <v>0</v>
          </cell>
          <cell r="B1475">
            <v>0</v>
          </cell>
          <cell r="C1475">
            <v>0</v>
          </cell>
        </row>
        <row r="1476">
          <cell r="A1476">
            <v>0</v>
          </cell>
          <cell r="B1476">
            <v>0</v>
          </cell>
          <cell r="C1476">
            <v>0</v>
          </cell>
        </row>
        <row r="1477">
          <cell r="A1477">
            <v>0</v>
          </cell>
          <cell r="B1477">
            <v>0</v>
          </cell>
          <cell r="C1477">
            <v>0</v>
          </cell>
        </row>
        <row r="1478">
          <cell r="A1478">
            <v>0</v>
          </cell>
          <cell r="B1478">
            <v>0</v>
          </cell>
          <cell r="C1478">
            <v>0</v>
          </cell>
        </row>
        <row r="1479">
          <cell r="A1479">
            <v>0</v>
          </cell>
          <cell r="B1479">
            <v>0</v>
          </cell>
          <cell r="C1479">
            <v>0</v>
          </cell>
        </row>
        <row r="1480">
          <cell r="A1480">
            <v>0</v>
          </cell>
          <cell r="B1480">
            <v>0</v>
          </cell>
          <cell r="C1480">
            <v>0</v>
          </cell>
        </row>
        <row r="1481">
          <cell r="A1481">
            <v>0</v>
          </cell>
          <cell r="B1481">
            <v>0</v>
          </cell>
          <cell r="C1481">
            <v>0</v>
          </cell>
        </row>
        <row r="1482">
          <cell r="A1482">
            <v>0</v>
          </cell>
          <cell r="B1482">
            <v>0</v>
          </cell>
          <cell r="C1482">
            <v>0</v>
          </cell>
        </row>
        <row r="1483">
          <cell r="A1483">
            <v>0</v>
          </cell>
          <cell r="B1483">
            <v>0</v>
          </cell>
          <cell r="C1483">
            <v>0</v>
          </cell>
        </row>
        <row r="1484">
          <cell r="A1484">
            <v>0</v>
          </cell>
          <cell r="B1484">
            <v>0</v>
          </cell>
          <cell r="C1484">
            <v>0</v>
          </cell>
        </row>
        <row r="1485">
          <cell r="A1485">
            <v>0</v>
          </cell>
          <cell r="B1485">
            <v>0</v>
          </cell>
          <cell r="C1485">
            <v>0</v>
          </cell>
        </row>
        <row r="1486">
          <cell r="A1486">
            <v>0</v>
          </cell>
          <cell r="B1486">
            <v>0</v>
          </cell>
          <cell r="C1486">
            <v>0</v>
          </cell>
        </row>
        <row r="1487">
          <cell r="A1487">
            <v>0</v>
          </cell>
          <cell r="B1487">
            <v>0</v>
          </cell>
          <cell r="C1487">
            <v>0</v>
          </cell>
        </row>
        <row r="1488">
          <cell r="A1488">
            <v>0</v>
          </cell>
          <cell r="B1488">
            <v>0</v>
          </cell>
          <cell r="C1488">
            <v>0</v>
          </cell>
        </row>
        <row r="1489">
          <cell r="A1489">
            <v>0</v>
          </cell>
          <cell r="B1489">
            <v>0</v>
          </cell>
          <cell r="C1489">
            <v>0</v>
          </cell>
        </row>
        <row r="1490">
          <cell r="A1490">
            <v>0</v>
          </cell>
          <cell r="B1490">
            <v>0</v>
          </cell>
          <cell r="C1490">
            <v>0</v>
          </cell>
        </row>
        <row r="1491">
          <cell r="A1491">
            <v>0</v>
          </cell>
          <cell r="B1491">
            <v>0</v>
          </cell>
          <cell r="C1491">
            <v>0</v>
          </cell>
        </row>
        <row r="1492">
          <cell r="A1492">
            <v>0</v>
          </cell>
          <cell r="B1492">
            <v>0</v>
          </cell>
          <cell r="C1492">
            <v>0</v>
          </cell>
        </row>
        <row r="1493">
          <cell r="A1493">
            <v>0</v>
          </cell>
          <cell r="B1493">
            <v>0</v>
          </cell>
          <cell r="C1493">
            <v>0</v>
          </cell>
        </row>
        <row r="1494">
          <cell r="A1494">
            <v>0</v>
          </cell>
          <cell r="B1494">
            <v>0</v>
          </cell>
          <cell r="C1494">
            <v>0</v>
          </cell>
        </row>
        <row r="1495">
          <cell r="A1495">
            <v>0</v>
          </cell>
          <cell r="B1495">
            <v>0</v>
          </cell>
          <cell r="C1495">
            <v>0</v>
          </cell>
        </row>
        <row r="1496">
          <cell r="A1496">
            <v>0</v>
          </cell>
          <cell r="B1496">
            <v>0</v>
          </cell>
          <cell r="C1496">
            <v>0</v>
          </cell>
        </row>
        <row r="1497">
          <cell r="A1497">
            <v>0</v>
          </cell>
          <cell r="B1497">
            <v>0</v>
          </cell>
          <cell r="C1497">
            <v>0</v>
          </cell>
        </row>
        <row r="1498">
          <cell r="A1498">
            <v>0</v>
          </cell>
          <cell r="B1498">
            <v>0</v>
          </cell>
          <cell r="C1498">
            <v>0</v>
          </cell>
        </row>
        <row r="1499">
          <cell r="A1499">
            <v>0</v>
          </cell>
          <cell r="B1499">
            <v>0</v>
          </cell>
          <cell r="C1499">
            <v>0</v>
          </cell>
        </row>
        <row r="1500">
          <cell r="A1500">
            <v>0</v>
          </cell>
          <cell r="B1500">
            <v>0</v>
          </cell>
          <cell r="C1500">
            <v>0</v>
          </cell>
        </row>
        <row r="1501">
          <cell r="A1501">
            <v>0</v>
          </cell>
          <cell r="B1501">
            <v>0</v>
          </cell>
          <cell r="C1501">
            <v>0</v>
          </cell>
        </row>
        <row r="1502">
          <cell r="A1502">
            <v>0</v>
          </cell>
          <cell r="B1502">
            <v>0</v>
          </cell>
          <cell r="C1502">
            <v>0</v>
          </cell>
        </row>
        <row r="1503">
          <cell r="A1503">
            <v>0</v>
          </cell>
          <cell r="B1503">
            <v>0</v>
          </cell>
          <cell r="C1503">
            <v>0</v>
          </cell>
        </row>
        <row r="1504">
          <cell r="A1504">
            <v>0</v>
          </cell>
          <cell r="B1504">
            <v>0</v>
          </cell>
          <cell r="C1504">
            <v>0</v>
          </cell>
        </row>
        <row r="1505">
          <cell r="A1505">
            <v>0</v>
          </cell>
          <cell r="B1505">
            <v>0</v>
          </cell>
          <cell r="C1505">
            <v>0</v>
          </cell>
        </row>
        <row r="1506">
          <cell r="A1506">
            <v>0</v>
          </cell>
          <cell r="B1506">
            <v>0</v>
          </cell>
          <cell r="C1506">
            <v>0</v>
          </cell>
        </row>
        <row r="1507">
          <cell r="A1507">
            <v>0</v>
          </cell>
          <cell r="B1507">
            <v>0</v>
          </cell>
          <cell r="C1507">
            <v>0</v>
          </cell>
        </row>
        <row r="1508">
          <cell r="A1508">
            <v>0</v>
          </cell>
          <cell r="B1508">
            <v>0</v>
          </cell>
          <cell r="C1508">
            <v>0</v>
          </cell>
        </row>
        <row r="1509">
          <cell r="A1509">
            <v>0</v>
          </cell>
          <cell r="B1509">
            <v>0</v>
          </cell>
          <cell r="C1509">
            <v>0</v>
          </cell>
        </row>
        <row r="1510">
          <cell r="A1510">
            <v>0</v>
          </cell>
          <cell r="B1510">
            <v>0</v>
          </cell>
          <cell r="C1510">
            <v>0</v>
          </cell>
        </row>
        <row r="1511">
          <cell r="A1511">
            <v>0</v>
          </cell>
          <cell r="B1511">
            <v>0</v>
          </cell>
          <cell r="C1511">
            <v>0</v>
          </cell>
        </row>
        <row r="1512">
          <cell r="A1512">
            <v>0</v>
          </cell>
          <cell r="B1512">
            <v>0</v>
          </cell>
          <cell r="C1512">
            <v>0</v>
          </cell>
        </row>
        <row r="1513">
          <cell r="A1513">
            <v>0</v>
          </cell>
          <cell r="B1513">
            <v>0</v>
          </cell>
          <cell r="C1513">
            <v>0</v>
          </cell>
        </row>
        <row r="1514">
          <cell r="A1514">
            <v>0</v>
          </cell>
          <cell r="B1514">
            <v>0</v>
          </cell>
          <cell r="C1514">
            <v>0</v>
          </cell>
        </row>
        <row r="1515">
          <cell r="A1515">
            <v>0</v>
          </cell>
          <cell r="B1515">
            <v>0</v>
          </cell>
          <cell r="C1515">
            <v>0</v>
          </cell>
        </row>
        <row r="1516">
          <cell r="A1516">
            <v>0</v>
          </cell>
          <cell r="B1516">
            <v>0</v>
          </cell>
          <cell r="C1516">
            <v>0</v>
          </cell>
        </row>
        <row r="1517">
          <cell r="A1517">
            <v>0</v>
          </cell>
          <cell r="B1517">
            <v>0</v>
          </cell>
          <cell r="C1517">
            <v>0</v>
          </cell>
        </row>
        <row r="1518">
          <cell r="A1518">
            <v>0</v>
          </cell>
          <cell r="B1518">
            <v>0</v>
          </cell>
          <cell r="C1518">
            <v>0</v>
          </cell>
        </row>
        <row r="1519">
          <cell r="A1519">
            <v>0</v>
          </cell>
          <cell r="B1519">
            <v>0</v>
          </cell>
          <cell r="C1519">
            <v>0</v>
          </cell>
        </row>
        <row r="1520">
          <cell r="A1520">
            <v>0</v>
          </cell>
          <cell r="B1520">
            <v>0</v>
          </cell>
          <cell r="C1520">
            <v>0</v>
          </cell>
        </row>
        <row r="1521">
          <cell r="A1521">
            <v>0</v>
          </cell>
          <cell r="B1521">
            <v>0</v>
          </cell>
          <cell r="C1521">
            <v>0</v>
          </cell>
        </row>
        <row r="1522">
          <cell r="A1522">
            <v>0</v>
          </cell>
          <cell r="B1522">
            <v>0</v>
          </cell>
          <cell r="C1522">
            <v>0</v>
          </cell>
        </row>
        <row r="1523">
          <cell r="A1523">
            <v>0</v>
          </cell>
          <cell r="B1523">
            <v>0</v>
          </cell>
          <cell r="C1523">
            <v>0</v>
          </cell>
        </row>
        <row r="1524">
          <cell r="A1524">
            <v>0</v>
          </cell>
          <cell r="B1524">
            <v>0</v>
          </cell>
          <cell r="C1524">
            <v>0</v>
          </cell>
        </row>
        <row r="1525">
          <cell r="A1525">
            <v>0</v>
          </cell>
          <cell r="B1525">
            <v>0</v>
          </cell>
          <cell r="C1525">
            <v>0</v>
          </cell>
        </row>
        <row r="1526">
          <cell r="A1526">
            <v>0</v>
          </cell>
          <cell r="B1526">
            <v>0</v>
          </cell>
          <cell r="C1526">
            <v>0</v>
          </cell>
        </row>
        <row r="1527">
          <cell r="A1527">
            <v>0</v>
          </cell>
          <cell r="B1527">
            <v>0</v>
          </cell>
          <cell r="C1527">
            <v>0</v>
          </cell>
        </row>
        <row r="1528">
          <cell r="A1528">
            <v>0</v>
          </cell>
          <cell r="B1528">
            <v>0</v>
          </cell>
          <cell r="C1528">
            <v>0</v>
          </cell>
        </row>
        <row r="1529">
          <cell r="A1529">
            <v>0</v>
          </cell>
          <cell r="B1529">
            <v>0</v>
          </cell>
          <cell r="C1529">
            <v>0</v>
          </cell>
        </row>
        <row r="1530">
          <cell r="A1530">
            <v>0</v>
          </cell>
          <cell r="B1530">
            <v>0</v>
          </cell>
          <cell r="C1530">
            <v>0</v>
          </cell>
        </row>
        <row r="1531">
          <cell r="A1531">
            <v>0</v>
          </cell>
          <cell r="B1531">
            <v>0</v>
          </cell>
          <cell r="C1531">
            <v>0</v>
          </cell>
        </row>
        <row r="1532">
          <cell r="A1532">
            <v>0</v>
          </cell>
          <cell r="B1532">
            <v>0</v>
          </cell>
          <cell r="C1532">
            <v>0</v>
          </cell>
        </row>
        <row r="1533">
          <cell r="A1533">
            <v>0</v>
          </cell>
          <cell r="B1533">
            <v>0</v>
          </cell>
          <cell r="C1533">
            <v>0</v>
          </cell>
        </row>
        <row r="1534">
          <cell r="A1534">
            <v>0</v>
          </cell>
          <cell r="B1534">
            <v>0</v>
          </cell>
          <cell r="C1534">
            <v>0</v>
          </cell>
        </row>
        <row r="1535">
          <cell r="A1535">
            <v>0</v>
          </cell>
          <cell r="B1535">
            <v>0</v>
          </cell>
          <cell r="C1535">
            <v>0</v>
          </cell>
        </row>
        <row r="1536">
          <cell r="A1536">
            <v>0</v>
          </cell>
          <cell r="B1536">
            <v>0</v>
          </cell>
          <cell r="C1536">
            <v>0</v>
          </cell>
        </row>
        <row r="1537">
          <cell r="A1537">
            <v>0</v>
          </cell>
          <cell r="B1537">
            <v>0</v>
          </cell>
          <cell r="C1537">
            <v>0</v>
          </cell>
        </row>
        <row r="1538">
          <cell r="A1538">
            <v>0</v>
          </cell>
          <cell r="B1538">
            <v>0</v>
          </cell>
          <cell r="C1538">
            <v>0</v>
          </cell>
        </row>
        <row r="1539">
          <cell r="A1539">
            <v>0</v>
          </cell>
          <cell r="B1539">
            <v>0</v>
          </cell>
          <cell r="C1539">
            <v>0</v>
          </cell>
        </row>
        <row r="1540">
          <cell r="A1540">
            <v>0</v>
          </cell>
          <cell r="B1540">
            <v>0</v>
          </cell>
          <cell r="C1540">
            <v>0</v>
          </cell>
        </row>
        <row r="1541">
          <cell r="A1541">
            <v>0</v>
          </cell>
          <cell r="B1541">
            <v>0</v>
          </cell>
          <cell r="C1541">
            <v>0</v>
          </cell>
        </row>
        <row r="1542">
          <cell r="A1542">
            <v>0</v>
          </cell>
          <cell r="B1542">
            <v>0</v>
          </cell>
          <cell r="C1542">
            <v>0</v>
          </cell>
        </row>
        <row r="1543">
          <cell r="A1543">
            <v>0</v>
          </cell>
          <cell r="B1543">
            <v>0</v>
          </cell>
          <cell r="C1543">
            <v>0</v>
          </cell>
        </row>
        <row r="1544">
          <cell r="A1544">
            <v>0</v>
          </cell>
          <cell r="B1544">
            <v>0</v>
          </cell>
          <cell r="C1544">
            <v>0</v>
          </cell>
        </row>
        <row r="1545">
          <cell r="A1545">
            <v>0</v>
          </cell>
          <cell r="B1545">
            <v>0</v>
          </cell>
          <cell r="C1545">
            <v>0</v>
          </cell>
        </row>
        <row r="1546">
          <cell r="A1546">
            <v>0</v>
          </cell>
          <cell r="B1546">
            <v>0</v>
          </cell>
          <cell r="C1546">
            <v>0</v>
          </cell>
        </row>
        <row r="1547">
          <cell r="A1547">
            <v>0</v>
          </cell>
          <cell r="B1547">
            <v>0</v>
          </cell>
          <cell r="C1547">
            <v>0</v>
          </cell>
        </row>
        <row r="1548">
          <cell r="A1548">
            <v>0</v>
          </cell>
          <cell r="B1548">
            <v>0</v>
          </cell>
          <cell r="C1548">
            <v>0</v>
          </cell>
        </row>
        <row r="1549">
          <cell r="A1549">
            <v>0</v>
          </cell>
          <cell r="B1549">
            <v>0</v>
          </cell>
          <cell r="C1549">
            <v>0</v>
          </cell>
        </row>
        <row r="1550">
          <cell r="A1550">
            <v>0</v>
          </cell>
          <cell r="B1550">
            <v>0</v>
          </cell>
          <cell r="C1550">
            <v>0</v>
          </cell>
        </row>
        <row r="1551">
          <cell r="A1551">
            <v>0</v>
          </cell>
          <cell r="B1551">
            <v>0</v>
          </cell>
          <cell r="C1551">
            <v>0</v>
          </cell>
        </row>
        <row r="1552">
          <cell r="A1552">
            <v>0</v>
          </cell>
          <cell r="B1552">
            <v>0</v>
          </cell>
          <cell r="C1552">
            <v>0</v>
          </cell>
        </row>
        <row r="1553">
          <cell r="A1553">
            <v>0</v>
          </cell>
          <cell r="B1553">
            <v>0</v>
          </cell>
          <cell r="C1553">
            <v>0</v>
          </cell>
        </row>
        <row r="1554">
          <cell r="A1554">
            <v>0</v>
          </cell>
          <cell r="B1554">
            <v>0</v>
          </cell>
          <cell r="C1554">
            <v>0</v>
          </cell>
        </row>
        <row r="1555">
          <cell r="A1555">
            <v>0</v>
          </cell>
          <cell r="B1555">
            <v>0</v>
          </cell>
          <cell r="C1555">
            <v>0</v>
          </cell>
        </row>
        <row r="1556">
          <cell r="A1556">
            <v>0</v>
          </cell>
          <cell r="B1556">
            <v>0</v>
          </cell>
          <cell r="C1556">
            <v>0</v>
          </cell>
        </row>
        <row r="1557">
          <cell r="A1557">
            <v>0</v>
          </cell>
          <cell r="B1557">
            <v>0</v>
          </cell>
          <cell r="C1557">
            <v>0</v>
          </cell>
        </row>
        <row r="1558">
          <cell r="A1558">
            <v>0</v>
          </cell>
          <cell r="B1558">
            <v>0</v>
          </cell>
          <cell r="C1558">
            <v>0</v>
          </cell>
        </row>
        <row r="1559">
          <cell r="A1559">
            <v>0</v>
          </cell>
          <cell r="B1559">
            <v>0</v>
          </cell>
          <cell r="C1559">
            <v>0</v>
          </cell>
        </row>
        <row r="1560">
          <cell r="A1560">
            <v>0</v>
          </cell>
          <cell r="B1560">
            <v>0</v>
          </cell>
          <cell r="C1560">
            <v>0</v>
          </cell>
        </row>
        <row r="1561">
          <cell r="A1561">
            <v>0</v>
          </cell>
          <cell r="B1561">
            <v>0</v>
          </cell>
          <cell r="C1561">
            <v>0</v>
          </cell>
        </row>
        <row r="1562">
          <cell r="A1562">
            <v>0</v>
          </cell>
          <cell r="B1562">
            <v>0</v>
          </cell>
          <cell r="C1562">
            <v>0</v>
          </cell>
        </row>
        <row r="1563">
          <cell r="A1563">
            <v>0</v>
          </cell>
          <cell r="B1563">
            <v>0</v>
          </cell>
          <cell r="C1563">
            <v>0</v>
          </cell>
        </row>
        <row r="1564">
          <cell r="A1564">
            <v>0</v>
          </cell>
          <cell r="B1564">
            <v>0</v>
          </cell>
          <cell r="C1564">
            <v>0</v>
          </cell>
        </row>
        <row r="1565">
          <cell r="A1565">
            <v>0</v>
          </cell>
          <cell r="B1565">
            <v>0</v>
          </cell>
          <cell r="C1565">
            <v>0</v>
          </cell>
        </row>
        <row r="1566">
          <cell r="A1566">
            <v>0</v>
          </cell>
          <cell r="B1566">
            <v>0</v>
          </cell>
          <cell r="C1566">
            <v>0</v>
          </cell>
        </row>
        <row r="1567">
          <cell r="A1567">
            <v>0</v>
          </cell>
          <cell r="B1567">
            <v>0</v>
          </cell>
          <cell r="C1567">
            <v>0</v>
          </cell>
        </row>
        <row r="1568">
          <cell r="A1568">
            <v>0</v>
          </cell>
          <cell r="B1568">
            <v>0</v>
          </cell>
          <cell r="C1568">
            <v>0</v>
          </cell>
        </row>
        <row r="1569">
          <cell r="A1569">
            <v>0</v>
          </cell>
          <cell r="B1569">
            <v>0</v>
          </cell>
          <cell r="C1569">
            <v>0</v>
          </cell>
        </row>
        <row r="1570">
          <cell r="A1570">
            <v>0</v>
          </cell>
          <cell r="B1570">
            <v>0</v>
          </cell>
          <cell r="C1570">
            <v>0</v>
          </cell>
        </row>
        <row r="1571">
          <cell r="A1571">
            <v>0</v>
          </cell>
          <cell r="B1571">
            <v>0</v>
          </cell>
          <cell r="C1571">
            <v>0</v>
          </cell>
        </row>
        <row r="1572">
          <cell r="A1572">
            <v>0</v>
          </cell>
          <cell r="B1572">
            <v>0</v>
          </cell>
          <cell r="C1572">
            <v>0</v>
          </cell>
        </row>
        <row r="1573">
          <cell r="A1573">
            <v>0</v>
          </cell>
          <cell r="B1573">
            <v>0</v>
          </cell>
          <cell r="C1573">
            <v>0</v>
          </cell>
        </row>
        <row r="1574">
          <cell r="A1574">
            <v>0</v>
          </cell>
          <cell r="B1574">
            <v>0</v>
          </cell>
          <cell r="C1574">
            <v>0</v>
          </cell>
        </row>
        <row r="1575">
          <cell r="A1575">
            <v>0</v>
          </cell>
          <cell r="B1575">
            <v>0</v>
          </cell>
          <cell r="C1575">
            <v>0</v>
          </cell>
        </row>
        <row r="1576">
          <cell r="A1576">
            <v>0</v>
          </cell>
          <cell r="B1576">
            <v>0</v>
          </cell>
          <cell r="C1576">
            <v>0</v>
          </cell>
        </row>
        <row r="1577">
          <cell r="A1577">
            <v>0</v>
          </cell>
          <cell r="B1577">
            <v>0</v>
          </cell>
          <cell r="C1577">
            <v>0</v>
          </cell>
        </row>
        <row r="1578">
          <cell r="A1578">
            <v>0</v>
          </cell>
          <cell r="B1578">
            <v>0</v>
          </cell>
          <cell r="C1578">
            <v>0</v>
          </cell>
        </row>
        <row r="1579">
          <cell r="A1579">
            <v>0</v>
          </cell>
          <cell r="B1579">
            <v>0</v>
          </cell>
          <cell r="C1579">
            <v>0</v>
          </cell>
        </row>
        <row r="1580">
          <cell r="A1580">
            <v>0</v>
          </cell>
          <cell r="B1580">
            <v>0</v>
          </cell>
          <cell r="C1580">
            <v>0</v>
          </cell>
        </row>
        <row r="1581">
          <cell r="A1581">
            <v>0</v>
          </cell>
          <cell r="B1581">
            <v>0</v>
          </cell>
          <cell r="C1581">
            <v>0</v>
          </cell>
        </row>
        <row r="1582">
          <cell r="A1582">
            <v>0</v>
          </cell>
          <cell r="B1582">
            <v>0</v>
          </cell>
          <cell r="C1582">
            <v>0</v>
          </cell>
        </row>
        <row r="1583">
          <cell r="A1583">
            <v>0</v>
          </cell>
          <cell r="B1583">
            <v>0</v>
          </cell>
          <cell r="C1583">
            <v>0</v>
          </cell>
        </row>
        <row r="1584">
          <cell r="A1584">
            <v>0</v>
          </cell>
          <cell r="B1584">
            <v>0</v>
          </cell>
          <cell r="C1584">
            <v>0</v>
          </cell>
        </row>
        <row r="1585">
          <cell r="A1585">
            <v>0</v>
          </cell>
          <cell r="B1585">
            <v>0</v>
          </cell>
          <cell r="C1585">
            <v>0</v>
          </cell>
        </row>
        <row r="1586">
          <cell r="A1586">
            <v>0</v>
          </cell>
          <cell r="B1586">
            <v>0</v>
          </cell>
          <cell r="C1586">
            <v>0</v>
          </cell>
        </row>
        <row r="1587">
          <cell r="A1587">
            <v>0</v>
          </cell>
          <cell r="B1587">
            <v>0</v>
          </cell>
          <cell r="C1587">
            <v>0</v>
          </cell>
        </row>
        <row r="1588">
          <cell r="A1588">
            <v>0</v>
          </cell>
          <cell r="B1588">
            <v>0</v>
          </cell>
          <cell r="C1588">
            <v>0</v>
          </cell>
        </row>
        <row r="1589">
          <cell r="A1589">
            <v>0</v>
          </cell>
          <cell r="B1589">
            <v>0</v>
          </cell>
          <cell r="C1589">
            <v>0</v>
          </cell>
        </row>
        <row r="1590">
          <cell r="A1590">
            <v>0</v>
          </cell>
          <cell r="B1590">
            <v>0</v>
          </cell>
          <cell r="C1590">
            <v>0</v>
          </cell>
        </row>
        <row r="1591">
          <cell r="A1591">
            <v>0</v>
          </cell>
          <cell r="B1591">
            <v>0</v>
          </cell>
          <cell r="C1591">
            <v>0</v>
          </cell>
        </row>
        <row r="1592">
          <cell r="A1592">
            <v>0</v>
          </cell>
          <cell r="B1592">
            <v>0</v>
          </cell>
          <cell r="C1592">
            <v>0</v>
          </cell>
        </row>
        <row r="1593">
          <cell r="A1593">
            <v>0</v>
          </cell>
          <cell r="B1593">
            <v>0</v>
          </cell>
          <cell r="C1593">
            <v>0</v>
          </cell>
        </row>
        <row r="1594">
          <cell r="A1594">
            <v>0</v>
          </cell>
          <cell r="B1594">
            <v>0</v>
          </cell>
          <cell r="C1594">
            <v>0</v>
          </cell>
        </row>
        <row r="1595">
          <cell r="A1595">
            <v>0</v>
          </cell>
          <cell r="B1595">
            <v>0</v>
          </cell>
          <cell r="C1595">
            <v>0</v>
          </cell>
        </row>
        <row r="1596">
          <cell r="A1596">
            <v>0</v>
          </cell>
          <cell r="B1596">
            <v>0</v>
          </cell>
          <cell r="C1596">
            <v>0</v>
          </cell>
        </row>
        <row r="1597">
          <cell r="A1597">
            <v>0</v>
          </cell>
          <cell r="B1597">
            <v>0</v>
          </cell>
          <cell r="C1597">
            <v>0</v>
          </cell>
        </row>
        <row r="1598">
          <cell r="A1598">
            <v>0</v>
          </cell>
          <cell r="B1598">
            <v>0</v>
          </cell>
          <cell r="C1598">
            <v>0</v>
          </cell>
        </row>
        <row r="1599">
          <cell r="A1599">
            <v>0</v>
          </cell>
          <cell r="B1599">
            <v>0</v>
          </cell>
          <cell r="C1599">
            <v>0</v>
          </cell>
        </row>
        <row r="1600">
          <cell r="A1600">
            <v>0</v>
          </cell>
          <cell r="B1600">
            <v>0</v>
          </cell>
          <cell r="C1600">
            <v>0</v>
          </cell>
        </row>
        <row r="1601">
          <cell r="A1601">
            <v>0</v>
          </cell>
          <cell r="B1601">
            <v>0</v>
          </cell>
          <cell r="C1601">
            <v>0</v>
          </cell>
        </row>
        <row r="1602">
          <cell r="A1602">
            <v>0</v>
          </cell>
          <cell r="B1602">
            <v>0</v>
          </cell>
          <cell r="C1602">
            <v>0</v>
          </cell>
        </row>
        <row r="1603">
          <cell r="A1603">
            <v>0</v>
          </cell>
          <cell r="B1603">
            <v>0</v>
          </cell>
          <cell r="C1603">
            <v>0</v>
          </cell>
        </row>
        <row r="1604">
          <cell r="A1604">
            <v>0</v>
          </cell>
          <cell r="B1604">
            <v>0</v>
          </cell>
          <cell r="C1604">
            <v>0</v>
          </cell>
        </row>
        <row r="1605">
          <cell r="A1605">
            <v>0</v>
          </cell>
          <cell r="B1605">
            <v>0</v>
          </cell>
          <cell r="C1605">
            <v>0</v>
          </cell>
        </row>
        <row r="1606">
          <cell r="A1606">
            <v>0</v>
          </cell>
          <cell r="B1606">
            <v>0</v>
          </cell>
          <cell r="C1606">
            <v>0</v>
          </cell>
        </row>
        <row r="1607">
          <cell r="A1607">
            <v>0</v>
          </cell>
          <cell r="B1607">
            <v>0</v>
          </cell>
          <cell r="C1607">
            <v>0</v>
          </cell>
        </row>
        <row r="1608">
          <cell r="A1608">
            <v>0</v>
          </cell>
          <cell r="B1608">
            <v>0</v>
          </cell>
          <cell r="C1608">
            <v>0</v>
          </cell>
        </row>
        <row r="1609">
          <cell r="A1609">
            <v>0</v>
          </cell>
          <cell r="B1609">
            <v>0</v>
          </cell>
          <cell r="C1609">
            <v>0</v>
          </cell>
        </row>
        <row r="1610">
          <cell r="A1610">
            <v>0</v>
          </cell>
          <cell r="B1610">
            <v>0</v>
          </cell>
          <cell r="C1610">
            <v>0</v>
          </cell>
        </row>
        <row r="1611">
          <cell r="A1611">
            <v>0</v>
          </cell>
          <cell r="B1611">
            <v>0</v>
          </cell>
          <cell r="C1611">
            <v>0</v>
          </cell>
        </row>
        <row r="1612">
          <cell r="A1612">
            <v>0</v>
          </cell>
          <cell r="B1612">
            <v>0</v>
          </cell>
          <cell r="C1612">
            <v>0</v>
          </cell>
        </row>
        <row r="1613">
          <cell r="A1613">
            <v>0</v>
          </cell>
          <cell r="B1613">
            <v>0</v>
          </cell>
          <cell r="C1613">
            <v>0</v>
          </cell>
        </row>
        <row r="1614">
          <cell r="A1614">
            <v>0</v>
          </cell>
          <cell r="B1614">
            <v>0</v>
          </cell>
          <cell r="C1614">
            <v>0</v>
          </cell>
        </row>
        <row r="1615">
          <cell r="A1615">
            <v>0</v>
          </cell>
          <cell r="B1615">
            <v>0</v>
          </cell>
          <cell r="C1615">
            <v>0</v>
          </cell>
        </row>
        <row r="1616">
          <cell r="A1616">
            <v>0</v>
          </cell>
          <cell r="B1616">
            <v>0</v>
          </cell>
          <cell r="C1616">
            <v>0</v>
          </cell>
        </row>
        <row r="1617">
          <cell r="A1617">
            <v>0</v>
          </cell>
          <cell r="B1617">
            <v>0</v>
          </cell>
          <cell r="C1617">
            <v>0</v>
          </cell>
        </row>
        <row r="1618">
          <cell r="A1618">
            <v>0</v>
          </cell>
          <cell r="B1618">
            <v>0</v>
          </cell>
          <cell r="C1618">
            <v>0</v>
          </cell>
        </row>
        <row r="1619">
          <cell r="A1619">
            <v>0</v>
          </cell>
          <cell r="B1619">
            <v>0</v>
          </cell>
          <cell r="C1619">
            <v>0</v>
          </cell>
        </row>
        <row r="1620">
          <cell r="A1620">
            <v>0</v>
          </cell>
          <cell r="B1620">
            <v>0</v>
          </cell>
          <cell r="C1620">
            <v>0</v>
          </cell>
        </row>
        <row r="1621">
          <cell r="A1621">
            <v>0</v>
          </cell>
          <cell r="B1621">
            <v>0</v>
          </cell>
          <cell r="C1621">
            <v>0</v>
          </cell>
        </row>
        <row r="1622">
          <cell r="A1622">
            <v>0</v>
          </cell>
          <cell r="B1622">
            <v>0</v>
          </cell>
          <cell r="C1622">
            <v>0</v>
          </cell>
        </row>
        <row r="1623">
          <cell r="A1623">
            <v>0</v>
          </cell>
          <cell r="B1623">
            <v>0</v>
          </cell>
          <cell r="C1623">
            <v>0</v>
          </cell>
        </row>
        <row r="1624">
          <cell r="A1624">
            <v>0</v>
          </cell>
          <cell r="B1624">
            <v>0</v>
          </cell>
          <cell r="C1624">
            <v>0</v>
          </cell>
        </row>
        <row r="1625">
          <cell r="A1625">
            <v>0</v>
          </cell>
          <cell r="B1625">
            <v>0</v>
          </cell>
          <cell r="C1625">
            <v>0</v>
          </cell>
        </row>
        <row r="1626">
          <cell r="A1626">
            <v>0</v>
          </cell>
          <cell r="B1626">
            <v>0</v>
          </cell>
          <cell r="C1626">
            <v>0</v>
          </cell>
        </row>
        <row r="1627">
          <cell r="A1627">
            <v>0</v>
          </cell>
          <cell r="B1627">
            <v>0</v>
          </cell>
          <cell r="C1627">
            <v>0</v>
          </cell>
        </row>
        <row r="1628">
          <cell r="A1628">
            <v>0</v>
          </cell>
          <cell r="B1628">
            <v>0</v>
          </cell>
          <cell r="C1628">
            <v>0</v>
          </cell>
        </row>
        <row r="1629">
          <cell r="A1629">
            <v>0</v>
          </cell>
          <cell r="B1629">
            <v>0</v>
          </cell>
          <cell r="C1629">
            <v>0</v>
          </cell>
        </row>
        <row r="1630">
          <cell r="A1630">
            <v>0</v>
          </cell>
          <cell r="B1630">
            <v>0</v>
          </cell>
          <cell r="C1630">
            <v>0</v>
          </cell>
        </row>
        <row r="1631">
          <cell r="A1631">
            <v>0</v>
          </cell>
          <cell r="B1631">
            <v>0</v>
          </cell>
          <cell r="C1631">
            <v>0</v>
          </cell>
        </row>
        <row r="1632">
          <cell r="A1632">
            <v>0</v>
          </cell>
          <cell r="B1632">
            <v>0</v>
          </cell>
          <cell r="C1632">
            <v>0</v>
          </cell>
        </row>
        <row r="1633">
          <cell r="A1633">
            <v>0</v>
          </cell>
          <cell r="B1633">
            <v>0</v>
          </cell>
          <cell r="C1633">
            <v>0</v>
          </cell>
        </row>
        <row r="1634">
          <cell r="A1634">
            <v>0</v>
          </cell>
          <cell r="B1634">
            <v>0</v>
          </cell>
          <cell r="C1634">
            <v>0</v>
          </cell>
        </row>
        <row r="1635">
          <cell r="A1635">
            <v>0</v>
          </cell>
          <cell r="B1635">
            <v>0</v>
          </cell>
          <cell r="C1635">
            <v>0</v>
          </cell>
        </row>
        <row r="1636">
          <cell r="A1636">
            <v>0</v>
          </cell>
          <cell r="B1636">
            <v>0</v>
          </cell>
          <cell r="C1636">
            <v>0</v>
          </cell>
        </row>
        <row r="1637">
          <cell r="A1637">
            <v>0</v>
          </cell>
          <cell r="B1637">
            <v>0</v>
          </cell>
          <cell r="C1637">
            <v>0</v>
          </cell>
        </row>
        <row r="1638">
          <cell r="A1638">
            <v>0</v>
          </cell>
          <cell r="B1638">
            <v>0</v>
          </cell>
          <cell r="C1638">
            <v>0</v>
          </cell>
        </row>
        <row r="1639">
          <cell r="A1639">
            <v>0</v>
          </cell>
          <cell r="B1639">
            <v>0</v>
          </cell>
          <cell r="C1639">
            <v>0</v>
          </cell>
        </row>
        <row r="1640">
          <cell r="A1640">
            <v>0</v>
          </cell>
          <cell r="B1640">
            <v>0</v>
          </cell>
          <cell r="C1640">
            <v>0</v>
          </cell>
        </row>
        <row r="1641">
          <cell r="A1641">
            <v>0</v>
          </cell>
          <cell r="B1641">
            <v>0</v>
          </cell>
          <cell r="C1641">
            <v>0</v>
          </cell>
        </row>
        <row r="1642">
          <cell r="A1642">
            <v>0</v>
          </cell>
          <cell r="B1642">
            <v>0</v>
          </cell>
          <cell r="C1642">
            <v>0</v>
          </cell>
        </row>
        <row r="1643">
          <cell r="A1643">
            <v>0</v>
          </cell>
          <cell r="B1643">
            <v>0</v>
          </cell>
          <cell r="C1643">
            <v>0</v>
          </cell>
        </row>
        <row r="1644">
          <cell r="A1644">
            <v>0</v>
          </cell>
          <cell r="B1644">
            <v>0</v>
          </cell>
          <cell r="C1644">
            <v>0</v>
          </cell>
        </row>
        <row r="1645">
          <cell r="A1645">
            <v>0</v>
          </cell>
          <cell r="B1645">
            <v>0</v>
          </cell>
          <cell r="C1645">
            <v>0</v>
          </cell>
        </row>
        <row r="1646">
          <cell r="A1646">
            <v>0</v>
          </cell>
          <cell r="B1646">
            <v>0</v>
          </cell>
          <cell r="C1646">
            <v>0</v>
          </cell>
        </row>
        <row r="1647">
          <cell r="A1647">
            <v>0</v>
          </cell>
          <cell r="B1647">
            <v>0</v>
          </cell>
          <cell r="C1647">
            <v>0</v>
          </cell>
        </row>
        <row r="1648">
          <cell r="A1648">
            <v>0</v>
          </cell>
          <cell r="B1648">
            <v>0</v>
          </cell>
          <cell r="C1648">
            <v>0</v>
          </cell>
        </row>
        <row r="1649">
          <cell r="A1649">
            <v>0</v>
          </cell>
          <cell r="B1649">
            <v>0</v>
          </cell>
          <cell r="C1649">
            <v>0</v>
          </cell>
        </row>
        <row r="1650">
          <cell r="A1650">
            <v>0</v>
          </cell>
          <cell r="B1650">
            <v>0</v>
          </cell>
          <cell r="C1650">
            <v>0</v>
          </cell>
        </row>
        <row r="1651">
          <cell r="A1651">
            <v>0</v>
          </cell>
          <cell r="B1651">
            <v>0</v>
          </cell>
          <cell r="C1651">
            <v>0</v>
          </cell>
        </row>
        <row r="1652">
          <cell r="A1652">
            <v>0</v>
          </cell>
          <cell r="B1652">
            <v>0</v>
          </cell>
          <cell r="C1652">
            <v>0</v>
          </cell>
        </row>
        <row r="1653">
          <cell r="A1653">
            <v>0</v>
          </cell>
          <cell r="B1653">
            <v>0</v>
          </cell>
          <cell r="C1653">
            <v>0</v>
          </cell>
        </row>
        <row r="1654">
          <cell r="A1654">
            <v>0</v>
          </cell>
          <cell r="B1654">
            <v>0</v>
          </cell>
          <cell r="C1654">
            <v>0</v>
          </cell>
        </row>
        <row r="1655">
          <cell r="A1655">
            <v>0</v>
          </cell>
          <cell r="B1655">
            <v>0</v>
          </cell>
          <cell r="C1655">
            <v>0</v>
          </cell>
        </row>
        <row r="1656">
          <cell r="A1656">
            <v>0</v>
          </cell>
          <cell r="B1656">
            <v>0</v>
          </cell>
          <cell r="C1656">
            <v>0</v>
          </cell>
        </row>
        <row r="1657">
          <cell r="A1657">
            <v>0</v>
          </cell>
          <cell r="B1657">
            <v>0</v>
          </cell>
          <cell r="C1657">
            <v>0</v>
          </cell>
        </row>
        <row r="1658">
          <cell r="A1658">
            <v>0</v>
          </cell>
          <cell r="B1658">
            <v>0</v>
          </cell>
          <cell r="C1658">
            <v>0</v>
          </cell>
        </row>
        <row r="1659">
          <cell r="A1659">
            <v>0</v>
          </cell>
          <cell r="B1659">
            <v>0</v>
          </cell>
          <cell r="C1659">
            <v>0</v>
          </cell>
        </row>
        <row r="1660">
          <cell r="A1660">
            <v>0</v>
          </cell>
          <cell r="B1660">
            <v>0</v>
          </cell>
          <cell r="C1660">
            <v>0</v>
          </cell>
        </row>
        <row r="1661">
          <cell r="A1661">
            <v>0</v>
          </cell>
          <cell r="B1661">
            <v>0</v>
          </cell>
          <cell r="C1661">
            <v>0</v>
          </cell>
        </row>
        <row r="1662">
          <cell r="A1662">
            <v>0</v>
          </cell>
          <cell r="B1662">
            <v>0</v>
          </cell>
          <cell r="C1662">
            <v>0</v>
          </cell>
        </row>
        <row r="1663">
          <cell r="A1663">
            <v>0</v>
          </cell>
          <cell r="B1663">
            <v>0</v>
          </cell>
          <cell r="C1663">
            <v>0</v>
          </cell>
        </row>
        <row r="1664">
          <cell r="A1664">
            <v>0</v>
          </cell>
          <cell r="B1664">
            <v>0</v>
          </cell>
          <cell r="C1664">
            <v>0</v>
          </cell>
        </row>
        <row r="1665">
          <cell r="A1665">
            <v>0</v>
          </cell>
          <cell r="B1665">
            <v>0</v>
          </cell>
          <cell r="C1665">
            <v>0</v>
          </cell>
        </row>
        <row r="1666">
          <cell r="A1666">
            <v>0</v>
          </cell>
          <cell r="B1666">
            <v>0</v>
          </cell>
          <cell r="C1666">
            <v>0</v>
          </cell>
        </row>
        <row r="1667">
          <cell r="A1667">
            <v>0</v>
          </cell>
          <cell r="B1667">
            <v>0</v>
          </cell>
          <cell r="C1667">
            <v>0</v>
          </cell>
        </row>
        <row r="1668">
          <cell r="A1668">
            <v>0</v>
          </cell>
          <cell r="B1668">
            <v>0</v>
          </cell>
          <cell r="C1668">
            <v>0</v>
          </cell>
        </row>
        <row r="1669">
          <cell r="A1669">
            <v>0</v>
          </cell>
          <cell r="B1669">
            <v>0</v>
          </cell>
          <cell r="C1669">
            <v>0</v>
          </cell>
        </row>
        <row r="1670">
          <cell r="A1670">
            <v>0</v>
          </cell>
          <cell r="B1670">
            <v>0</v>
          </cell>
          <cell r="C1670">
            <v>0</v>
          </cell>
        </row>
        <row r="1671">
          <cell r="A1671">
            <v>0</v>
          </cell>
          <cell r="B1671">
            <v>0</v>
          </cell>
          <cell r="C1671">
            <v>0</v>
          </cell>
        </row>
        <row r="1672">
          <cell r="A1672">
            <v>0</v>
          </cell>
          <cell r="B1672">
            <v>0</v>
          </cell>
          <cell r="C1672">
            <v>0</v>
          </cell>
        </row>
        <row r="1673">
          <cell r="A1673">
            <v>0</v>
          </cell>
          <cell r="B1673">
            <v>0</v>
          </cell>
          <cell r="C1673">
            <v>0</v>
          </cell>
        </row>
        <row r="1674">
          <cell r="A1674">
            <v>0</v>
          </cell>
          <cell r="B1674">
            <v>0</v>
          </cell>
          <cell r="C1674">
            <v>0</v>
          </cell>
        </row>
        <row r="1675">
          <cell r="A1675">
            <v>0</v>
          </cell>
          <cell r="B1675">
            <v>0</v>
          </cell>
          <cell r="C1675">
            <v>0</v>
          </cell>
        </row>
        <row r="1676">
          <cell r="A1676">
            <v>0</v>
          </cell>
          <cell r="B1676">
            <v>0</v>
          </cell>
          <cell r="C1676">
            <v>0</v>
          </cell>
        </row>
        <row r="1677">
          <cell r="A1677">
            <v>0</v>
          </cell>
          <cell r="B1677">
            <v>0</v>
          </cell>
          <cell r="C1677">
            <v>0</v>
          </cell>
        </row>
        <row r="1678">
          <cell r="A1678">
            <v>0</v>
          </cell>
          <cell r="B1678">
            <v>0</v>
          </cell>
          <cell r="C1678">
            <v>0</v>
          </cell>
        </row>
        <row r="1679">
          <cell r="A1679">
            <v>0</v>
          </cell>
          <cell r="B1679">
            <v>0</v>
          </cell>
          <cell r="C1679">
            <v>0</v>
          </cell>
        </row>
        <row r="1680">
          <cell r="A1680">
            <v>0</v>
          </cell>
          <cell r="B1680">
            <v>0</v>
          </cell>
          <cell r="C1680">
            <v>0</v>
          </cell>
        </row>
        <row r="1681">
          <cell r="A1681">
            <v>0</v>
          </cell>
          <cell r="B1681">
            <v>0</v>
          </cell>
          <cell r="C1681">
            <v>0</v>
          </cell>
        </row>
        <row r="1682">
          <cell r="A1682">
            <v>0</v>
          </cell>
          <cell r="B1682">
            <v>0</v>
          </cell>
          <cell r="C1682">
            <v>0</v>
          </cell>
        </row>
        <row r="1683">
          <cell r="A1683">
            <v>0</v>
          </cell>
          <cell r="B1683">
            <v>0</v>
          </cell>
          <cell r="C1683">
            <v>0</v>
          </cell>
        </row>
        <row r="1684">
          <cell r="A1684">
            <v>0</v>
          </cell>
          <cell r="B1684">
            <v>0</v>
          </cell>
          <cell r="C1684">
            <v>0</v>
          </cell>
        </row>
        <row r="1685">
          <cell r="A1685">
            <v>0</v>
          </cell>
          <cell r="B1685">
            <v>0</v>
          </cell>
          <cell r="C1685">
            <v>0</v>
          </cell>
        </row>
        <row r="1686">
          <cell r="A1686">
            <v>0</v>
          </cell>
          <cell r="B1686">
            <v>0</v>
          </cell>
          <cell r="C1686">
            <v>0</v>
          </cell>
        </row>
        <row r="1687">
          <cell r="A1687">
            <v>0</v>
          </cell>
          <cell r="B1687">
            <v>0</v>
          </cell>
          <cell r="C1687">
            <v>0</v>
          </cell>
        </row>
        <row r="1688">
          <cell r="A1688">
            <v>0</v>
          </cell>
          <cell r="B1688">
            <v>0</v>
          </cell>
          <cell r="C1688">
            <v>0</v>
          </cell>
        </row>
        <row r="1689">
          <cell r="A1689">
            <v>0</v>
          </cell>
          <cell r="B1689">
            <v>0</v>
          </cell>
          <cell r="C1689">
            <v>0</v>
          </cell>
        </row>
        <row r="1690">
          <cell r="A1690">
            <v>0</v>
          </cell>
          <cell r="B1690">
            <v>0</v>
          </cell>
          <cell r="C1690">
            <v>0</v>
          </cell>
        </row>
        <row r="1691">
          <cell r="A1691">
            <v>0</v>
          </cell>
          <cell r="B1691">
            <v>0</v>
          </cell>
          <cell r="C1691">
            <v>0</v>
          </cell>
        </row>
        <row r="1692">
          <cell r="A1692">
            <v>0</v>
          </cell>
          <cell r="B1692">
            <v>0</v>
          </cell>
          <cell r="C1692">
            <v>0</v>
          </cell>
        </row>
        <row r="1693">
          <cell r="A1693">
            <v>0</v>
          </cell>
          <cell r="B1693">
            <v>0</v>
          </cell>
          <cell r="C1693">
            <v>0</v>
          </cell>
        </row>
        <row r="1694">
          <cell r="A1694">
            <v>0</v>
          </cell>
          <cell r="B1694">
            <v>0</v>
          </cell>
          <cell r="C1694">
            <v>0</v>
          </cell>
        </row>
        <row r="1695">
          <cell r="A1695">
            <v>0</v>
          </cell>
          <cell r="B1695">
            <v>0</v>
          </cell>
          <cell r="C1695">
            <v>0</v>
          </cell>
        </row>
        <row r="1696">
          <cell r="A1696">
            <v>0</v>
          </cell>
          <cell r="B1696">
            <v>0</v>
          </cell>
          <cell r="C1696">
            <v>0</v>
          </cell>
        </row>
        <row r="1697">
          <cell r="A1697">
            <v>0</v>
          </cell>
          <cell r="B1697">
            <v>0</v>
          </cell>
          <cell r="C1697">
            <v>0</v>
          </cell>
        </row>
        <row r="1698">
          <cell r="A1698">
            <v>0</v>
          </cell>
          <cell r="B1698">
            <v>0</v>
          </cell>
          <cell r="C1698">
            <v>0</v>
          </cell>
        </row>
        <row r="1699">
          <cell r="A1699">
            <v>0</v>
          </cell>
          <cell r="B1699">
            <v>0</v>
          </cell>
          <cell r="C1699">
            <v>0</v>
          </cell>
        </row>
        <row r="1700">
          <cell r="A1700">
            <v>0</v>
          </cell>
          <cell r="B1700">
            <v>0</v>
          </cell>
          <cell r="C1700">
            <v>0</v>
          </cell>
        </row>
        <row r="1701">
          <cell r="A1701">
            <v>0</v>
          </cell>
          <cell r="B1701">
            <v>0</v>
          </cell>
          <cell r="C1701">
            <v>0</v>
          </cell>
        </row>
        <row r="1702">
          <cell r="A1702">
            <v>0</v>
          </cell>
          <cell r="B1702">
            <v>0</v>
          </cell>
          <cell r="C1702">
            <v>0</v>
          </cell>
        </row>
        <row r="1703">
          <cell r="A1703">
            <v>0</v>
          </cell>
          <cell r="B1703">
            <v>0</v>
          </cell>
          <cell r="C1703">
            <v>0</v>
          </cell>
        </row>
        <row r="1704">
          <cell r="A1704">
            <v>0</v>
          </cell>
          <cell r="B1704">
            <v>0</v>
          </cell>
          <cell r="C1704">
            <v>0</v>
          </cell>
        </row>
        <row r="1705">
          <cell r="A1705">
            <v>0</v>
          </cell>
          <cell r="B1705">
            <v>0</v>
          </cell>
          <cell r="C1705">
            <v>0</v>
          </cell>
        </row>
        <row r="1706">
          <cell r="A1706">
            <v>0</v>
          </cell>
          <cell r="B1706">
            <v>0</v>
          </cell>
          <cell r="C1706">
            <v>0</v>
          </cell>
        </row>
        <row r="1707">
          <cell r="A1707">
            <v>0</v>
          </cell>
          <cell r="B1707">
            <v>0</v>
          </cell>
          <cell r="C1707">
            <v>0</v>
          </cell>
        </row>
        <row r="1708">
          <cell r="A1708">
            <v>0</v>
          </cell>
          <cell r="B1708">
            <v>0</v>
          </cell>
          <cell r="C1708">
            <v>0</v>
          </cell>
        </row>
        <row r="1709">
          <cell r="A1709">
            <v>0</v>
          </cell>
          <cell r="B1709">
            <v>0</v>
          </cell>
          <cell r="C1709">
            <v>0</v>
          </cell>
        </row>
        <row r="1710">
          <cell r="A1710">
            <v>0</v>
          </cell>
          <cell r="B1710">
            <v>0</v>
          </cell>
          <cell r="C1710">
            <v>0</v>
          </cell>
        </row>
        <row r="1711">
          <cell r="A1711">
            <v>0</v>
          </cell>
          <cell r="B1711">
            <v>0</v>
          </cell>
          <cell r="C1711">
            <v>0</v>
          </cell>
        </row>
        <row r="1712">
          <cell r="A1712">
            <v>0</v>
          </cell>
          <cell r="B1712">
            <v>0</v>
          </cell>
          <cell r="C1712">
            <v>0</v>
          </cell>
        </row>
        <row r="1713">
          <cell r="A1713">
            <v>0</v>
          </cell>
          <cell r="B1713">
            <v>0</v>
          </cell>
          <cell r="C1713">
            <v>0</v>
          </cell>
        </row>
        <row r="1714">
          <cell r="A1714">
            <v>0</v>
          </cell>
          <cell r="B1714">
            <v>0</v>
          </cell>
          <cell r="C1714">
            <v>0</v>
          </cell>
        </row>
        <row r="1715">
          <cell r="A1715">
            <v>0</v>
          </cell>
          <cell r="B1715">
            <v>0</v>
          </cell>
          <cell r="C1715">
            <v>0</v>
          </cell>
        </row>
        <row r="1716">
          <cell r="A1716">
            <v>0</v>
          </cell>
          <cell r="B1716">
            <v>0</v>
          </cell>
          <cell r="C1716">
            <v>0</v>
          </cell>
        </row>
        <row r="1717">
          <cell r="A1717">
            <v>0</v>
          </cell>
          <cell r="B1717">
            <v>0</v>
          </cell>
          <cell r="C1717">
            <v>0</v>
          </cell>
        </row>
        <row r="1718">
          <cell r="A1718">
            <v>0</v>
          </cell>
          <cell r="B1718">
            <v>0</v>
          </cell>
          <cell r="C1718">
            <v>0</v>
          </cell>
        </row>
        <row r="1719">
          <cell r="A1719">
            <v>0</v>
          </cell>
          <cell r="B1719">
            <v>0</v>
          </cell>
          <cell r="C1719">
            <v>0</v>
          </cell>
        </row>
        <row r="1720">
          <cell r="A1720">
            <v>0</v>
          </cell>
          <cell r="B1720">
            <v>0</v>
          </cell>
          <cell r="C1720">
            <v>0</v>
          </cell>
        </row>
        <row r="1721">
          <cell r="A1721">
            <v>0</v>
          </cell>
          <cell r="B1721">
            <v>0</v>
          </cell>
          <cell r="C1721">
            <v>0</v>
          </cell>
        </row>
        <row r="1722">
          <cell r="A1722">
            <v>0</v>
          </cell>
          <cell r="B1722">
            <v>0</v>
          </cell>
          <cell r="C1722">
            <v>0</v>
          </cell>
        </row>
        <row r="1723">
          <cell r="A1723">
            <v>0</v>
          </cell>
          <cell r="B1723">
            <v>0</v>
          </cell>
          <cell r="C1723">
            <v>0</v>
          </cell>
        </row>
        <row r="1724">
          <cell r="A1724">
            <v>0</v>
          </cell>
          <cell r="B1724">
            <v>0</v>
          </cell>
          <cell r="C1724">
            <v>0</v>
          </cell>
        </row>
        <row r="1725">
          <cell r="A1725">
            <v>0</v>
          </cell>
          <cell r="B1725">
            <v>0</v>
          </cell>
          <cell r="C1725">
            <v>0</v>
          </cell>
        </row>
        <row r="1726">
          <cell r="A1726">
            <v>0</v>
          </cell>
          <cell r="B1726">
            <v>0</v>
          </cell>
          <cell r="C1726">
            <v>0</v>
          </cell>
        </row>
        <row r="1727">
          <cell r="A1727">
            <v>0</v>
          </cell>
          <cell r="B1727">
            <v>0</v>
          </cell>
          <cell r="C1727">
            <v>0</v>
          </cell>
        </row>
        <row r="1728">
          <cell r="A1728">
            <v>0</v>
          </cell>
          <cell r="B1728">
            <v>0</v>
          </cell>
          <cell r="C1728">
            <v>0</v>
          </cell>
        </row>
        <row r="1729">
          <cell r="A1729">
            <v>0</v>
          </cell>
          <cell r="B1729">
            <v>0</v>
          </cell>
          <cell r="C1729">
            <v>0</v>
          </cell>
        </row>
        <row r="1730">
          <cell r="A1730">
            <v>0</v>
          </cell>
          <cell r="B1730">
            <v>0</v>
          </cell>
          <cell r="C1730">
            <v>0</v>
          </cell>
        </row>
        <row r="1731">
          <cell r="A1731">
            <v>0</v>
          </cell>
          <cell r="B1731">
            <v>0</v>
          </cell>
          <cell r="C1731">
            <v>0</v>
          </cell>
        </row>
        <row r="1732">
          <cell r="A1732">
            <v>0</v>
          </cell>
          <cell r="B1732">
            <v>0</v>
          </cell>
          <cell r="C1732">
            <v>0</v>
          </cell>
        </row>
        <row r="1733">
          <cell r="A1733">
            <v>0</v>
          </cell>
          <cell r="B1733">
            <v>0</v>
          </cell>
          <cell r="C1733">
            <v>0</v>
          </cell>
        </row>
        <row r="1734">
          <cell r="A1734">
            <v>0</v>
          </cell>
          <cell r="B1734">
            <v>0</v>
          </cell>
          <cell r="C1734">
            <v>0</v>
          </cell>
        </row>
        <row r="1735">
          <cell r="A1735">
            <v>0</v>
          </cell>
          <cell r="B1735">
            <v>0</v>
          </cell>
          <cell r="C1735">
            <v>0</v>
          </cell>
        </row>
        <row r="1736">
          <cell r="A1736">
            <v>0</v>
          </cell>
          <cell r="B1736">
            <v>0</v>
          </cell>
          <cell r="C1736">
            <v>0</v>
          </cell>
        </row>
        <row r="1737">
          <cell r="A1737">
            <v>0</v>
          </cell>
          <cell r="B1737">
            <v>0</v>
          </cell>
          <cell r="C1737">
            <v>0</v>
          </cell>
        </row>
        <row r="1738">
          <cell r="A1738">
            <v>0</v>
          </cell>
          <cell r="B1738">
            <v>0</v>
          </cell>
          <cell r="C1738">
            <v>0</v>
          </cell>
        </row>
        <row r="1739">
          <cell r="A1739">
            <v>0</v>
          </cell>
          <cell r="B1739">
            <v>0</v>
          </cell>
          <cell r="C1739">
            <v>0</v>
          </cell>
        </row>
        <row r="1740">
          <cell r="A1740">
            <v>0</v>
          </cell>
          <cell r="B1740">
            <v>0</v>
          </cell>
          <cell r="C1740">
            <v>0</v>
          </cell>
        </row>
        <row r="1741">
          <cell r="A1741">
            <v>0</v>
          </cell>
          <cell r="B1741">
            <v>0</v>
          </cell>
          <cell r="C1741">
            <v>0</v>
          </cell>
        </row>
        <row r="1742">
          <cell r="A1742">
            <v>0</v>
          </cell>
          <cell r="B1742">
            <v>0</v>
          </cell>
          <cell r="C1742">
            <v>0</v>
          </cell>
        </row>
        <row r="1743">
          <cell r="A1743">
            <v>0</v>
          </cell>
          <cell r="B1743">
            <v>0</v>
          </cell>
          <cell r="C1743">
            <v>0</v>
          </cell>
        </row>
        <row r="1744">
          <cell r="A1744">
            <v>0</v>
          </cell>
          <cell r="B1744">
            <v>0</v>
          </cell>
          <cell r="C1744">
            <v>0</v>
          </cell>
        </row>
        <row r="1745">
          <cell r="A1745">
            <v>0</v>
          </cell>
          <cell r="B1745">
            <v>0</v>
          </cell>
          <cell r="C1745">
            <v>0</v>
          </cell>
        </row>
        <row r="1746">
          <cell r="A1746">
            <v>0</v>
          </cell>
          <cell r="B1746">
            <v>0</v>
          </cell>
          <cell r="C1746">
            <v>0</v>
          </cell>
        </row>
        <row r="1747">
          <cell r="A1747">
            <v>0</v>
          </cell>
          <cell r="B1747">
            <v>0</v>
          </cell>
          <cell r="C1747">
            <v>0</v>
          </cell>
        </row>
        <row r="1748">
          <cell r="A1748">
            <v>0</v>
          </cell>
          <cell r="B1748">
            <v>0</v>
          </cell>
          <cell r="C1748">
            <v>0</v>
          </cell>
        </row>
        <row r="1749">
          <cell r="A1749">
            <v>0</v>
          </cell>
          <cell r="B1749">
            <v>0</v>
          </cell>
          <cell r="C1749">
            <v>0</v>
          </cell>
        </row>
        <row r="1750">
          <cell r="A1750">
            <v>0</v>
          </cell>
          <cell r="B1750">
            <v>0</v>
          </cell>
          <cell r="C1750">
            <v>0</v>
          </cell>
        </row>
        <row r="1751">
          <cell r="A1751">
            <v>0</v>
          </cell>
          <cell r="B1751">
            <v>0</v>
          </cell>
          <cell r="C1751">
            <v>0</v>
          </cell>
        </row>
        <row r="1752">
          <cell r="A1752">
            <v>0</v>
          </cell>
          <cell r="B1752">
            <v>0</v>
          </cell>
          <cell r="C1752">
            <v>0</v>
          </cell>
        </row>
        <row r="1753">
          <cell r="A1753">
            <v>0</v>
          </cell>
          <cell r="B1753">
            <v>0</v>
          </cell>
          <cell r="C1753">
            <v>0</v>
          </cell>
        </row>
        <row r="1754">
          <cell r="A1754">
            <v>0</v>
          </cell>
          <cell r="B1754">
            <v>0</v>
          </cell>
          <cell r="C1754">
            <v>0</v>
          </cell>
        </row>
        <row r="1755">
          <cell r="A1755">
            <v>0</v>
          </cell>
          <cell r="B1755">
            <v>0</v>
          </cell>
          <cell r="C1755">
            <v>0</v>
          </cell>
        </row>
        <row r="1756">
          <cell r="A1756">
            <v>0</v>
          </cell>
          <cell r="B1756">
            <v>0</v>
          </cell>
          <cell r="C1756">
            <v>0</v>
          </cell>
        </row>
        <row r="1757">
          <cell r="A1757">
            <v>0</v>
          </cell>
          <cell r="B1757">
            <v>0</v>
          </cell>
          <cell r="C1757">
            <v>0</v>
          </cell>
        </row>
        <row r="1758">
          <cell r="A1758">
            <v>0</v>
          </cell>
          <cell r="B1758">
            <v>0</v>
          </cell>
          <cell r="C1758">
            <v>0</v>
          </cell>
        </row>
        <row r="1759">
          <cell r="A1759">
            <v>0</v>
          </cell>
          <cell r="B1759">
            <v>0</v>
          </cell>
          <cell r="C1759">
            <v>0</v>
          </cell>
        </row>
        <row r="1760">
          <cell r="A1760">
            <v>0</v>
          </cell>
          <cell r="B1760">
            <v>0</v>
          </cell>
          <cell r="C1760">
            <v>0</v>
          </cell>
        </row>
        <row r="1761">
          <cell r="A1761">
            <v>0</v>
          </cell>
          <cell r="B1761">
            <v>0</v>
          </cell>
          <cell r="C1761">
            <v>0</v>
          </cell>
        </row>
        <row r="1762">
          <cell r="A1762">
            <v>0</v>
          </cell>
          <cell r="B1762">
            <v>0</v>
          </cell>
          <cell r="C1762">
            <v>0</v>
          </cell>
        </row>
        <row r="1763">
          <cell r="A1763">
            <v>0</v>
          </cell>
          <cell r="B1763">
            <v>0</v>
          </cell>
          <cell r="C1763">
            <v>0</v>
          </cell>
        </row>
        <row r="1764">
          <cell r="A1764">
            <v>0</v>
          </cell>
          <cell r="B1764">
            <v>0</v>
          </cell>
          <cell r="C1764">
            <v>0</v>
          </cell>
        </row>
        <row r="1765">
          <cell r="A1765">
            <v>0</v>
          </cell>
          <cell r="B1765">
            <v>0</v>
          </cell>
          <cell r="C1765">
            <v>0</v>
          </cell>
        </row>
        <row r="1766">
          <cell r="A1766">
            <v>0</v>
          </cell>
          <cell r="B1766">
            <v>0</v>
          </cell>
          <cell r="C1766">
            <v>0</v>
          </cell>
        </row>
        <row r="1767">
          <cell r="A1767">
            <v>0</v>
          </cell>
          <cell r="B1767">
            <v>0</v>
          </cell>
          <cell r="C1767">
            <v>0</v>
          </cell>
        </row>
        <row r="1768">
          <cell r="A1768">
            <v>0</v>
          </cell>
          <cell r="B1768">
            <v>0</v>
          </cell>
          <cell r="C1768">
            <v>0</v>
          </cell>
        </row>
        <row r="1769">
          <cell r="A1769">
            <v>0</v>
          </cell>
          <cell r="B1769">
            <v>0</v>
          </cell>
          <cell r="C1769">
            <v>0</v>
          </cell>
        </row>
        <row r="1770">
          <cell r="A1770">
            <v>0</v>
          </cell>
          <cell r="B1770">
            <v>0</v>
          </cell>
          <cell r="C1770">
            <v>0</v>
          </cell>
        </row>
        <row r="1771">
          <cell r="A1771">
            <v>0</v>
          </cell>
          <cell r="B1771">
            <v>0</v>
          </cell>
          <cell r="C1771">
            <v>0</v>
          </cell>
        </row>
        <row r="1772">
          <cell r="A1772">
            <v>0</v>
          </cell>
          <cell r="B1772">
            <v>0</v>
          </cell>
          <cell r="C1772">
            <v>0</v>
          </cell>
        </row>
        <row r="1773">
          <cell r="A1773">
            <v>0</v>
          </cell>
          <cell r="B1773">
            <v>0</v>
          </cell>
          <cell r="C1773">
            <v>0</v>
          </cell>
        </row>
        <row r="1774">
          <cell r="A1774">
            <v>0</v>
          </cell>
          <cell r="B1774">
            <v>0</v>
          </cell>
          <cell r="C1774">
            <v>0</v>
          </cell>
        </row>
        <row r="1775">
          <cell r="A1775">
            <v>0</v>
          </cell>
          <cell r="B1775">
            <v>0</v>
          </cell>
          <cell r="C1775">
            <v>0</v>
          </cell>
        </row>
        <row r="1776">
          <cell r="A1776">
            <v>0</v>
          </cell>
          <cell r="B1776">
            <v>0</v>
          </cell>
          <cell r="C1776">
            <v>0</v>
          </cell>
        </row>
        <row r="1777">
          <cell r="A1777">
            <v>0</v>
          </cell>
          <cell r="B1777">
            <v>0</v>
          </cell>
          <cell r="C1777">
            <v>0</v>
          </cell>
        </row>
        <row r="1778">
          <cell r="A1778">
            <v>0</v>
          </cell>
          <cell r="B1778">
            <v>0</v>
          </cell>
          <cell r="C1778">
            <v>0</v>
          </cell>
        </row>
        <row r="1779">
          <cell r="A1779">
            <v>0</v>
          </cell>
          <cell r="B1779">
            <v>0</v>
          </cell>
          <cell r="C1779">
            <v>0</v>
          </cell>
        </row>
        <row r="1780">
          <cell r="A1780">
            <v>0</v>
          </cell>
          <cell r="B1780">
            <v>0</v>
          </cell>
          <cell r="C1780">
            <v>0</v>
          </cell>
        </row>
        <row r="1781">
          <cell r="A1781">
            <v>0</v>
          </cell>
          <cell r="B1781">
            <v>0</v>
          </cell>
          <cell r="C1781">
            <v>0</v>
          </cell>
        </row>
        <row r="1782">
          <cell r="A1782">
            <v>0</v>
          </cell>
          <cell r="B1782">
            <v>0</v>
          </cell>
          <cell r="C1782">
            <v>0</v>
          </cell>
        </row>
        <row r="1783">
          <cell r="A1783">
            <v>0</v>
          </cell>
          <cell r="B1783">
            <v>0</v>
          </cell>
          <cell r="C1783">
            <v>0</v>
          </cell>
        </row>
        <row r="1784">
          <cell r="A1784">
            <v>0</v>
          </cell>
          <cell r="B1784">
            <v>0</v>
          </cell>
          <cell r="C1784">
            <v>0</v>
          </cell>
        </row>
        <row r="1785">
          <cell r="A1785">
            <v>0</v>
          </cell>
          <cell r="B1785">
            <v>0</v>
          </cell>
          <cell r="C1785">
            <v>0</v>
          </cell>
        </row>
        <row r="1786">
          <cell r="A1786">
            <v>0</v>
          </cell>
          <cell r="B1786">
            <v>0</v>
          </cell>
          <cell r="C1786">
            <v>0</v>
          </cell>
        </row>
        <row r="1787">
          <cell r="A1787">
            <v>0</v>
          </cell>
          <cell r="B1787">
            <v>0</v>
          </cell>
          <cell r="C1787">
            <v>0</v>
          </cell>
        </row>
        <row r="1788">
          <cell r="A1788">
            <v>0</v>
          </cell>
          <cell r="B1788">
            <v>0</v>
          </cell>
          <cell r="C1788">
            <v>0</v>
          </cell>
        </row>
        <row r="1789">
          <cell r="A1789">
            <v>0</v>
          </cell>
          <cell r="B1789">
            <v>0</v>
          </cell>
          <cell r="C1789">
            <v>0</v>
          </cell>
        </row>
        <row r="1790">
          <cell r="A1790">
            <v>0</v>
          </cell>
          <cell r="B1790">
            <v>0</v>
          </cell>
          <cell r="C1790">
            <v>0</v>
          </cell>
        </row>
        <row r="1791">
          <cell r="A1791">
            <v>0</v>
          </cell>
          <cell r="B1791">
            <v>0</v>
          </cell>
          <cell r="C1791">
            <v>0</v>
          </cell>
        </row>
        <row r="1792">
          <cell r="A1792">
            <v>0</v>
          </cell>
          <cell r="B1792">
            <v>0</v>
          </cell>
          <cell r="C1792">
            <v>0</v>
          </cell>
        </row>
        <row r="1793">
          <cell r="A1793">
            <v>0</v>
          </cell>
          <cell r="B1793">
            <v>0</v>
          </cell>
          <cell r="C1793">
            <v>0</v>
          </cell>
        </row>
        <row r="1794">
          <cell r="A1794">
            <v>0</v>
          </cell>
          <cell r="B1794">
            <v>0</v>
          </cell>
          <cell r="C1794">
            <v>0</v>
          </cell>
        </row>
        <row r="1795">
          <cell r="A1795">
            <v>0</v>
          </cell>
          <cell r="B1795">
            <v>0</v>
          </cell>
          <cell r="C1795">
            <v>0</v>
          </cell>
        </row>
        <row r="1796">
          <cell r="A1796">
            <v>0</v>
          </cell>
          <cell r="B1796">
            <v>0</v>
          </cell>
          <cell r="C1796">
            <v>0</v>
          </cell>
        </row>
        <row r="1797">
          <cell r="A1797">
            <v>0</v>
          </cell>
          <cell r="B1797">
            <v>0</v>
          </cell>
          <cell r="C1797">
            <v>0</v>
          </cell>
        </row>
        <row r="1798">
          <cell r="A1798">
            <v>0</v>
          </cell>
          <cell r="B1798">
            <v>0</v>
          </cell>
          <cell r="C1798">
            <v>0</v>
          </cell>
        </row>
        <row r="1799">
          <cell r="A1799">
            <v>0</v>
          </cell>
          <cell r="B1799">
            <v>0</v>
          </cell>
          <cell r="C1799">
            <v>0</v>
          </cell>
        </row>
        <row r="1800">
          <cell r="A1800">
            <v>0</v>
          </cell>
          <cell r="B1800">
            <v>0</v>
          </cell>
          <cell r="C1800">
            <v>0</v>
          </cell>
        </row>
        <row r="1801">
          <cell r="A1801">
            <v>0</v>
          </cell>
          <cell r="B1801">
            <v>0</v>
          </cell>
          <cell r="C1801">
            <v>0</v>
          </cell>
        </row>
        <row r="1802">
          <cell r="A1802">
            <v>0</v>
          </cell>
          <cell r="B1802">
            <v>0</v>
          </cell>
          <cell r="C1802">
            <v>0</v>
          </cell>
        </row>
        <row r="1803">
          <cell r="A1803">
            <v>0</v>
          </cell>
          <cell r="B1803">
            <v>0</v>
          </cell>
          <cell r="C1803">
            <v>0</v>
          </cell>
        </row>
        <row r="1804">
          <cell r="A1804">
            <v>0</v>
          </cell>
          <cell r="B1804">
            <v>0</v>
          </cell>
          <cell r="C1804">
            <v>0</v>
          </cell>
        </row>
        <row r="1805">
          <cell r="A1805">
            <v>0</v>
          </cell>
          <cell r="B1805">
            <v>0</v>
          </cell>
          <cell r="C1805">
            <v>0</v>
          </cell>
        </row>
        <row r="1806">
          <cell r="A1806">
            <v>0</v>
          </cell>
          <cell r="B1806">
            <v>0</v>
          </cell>
          <cell r="C1806">
            <v>0</v>
          </cell>
        </row>
        <row r="1807">
          <cell r="A1807">
            <v>0</v>
          </cell>
          <cell r="B1807">
            <v>0</v>
          </cell>
          <cell r="C1807">
            <v>0</v>
          </cell>
        </row>
        <row r="1808">
          <cell r="A1808">
            <v>0</v>
          </cell>
          <cell r="B1808">
            <v>0</v>
          </cell>
          <cell r="C1808">
            <v>0</v>
          </cell>
        </row>
        <row r="1809">
          <cell r="A1809">
            <v>0</v>
          </cell>
          <cell r="B1809">
            <v>0</v>
          </cell>
          <cell r="C1809">
            <v>0</v>
          </cell>
        </row>
        <row r="1810">
          <cell r="A1810">
            <v>0</v>
          </cell>
          <cell r="B1810">
            <v>0</v>
          </cell>
          <cell r="C1810">
            <v>0</v>
          </cell>
        </row>
        <row r="1811">
          <cell r="A1811">
            <v>0</v>
          </cell>
          <cell r="B1811">
            <v>0</v>
          </cell>
          <cell r="C1811">
            <v>0</v>
          </cell>
        </row>
        <row r="1812">
          <cell r="A1812">
            <v>0</v>
          </cell>
          <cell r="B1812">
            <v>0</v>
          </cell>
          <cell r="C1812">
            <v>0</v>
          </cell>
        </row>
        <row r="1813">
          <cell r="A1813">
            <v>0</v>
          </cell>
          <cell r="B1813">
            <v>0</v>
          </cell>
          <cell r="C1813">
            <v>0</v>
          </cell>
        </row>
        <row r="1814">
          <cell r="A1814">
            <v>0</v>
          </cell>
          <cell r="B1814">
            <v>0</v>
          </cell>
          <cell r="C1814">
            <v>0</v>
          </cell>
        </row>
        <row r="1815">
          <cell r="A1815">
            <v>0</v>
          </cell>
          <cell r="B1815">
            <v>0</v>
          </cell>
          <cell r="C1815">
            <v>0</v>
          </cell>
        </row>
        <row r="1816">
          <cell r="A1816">
            <v>0</v>
          </cell>
          <cell r="B1816">
            <v>0</v>
          </cell>
          <cell r="C1816">
            <v>0</v>
          </cell>
        </row>
        <row r="1817">
          <cell r="A1817">
            <v>0</v>
          </cell>
          <cell r="B1817">
            <v>0</v>
          </cell>
          <cell r="C1817">
            <v>0</v>
          </cell>
        </row>
        <row r="1818">
          <cell r="A1818">
            <v>0</v>
          </cell>
          <cell r="B1818">
            <v>0</v>
          </cell>
          <cell r="C1818">
            <v>0</v>
          </cell>
        </row>
        <row r="1819">
          <cell r="A1819">
            <v>0</v>
          </cell>
          <cell r="B1819">
            <v>0</v>
          </cell>
          <cell r="C1819">
            <v>0</v>
          </cell>
        </row>
        <row r="1820">
          <cell r="A1820">
            <v>0</v>
          </cell>
          <cell r="B1820">
            <v>0</v>
          </cell>
          <cell r="C1820">
            <v>0</v>
          </cell>
        </row>
        <row r="1821">
          <cell r="A1821">
            <v>0</v>
          </cell>
          <cell r="B1821">
            <v>0</v>
          </cell>
          <cell r="C1821">
            <v>0</v>
          </cell>
        </row>
        <row r="1822">
          <cell r="A1822">
            <v>0</v>
          </cell>
          <cell r="B1822">
            <v>0</v>
          </cell>
          <cell r="C1822">
            <v>0</v>
          </cell>
        </row>
        <row r="1823">
          <cell r="A1823">
            <v>0</v>
          </cell>
          <cell r="B1823">
            <v>0</v>
          </cell>
          <cell r="C1823">
            <v>0</v>
          </cell>
        </row>
        <row r="1824">
          <cell r="A1824">
            <v>0</v>
          </cell>
          <cell r="B1824">
            <v>0</v>
          </cell>
          <cell r="C1824">
            <v>0</v>
          </cell>
        </row>
        <row r="1825">
          <cell r="A1825">
            <v>0</v>
          </cell>
          <cell r="B1825">
            <v>0</v>
          </cell>
          <cell r="C1825">
            <v>0</v>
          </cell>
        </row>
        <row r="1826">
          <cell r="A1826">
            <v>0</v>
          </cell>
          <cell r="B1826">
            <v>0</v>
          </cell>
          <cell r="C1826">
            <v>0</v>
          </cell>
        </row>
        <row r="1827">
          <cell r="A1827">
            <v>0</v>
          </cell>
          <cell r="B1827">
            <v>0</v>
          </cell>
          <cell r="C1827">
            <v>0</v>
          </cell>
        </row>
        <row r="1828">
          <cell r="A1828">
            <v>0</v>
          </cell>
          <cell r="B1828">
            <v>0</v>
          </cell>
          <cell r="C1828">
            <v>0</v>
          </cell>
        </row>
        <row r="1829">
          <cell r="A1829">
            <v>0</v>
          </cell>
          <cell r="B1829">
            <v>0</v>
          </cell>
          <cell r="C1829">
            <v>0</v>
          </cell>
        </row>
        <row r="1830">
          <cell r="A1830">
            <v>0</v>
          </cell>
          <cell r="B1830">
            <v>0</v>
          </cell>
          <cell r="C1830">
            <v>0</v>
          </cell>
        </row>
        <row r="1831">
          <cell r="A1831">
            <v>0</v>
          </cell>
          <cell r="B1831">
            <v>0</v>
          </cell>
          <cell r="C1831">
            <v>0</v>
          </cell>
        </row>
        <row r="1832">
          <cell r="A1832">
            <v>0</v>
          </cell>
          <cell r="B1832">
            <v>0</v>
          </cell>
          <cell r="C1832">
            <v>0</v>
          </cell>
        </row>
        <row r="1833">
          <cell r="A1833">
            <v>0</v>
          </cell>
          <cell r="B1833">
            <v>0</v>
          </cell>
          <cell r="C1833">
            <v>0</v>
          </cell>
        </row>
        <row r="1834">
          <cell r="A1834">
            <v>0</v>
          </cell>
          <cell r="B1834">
            <v>0</v>
          </cell>
          <cell r="C1834">
            <v>0</v>
          </cell>
        </row>
        <row r="1835">
          <cell r="A1835">
            <v>0</v>
          </cell>
          <cell r="B1835">
            <v>0</v>
          </cell>
          <cell r="C1835">
            <v>0</v>
          </cell>
        </row>
        <row r="1836">
          <cell r="A1836">
            <v>0</v>
          </cell>
          <cell r="B1836">
            <v>0</v>
          </cell>
          <cell r="C1836">
            <v>0</v>
          </cell>
        </row>
        <row r="1837">
          <cell r="A1837">
            <v>0</v>
          </cell>
          <cell r="B1837">
            <v>0</v>
          </cell>
          <cell r="C1837">
            <v>0</v>
          </cell>
        </row>
        <row r="1838">
          <cell r="A1838">
            <v>0</v>
          </cell>
          <cell r="B1838">
            <v>0</v>
          </cell>
          <cell r="C1838">
            <v>0</v>
          </cell>
        </row>
        <row r="1839">
          <cell r="A1839">
            <v>0</v>
          </cell>
          <cell r="B1839">
            <v>0</v>
          </cell>
          <cell r="C1839">
            <v>0</v>
          </cell>
        </row>
        <row r="1840">
          <cell r="A1840">
            <v>0</v>
          </cell>
          <cell r="B1840">
            <v>0</v>
          </cell>
          <cell r="C1840">
            <v>0</v>
          </cell>
        </row>
        <row r="1841">
          <cell r="A1841">
            <v>0</v>
          </cell>
          <cell r="B1841">
            <v>0</v>
          </cell>
          <cell r="C1841">
            <v>0</v>
          </cell>
        </row>
        <row r="1842">
          <cell r="A1842">
            <v>0</v>
          </cell>
          <cell r="B1842">
            <v>0</v>
          </cell>
          <cell r="C1842">
            <v>0</v>
          </cell>
        </row>
        <row r="1843">
          <cell r="A1843">
            <v>0</v>
          </cell>
          <cell r="B1843">
            <v>0</v>
          </cell>
          <cell r="C1843">
            <v>0</v>
          </cell>
        </row>
        <row r="1844">
          <cell r="A1844">
            <v>0</v>
          </cell>
          <cell r="B1844">
            <v>0</v>
          </cell>
          <cell r="C1844">
            <v>0</v>
          </cell>
        </row>
        <row r="1845">
          <cell r="A1845">
            <v>0</v>
          </cell>
          <cell r="B1845">
            <v>0</v>
          </cell>
          <cell r="C1845">
            <v>0</v>
          </cell>
        </row>
        <row r="1846">
          <cell r="A1846">
            <v>0</v>
          </cell>
          <cell r="B1846">
            <v>0</v>
          </cell>
          <cell r="C1846">
            <v>0</v>
          </cell>
        </row>
        <row r="1847">
          <cell r="A1847">
            <v>0</v>
          </cell>
          <cell r="B1847">
            <v>0</v>
          </cell>
          <cell r="C1847">
            <v>0</v>
          </cell>
        </row>
        <row r="1848">
          <cell r="A1848">
            <v>0</v>
          </cell>
          <cell r="B1848">
            <v>0</v>
          </cell>
          <cell r="C1848">
            <v>0</v>
          </cell>
        </row>
        <row r="1849">
          <cell r="A1849">
            <v>0</v>
          </cell>
          <cell r="B1849">
            <v>0</v>
          </cell>
          <cell r="C1849">
            <v>0</v>
          </cell>
        </row>
        <row r="1850">
          <cell r="A1850">
            <v>0</v>
          </cell>
          <cell r="B1850">
            <v>0</v>
          </cell>
          <cell r="C1850">
            <v>0</v>
          </cell>
        </row>
        <row r="1851">
          <cell r="A1851">
            <v>0</v>
          </cell>
          <cell r="B1851">
            <v>0</v>
          </cell>
          <cell r="C1851">
            <v>0</v>
          </cell>
        </row>
        <row r="1852">
          <cell r="A1852">
            <v>0</v>
          </cell>
          <cell r="B1852">
            <v>0</v>
          </cell>
          <cell r="C1852">
            <v>0</v>
          </cell>
        </row>
        <row r="1853">
          <cell r="A1853">
            <v>0</v>
          </cell>
          <cell r="B1853">
            <v>0</v>
          </cell>
          <cell r="C1853">
            <v>0</v>
          </cell>
        </row>
        <row r="1854">
          <cell r="A1854">
            <v>0</v>
          </cell>
          <cell r="B1854">
            <v>0</v>
          </cell>
          <cell r="C1854">
            <v>0</v>
          </cell>
        </row>
        <row r="1855">
          <cell r="A1855">
            <v>0</v>
          </cell>
          <cell r="B1855">
            <v>0</v>
          </cell>
          <cell r="C1855">
            <v>0</v>
          </cell>
        </row>
        <row r="1856">
          <cell r="A1856">
            <v>0</v>
          </cell>
          <cell r="B1856">
            <v>0</v>
          </cell>
          <cell r="C1856">
            <v>0</v>
          </cell>
        </row>
        <row r="1857">
          <cell r="A1857">
            <v>0</v>
          </cell>
          <cell r="B1857">
            <v>0</v>
          </cell>
          <cell r="C1857">
            <v>0</v>
          </cell>
        </row>
        <row r="1858">
          <cell r="A1858">
            <v>0</v>
          </cell>
          <cell r="B1858">
            <v>0</v>
          </cell>
          <cell r="C1858">
            <v>0</v>
          </cell>
        </row>
        <row r="1859">
          <cell r="A1859">
            <v>0</v>
          </cell>
          <cell r="B1859">
            <v>0</v>
          </cell>
          <cell r="C1859">
            <v>0</v>
          </cell>
        </row>
        <row r="1860">
          <cell r="A1860">
            <v>0</v>
          </cell>
          <cell r="B1860">
            <v>0</v>
          </cell>
          <cell r="C1860">
            <v>0</v>
          </cell>
        </row>
        <row r="1861">
          <cell r="A1861">
            <v>0</v>
          </cell>
          <cell r="B1861">
            <v>0</v>
          </cell>
          <cell r="C1861">
            <v>0</v>
          </cell>
        </row>
        <row r="1862">
          <cell r="A1862">
            <v>0</v>
          </cell>
          <cell r="B1862">
            <v>0</v>
          </cell>
          <cell r="C1862">
            <v>0</v>
          </cell>
        </row>
        <row r="1863">
          <cell r="A1863">
            <v>0</v>
          </cell>
          <cell r="B1863">
            <v>0</v>
          </cell>
          <cell r="C1863">
            <v>0</v>
          </cell>
        </row>
        <row r="1864">
          <cell r="A1864">
            <v>0</v>
          </cell>
          <cell r="B1864">
            <v>0</v>
          </cell>
          <cell r="C1864">
            <v>0</v>
          </cell>
        </row>
        <row r="1865">
          <cell r="A1865">
            <v>0</v>
          </cell>
          <cell r="B1865">
            <v>0</v>
          </cell>
          <cell r="C1865">
            <v>0</v>
          </cell>
        </row>
        <row r="1866">
          <cell r="A1866">
            <v>0</v>
          </cell>
          <cell r="B1866">
            <v>0</v>
          </cell>
          <cell r="C1866">
            <v>0</v>
          </cell>
        </row>
        <row r="1867">
          <cell r="A1867">
            <v>0</v>
          </cell>
          <cell r="B1867">
            <v>0</v>
          </cell>
          <cell r="C1867">
            <v>0</v>
          </cell>
        </row>
        <row r="1868">
          <cell r="A1868">
            <v>0</v>
          </cell>
          <cell r="B1868">
            <v>0</v>
          </cell>
          <cell r="C1868">
            <v>0</v>
          </cell>
        </row>
        <row r="1869">
          <cell r="A1869">
            <v>0</v>
          </cell>
          <cell r="B1869">
            <v>0</v>
          </cell>
          <cell r="C1869">
            <v>0</v>
          </cell>
        </row>
        <row r="1870">
          <cell r="A1870">
            <v>0</v>
          </cell>
          <cell r="B1870">
            <v>0</v>
          </cell>
          <cell r="C1870">
            <v>0</v>
          </cell>
        </row>
        <row r="1871">
          <cell r="A1871">
            <v>0</v>
          </cell>
          <cell r="B1871">
            <v>0</v>
          </cell>
          <cell r="C1871">
            <v>0</v>
          </cell>
        </row>
        <row r="1872">
          <cell r="A1872">
            <v>0</v>
          </cell>
          <cell r="B1872">
            <v>0</v>
          </cell>
          <cell r="C1872">
            <v>0</v>
          </cell>
        </row>
        <row r="1873">
          <cell r="A1873">
            <v>0</v>
          </cell>
          <cell r="B1873">
            <v>0</v>
          </cell>
          <cell r="C1873">
            <v>0</v>
          </cell>
        </row>
        <row r="1874">
          <cell r="A1874">
            <v>0</v>
          </cell>
          <cell r="B1874">
            <v>0</v>
          </cell>
          <cell r="C1874">
            <v>0</v>
          </cell>
        </row>
        <row r="1875">
          <cell r="A1875">
            <v>0</v>
          </cell>
          <cell r="B1875">
            <v>0</v>
          </cell>
          <cell r="C1875">
            <v>0</v>
          </cell>
        </row>
        <row r="1876">
          <cell r="A1876">
            <v>0</v>
          </cell>
          <cell r="B1876">
            <v>0</v>
          </cell>
          <cell r="C1876">
            <v>0</v>
          </cell>
        </row>
        <row r="1877">
          <cell r="A1877">
            <v>0</v>
          </cell>
          <cell r="B1877">
            <v>0</v>
          </cell>
          <cell r="C1877">
            <v>0</v>
          </cell>
        </row>
        <row r="1878">
          <cell r="A1878">
            <v>0</v>
          </cell>
          <cell r="B1878">
            <v>0</v>
          </cell>
          <cell r="C1878">
            <v>0</v>
          </cell>
        </row>
        <row r="1879">
          <cell r="A1879">
            <v>0</v>
          </cell>
          <cell r="B1879">
            <v>0</v>
          </cell>
          <cell r="C1879">
            <v>0</v>
          </cell>
        </row>
        <row r="1880">
          <cell r="A1880">
            <v>0</v>
          </cell>
          <cell r="B1880">
            <v>0</v>
          </cell>
          <cell r="C1880">
            <v>0</v>
          </cell>
        </row>
        <row r="1881">
          <cell r="A1881">
            <v>0</v>
          </cell>
          <cell r="B1881">
            <v>0</v>
          </cell>
          <cell r="C1881">
            <v>0</v>
          </cell>
        </row>
        <row r="1882">
          <cell r="A1882">
            <v>0</v>
          </cell>
          <cell r="B1882">
            <v>0</v>
          </cell>
          <cell r="C1882">
            <v>0</v>
          </cell>
        </row>
        <row r="1883">
          <cell r="A1883">
            <v>0</v>
          </cell>
          <cell r="B1883">
            <v>0</v>
          </cell>
          <cell r="C1883">
            <v>0</v>
          </cell>
        </row>
        <row r="1884">
          <cell r="A1884">
            <v>0</v>
          </cell>
          <cell r="B1884">
            <v>0</v>
          </cell>
          <cell r="C1884">
            <v>0</v>
          </cell>
        </row>
        <row r="1885">
          <cell r="A1885">
            <v>0</v>
          </cell>
          <cell r="B1885">
            <v>0</v>
          </cell>
          <cell r="C1885">
            <v>0</v>
          </cell>
        </row>
        <row r="1886">
          <cell r="A1886">
            <v>0</v>
          </cell>
          <cell r="B1886">
            <v>0</v>
          </cell>
          <cell r="C1886">
            <v>0</v>
          </cell>
        </row>
        <row r="1887">
          <cell r="A1887">
            <v>0</v>
          </cell>
          <cell r="B1887">
            <v>0</v>
          </cell>
          <cell r="C1887">
            <v>0</v>
          </cell>
        </row>
        <row r="1888">
          <cell r="A1888">
            <v>0</v>
          </cell>
          <cell r="B1888">
            <v>0</v>
          </cell>
          <cell r="C1888">
            <v>0</v>
          </cell>
        </row>
        <row r="1889">
          <cell r="A1889">
            <v>0</v>
          </cell>
          <cell r="B1889">
            <v>0</v>
          </cell>
          <cell r="C1889">
            <v>0</v>
          </cell>
        </row>
        <row r="1890">
          <cell r="A1890">
            <v>0</v>
          </cell>
          <cell r="B1890">
            <v>0</v>
          </cell>
          <cell r="C1890">
            <v>0</v>
          </cell>
        </row>
        <row r="1891">
          <cell r="A1891">
            <v>0</v>
          </cell>
          <cell r="B1891">
            <v>0</v>
          </cell>
          <cell r="C1891">
            <v>0</v>
          </cell>
        </row>
        <row r="1892">
          <cell r="A1892">
            <v>0</v>
          </cell>
          <cell r="B1892">
            <v>0</v>
          </cell>
          <cell r="C1892">
            <v>0</v>
          </cell>
        </row>
        <row r="1893">
          <cell r="A1893">
            <v>0</v>
          </cell>
          <cell r="B1893">
            <v>0</v>
          </cell>
          <cell r="C1893">
            <v>0</v>
          </cell>
        </row>
        <row r="1894">
          <cell r="A1894">
            <v>0</v>
          </cell>
          <cell r="B1894">
            <v>0</v>
          </cell>
          <cell r="C1894">
            <v>0</v>
          </cell>
        </row>
        <row r="1895">
          <cell r="A1895">
            <v>0</v>
          </cell>
          <cell r="B1895">
            <v>0</v>
          </cell>
          <cell r="C1895">
            <v>0</v>
          </cell>
        </row>
        <row r="1896">
          <cell r="A1896">
            <v>0</v>
          </cell>
          <cell r="B1896">
            <v>0</v>
          </cell>
          <cell r="C1896">
            <v>0</v>
          </cell>
        </row>
        <row r="1897">
          <cell r="A1897">
            <v>0</v>
          </cell>
          <cell r="B1897">
            <v>0</v>
          </cell>
          <cell r="C1897">
            <v>0</v>
          </cell>
        </row>
        <row r="1898">
          <cell r="A1898">
            <v>0</v>
          </cell>
          <cell r="B1898">
            <v>0</v>
          </cell>
          <cell r="C1898">
            <v>0</v>
          </cell>
        </row>
        <row r="1899">
          <cell r="A1899">
            <v>0</v>
          </cell>
          <cell r="B1899">
            <v>0</v>
          </cell>
          <cell r="C1899">
            <v>0</v>
          </cell>
        </row>
        <row r="1900">
          <cell r="A1900">
            <v>0</v>
          </cell>
          <cell r="B1900">
            <v>0</v>
          </cell>
          <cell r="C1900">
            <v>0</v>
          </cell>
        </row>
        <row r="1901">
          <cell r="A1901">
            <v>0</v>
          </cell>
          <cell r="B1901">
            <v>0</v>
          </cell>
          <cell r="C1901">
            <v>0</v>
          </cell>
        </row>
        <row r="1902">
          <cell r="A1902">
            <v>0</v>
          </cell>
          <cell r="B1902">
            <v>0</v>
          </cell>
          <cell r="C1902">
            <v>0</v>
          </cell>
        </row>
        <row r="1903">
          <cell r="A1903">
            <v>0</v>
          </cell>
          <cell r="B1903">
            <v>0</v>
          </cell>
          <cell r="C1903">
            <v>0</v>
          </cell>
        </row>
        <row r="1904">
          <cell r="A1904">
            <v>0</v>
          </cell>
          <cell r="B1904">
            <v>0</v>
          </cell>
          <cell r="C1904">
            <v>0</v>
          </cell>
        </row>
        <row r="1905">
          <cell r="A1905">
            <v>0</v>
          </cell>
          <cell r="B1905">
            <v>0</v>
          </cell>
          <cell r="C1905">
            <v>0</v>
          </cell>
        </row>
        <row r="1906">
          <cell r="A1906">
            <v>0</v>
          </cell>
          <cell r="B1906">
            <v>0</v>
          </cell>
          <cell r="C1906">
            <v>0</v>
          </cell>
        </row>
        <row r="1907">
          <cell r="A1907">
            <v>0</v>
          </cell>
          <cell r="B1907">
            <v>0</v>
          </cell>
          <cell r="C1907">
            <v>0</v>
          </cell>
        </row>
        <row r="1908">
          <cell r="A1908">
            <v>0</v>
          </cell>
          <cell r="B1908">
            <v>0</v>
          </cell>
          <cell r="C1908">
            <v>0</v>
          </cell>
        </row>
        <row r="1909">
          <cell r="A1909">
            <v>0</v>
          </cell>
          <cell r="B1909">
            <v>0</v>
          </cell>
          <cell r="C1909">
            <v>0</v>
          </cell>
        </row>
        <row r="1910">
          <cell r="A1910">
            <v>0</v>
          </cell>
          <cell r="B1910">
            <v>0</v>
          </cell>
          <cell r="C1910">
            <v>0</v>
          </cell>
        </row>
        <row r="1911">
          <cell r="A1911">
            <v>0</v>
          </cell>
          <cell r="B1911">
            <v>0</v>
          </cell>
          <cell r="C1911">
            <v>0</v>
          </cell>
        </row>
        <row r="1912">
          <cell r="A1912">
            <v>0</v>
          </cell>
          <cell r="B1912">
            <v>0</v>
          </cell>
          <cell r="C1912">
            <v>0</v>
          </cell>
        </row>
        <row r="1913">
          <cell r="A1913">
            <v>0</v>
          </cell>
          <cell r="B1913">
            <v>0</v>
          </cell>
          <cell r="C1913">
            <v>0</v>
          </cell>
        </row>
        <row r="1914">
          <cell r="A1914">
            <v>0</v>
          </cell>
          <cell r="B1914">
            <v>0</v>
          </cell>
          <cell r="C1914">
            <v>0</v>
          </cell>
        </row>
        <row r="1915">
          <cell r="A1915">
            <v>0</v>
          </cell>
          <cell r="B1915">
            <v>0</v>
          </cell>
          <cell r="C1915">
            <v>0</v>
          </cell>
        </row>
        <row r="1916">
          <cell r="A1916">
            <v>0</v>
          </cell>
          <cell r="B1916">
            <v>0</v>
          </cell>
          <cell r="C1916">
            <v>0</v>
          </cell>
        </row>
        <row r="1917">
          <cell r="A1917">
            <v>0</v>
          </cell>
          <cell r="B1917">
            <v>0</v>
          </cell>
          <cell r="C1917">
            <v>0</v>
          </cell>
        </row>
        <row r="1918">
          <cell r="A1918">
            <v>0</v>
          </cell>
          <cell r="B1918">
            <v>0</v>
          </cell>
          <cell r="C1918">
            <v>0</v>
          </cell>
        </row>
        <row r="1919">
          <cell r="A1919">
            <v>0</v>
          </cell>
          <cell r="B1919">
            <v>0</v>
          </cell>
          <cell r="C1919">
            <v>0</v>
          </cell>
        </row>
        <row r="1920">
          <cell r="A1920">
            <v>0</v>
          </cell>
          <cell r="B1920">
            <v>0</v>
          </cell>
          <cell r="C1920">
            <v>0</v>
          </cell>
        </row>
        <row r="1921">
          <cell r="A1921">
            <v>0</v>
          </cell>
          <cell r="B1921">
            <v>0</v>
          </cell>
          <cell r="C1921">
            <v>0</v>
          </cell>
        </row>
        <row r="1922">
          <cell r="A1922">
            <v>0</v>
          </cell>
          <cell r="B1922">
            <v>0</v>
          </cell>
          <cell r="C1922">
            <v>0</v>
          </cell>
        </row>
        <row r="1923">
          <cell r="A1923">
            <v>0</v>
          </cell>
          <cell r="B1923">
            <v>0</v>
          </cell>
          <cell r="C1923">
            <v>0</v>
          </cell>
        </row>
        <row r="1924">
          <cell r="A1924">
            <v>0</v>
          </cell>
          <cell r="B1924">
            <v>0</v>
          </cell>
          <cell r="C1924">
            <v>0</v>
          </cell>
        </row>
        <row r="1925">
          <cell r="A1925">
            <v>0</v>
          </cell>
          <cell r="B1925">
            <v>0</v>
          </cell>
          <cell r="C1925">
            <v>0</v>
          </cell>
        </row>
        <row r="1926">
          <cell r="A1926">
            <v>0</v>
          </cell>
          <cell r="B1926">
            <v>0</v>
          </cell>
          <cell r="C1926">
            <v>0</v>
          </cell>
        </row>
        <row r="1927">
          <cell r="A1927">
            <v>0</v>
          </cell>
          <cell r="B1927">
            <v>0</v>
          </cell>
          <cell r="C1927">
            <v>0</v>
          </cell>
        </row>
        <row r="1928">
          <cell r="A1928">
            <v>0</v>
          </cell>
          <cell r="B1928">
            <v>0</v>
          </cell>
          <cell r="C1928">
            <v>0</v>
          </cell>
        </row>
        <row r="1929">
          <cell r="A1929">
            <v>0</v>
          </cell>
          <cell r="B1929">
            <v>0</v>
          </cell>
          <cell r="C1929">
            <v>0</v>
          </cell>
        </row>
        <row r="1930">
          <cell r="A1930">
            <v>0</v>
          </cell>
          <cell r="B1930">
            <v>0</v>
          </cell>
          <cell r="C1930">
            <v>0</v>
          </cell>
        </row>
        <row r="1931">
          <cell r="A1931">
            <v>0</v>
          </cell>
          <cell r="B1931">
            <v>0</v>
          </cell>
          <cell r="C1931">
            <v>0</v>
          </cell>
        </row>
        <row r="1932">
          <cell r="A1932">
            <v>0</v>
          </cell>
          <cell r="B1932">
            <v>0</v>
          </cell>
          <cell r="C1932">
            <v>0</v>
          </cell>
        </row>
        <row r="1933">
          <cell r="A1933">
            <v>0</v>
          </cell>
          <cell r="B1933">
            <v>0</v>
          </cell>
          <cell r="C1933">
            <v>0</v>
          </cell>
        </row>
        <row r="1934">
          <cell r="A1934">
            <v>0</v>
          </cell>
          <cell r="B1934">
            <v>0</v>
          </cell>
          <cell r="C1934">
            <v>0</v>
          </cell>
        </row>
        <row r="1935">
          <cell r="A1935">
            <v>0</v>
          </cell>
          <cell r="B1935">
            <v>0</v>
          </cell>
          <cell r="C1935">
            <v>0</v>
          </cell>
        </row>
        <row r="1936">
          <cell r="A1936">
            <v>0</v>
          </cell>
          <cell r="B1936">
            <v>0</v>
          </cell>
          <cell r="C1936">
            <v>0</v>
          </cell>
        </row>
        <row r="1937">
          <cell r="A1937">
            <v>0</v>
          </cell>
          <cell r="B1937">
            <v>0</v>
          </cell>
          <cell r="C1937">
            <v>0</v>
          </cell>
        </row>
        <row r="1938">
          <cell r="A1938">
            <v>0</v>
          </cell>
          <cell r="B1938">
            <v>0</v>
          </cell>
          <cell r="C1938">
            <v>0</v>
          </cell>
        </row>
        <row r="1939">
          <cell r="A1939">
            <v>0</v>
          </cell>
          <cell r="B1939">
            <v>0</v>
          </cell>
          <cell r="C1939">
            <v>0</v>
          </cell>
        </row>
        <row r="1940">
          <cell r="A1940">
            <v>0</v>
          </cell>
          <cell r="B1940">
            <v>0</v>
          </cell>
          <cell r="C1940">
            <v>0</v>
          </cell>
        </row>
        <row r="1941">
          <cell r="A1941">
            <v>0</v>
          </cell>
          <cell r="B1941">
            <v>0</v>
          </cell>
          <cell r="C1941">
            <v>0</v>
          </cell>
        </row>
        <row r="1942">
          <cell r="A1942">
            <v>0</v>
          </cell>
          <cell r="B1942">
            <v>0</v>
          </cell>
          <cell r="C1942">
            <v>0</v>
          </cell>
        </row>
        <row r="1943">
          <cell r="A1943">
            <v>0</v>
          </cell>
          <cell r="B1943">
            <v>0</v>
          </cell>
          <cell r="C1943">
            <v>0</v>
          </cell>
        </row>
        <row r="1944">
          <cell r="A1944">
            <v>0</v>
          </cell>
          <cell r="B1944">
            <v>0</v>
          </cell>
          <cell r="C1944">
            <v>0</v>
          </cell>
        </row>
        <row r="1945">
          <cell r="A1945">
            <v>0</v>
          </cell>
          <cell r="B1945">
            <v>0</v>
          </cell>
          <cell r="C1945">
            <v>0</v>
          </cell>
        </row>
        <row r="1946">
          <cell r="A1946">
            <v>0</v>
          </cell>
          <cell r="B1946">
            <v>0</v>
          </cell>
          <cell r="C1946">
            <v>0</v>
          </cell>
        </row>
        <row r="1947">
          <cell r="A1947">
            <v>0</v>
          </cell>
          <cell r="B1947">
            <v>0</v>
          </cell>
          <cell r="C1947">
            <v>0</v>
          </cell>
        </row>
        <row r="1948">
          <cell r="A1948">
            <v>0</v>
          </cell>
          <cell r="B1948">
            <v>0</v>
          </cell>
          <cell r="C1948">
            <v>0</v>
          </cell>
        </row>
        <row r="1949">
          <cell r="A1949">
            <v>0</v>
          </cell>
          <cell r="B1949">
            <v>0</v>
          </cell>
          <cell r="C1949">
            <v>0</v>
          </cell>
        </row>
        <row r="1950">
          <cell r="A1950">
            <v>0</v>
          </cell>
          <cell r="B1950">
            <v>0</v>
          </cell>
          <cell r="C1950">
            <v>0</v>
          </cell>
        </row>
        <row r="1951">
          <cell r="A1951">
            <v>0</v>
          </cell>
          <cell r="B1951">
            <v>0</v>
          </cell>
          <cell r="C1951">
            <v>0</v>
          </cell>
        </row>
        <row r="1952">
          <cell r="A1952">
            <v>0</v>
          </cell>
          <cell r="B1952">
            <v>0</v>
          </cell>
          <cell r="C1952">
            <v>0</v>
          </cell>
        </row>
        <row r="1953">
          <cell r="A1953">
            <v>0</v>
          </cell>
          <cell r="B1953">
            <v>0</v>
          </cell>
          <cell r="C1953">
            <v>0</v>
          </cell>
        </row>
        <row r="1954">
          <cell r="A1954">
            <v>0</v>
          </cell>
          <cell r="B1954">
            <v>0</v>
          </cell>
          <cell r="C1954">
            <v>0</v>
          </cell>
        </row>
        <row r="1955">
          <cell r="A1955">
            <v>0</v>
          </cell>
          <cell r="B1955">
            <v>0</v>
          </cell>
          <cell r="C1955">
            <v>0</v>
          </cell>
        </row>
        <row r="1956">
          <cell r="A1956">
            <v>0</v>
          </cell>
          <cell r="B1956">
            <v>0</v>
          </cell>
          <cell r="C1956">
            <v>0</v>
          </cell>
        </row>
        <row r="1957">
          <cell r="A1957">
            <v>0</v>
          </cell>
          <cell r="B1957">
            <v>0</v>
          </cell>
          <cell r="C1957">
            <v>0</v>
          </cell>
        </row>
        <row r="1958">
          <cell r="A1958">
            <v>0</v>
          </cell>
          <cell r="B1958">
            <v>0</v>
          </cell>
          <cell r="C1958">
            <v>0</v>
          </cell>
        </row>
        <row r="1959">
          <cell r="A1959">
            <v>0</v>
          </cell>
          <cell r="B1959">
            <v>0</v>
          </cell>
          <cell r="C1959">
            <v>0</v>
          </cell>
        </row>
        <row r="1960">
          <cell r="A1960">
            <v>0</v>
          </cell>
          <cell r="B1960">
            <v>0</v>
          </cell>
          <cell r="C1960">
            <v>0</v>
          </cell>
        </row>
        <row r="1961">
          <cell r="A1961">
            <v>0</v>
          </cell>
          <cell r="B1961">
            <v>0</v>
          </cell>
          <cell r="C1961">
            <v>0</v>
          </cell>
        </row>
        <row r="1962">
          <cell r="A1962">
            <v>0</v>
          </cell>
          <cell r="B1962">
            <v>0</v>
          </cell>
          <cell r="C1962">
            <v>0</v>
          </cell>
        </row>
        <row r="1963">
          <cell r="A1963">
            <v>0</v>
          </cell>
          <cell r="B1963">
            <v>0</v>
          </cell>
          <cell r="C1963">
            <v>0</v>
          </cell>
        </row>
        <row r="1964">
          <cell r="A1964">
            <v>0</v>
          </cell>
          <cell r="B1964">
            <v>0</v>
          </cell>
          <cell r="C1964">
            <v>0</v>
          </cell>
        </row>
        <row r="1965">
          <cell r="A1965">
            <v>0</v>
          </cell>
          <cell r="B1965">
            <v>0</v>
          </cell>
          <cell r="C1965">
            <v>0</v>
          </cell>
        </row>
        <row r="1966">
          <cell r="A1966">
            <v>0</v>
          </cell>
          <cell r="B1966">
            <v>0</v>
          </cell>
          <cell r="C1966">
            <v>0</v>
          </cell>
        </row>
        <row r="1967">
          <cell r="A1967">
            <v>0</v>
          </cell>
          <cell r="B1967">
            <v>0</v>
          </cell>
          <cell r="C1967">
            <v>0</v>
          </cell>
        </row>
        <row r="1968">
          <cell r="A1968">
            <v>0</v>
          </cell>
          <cell r="B1968">
            <v>0</v>
          </cell>
          <cell r="C1968">
            <v>0</v>
          </cell>
        </row>
        <row r="1969">
          <cell r="A1969">
            <v>0</v>
          </cell>
          <cell r="B1969">
            <v>0</v>
          </cell>
          <cell r="C1969">
            <v>0</v>
          </cell>
        </row>
        <row r="1970">
          <cell r="A1970">
            <v>0</v>
          </cell>
          <cell r="B1970">
            <v>0</v>
          </cell>
          <cell r="C1970">
            <v>0</v>
          </cell>
        </row>
        <row r="1971">
          <cell r="A1971">
            <v>0</v>
          </cell>
          <cell r="B1971">
            <v>0</v>
          </cell>
          <cell r="C1971">
            <v>0</v>
          </cell>
        </row>
        <row r="1972">
          <cell r="A1972">
            <v>0</v>
          </cell>
          <cell r="B1972">
            <v>0</v>
          </cell>
          <cell r="C1972">
            <v>0</v>
          </cell>
        </row>
        <row r="1973">
          <cell r="A1973">
            <v>0</v>
          </cell>
          <cell r="B1973">
            <v>0</v>
          </cell>
          <cell r="C1973">
            <v>0</v>
          </cell>
        </row>
        <row r="1974">
          <cell r="A1974">
            <v>0</v>
          </cell>
          <cell r="B1974">
            <v>0</v>
          </cell>
          <cell r="C1974">
            <v>0</v>
          </cell>
        </row>
        <row r="1975">
          <cell r="A1975">
            <v>0</v>
          </cell>
          <cell r="B1975">
            <v>0</v>
          </cell>
          <cell r="C1975">
            <v>0</v>
          </cell>
        </row>
        <row r="1976">
          <cell r="A1976">
            <v>0</v>
          </cell>
          <cell r="B1976">
            <v>0</v>
          </cell>
          <cell r="C1976">
            <v>0</v>
          </cell>
        </row>
        <row r="1977">
          <cell r="A1977">
            <v>0</v>
          </cell>
          <cell r="B1977">
            <v>0</v>
          </cell>
          <cell r="C1977">
            <v>0</v>
          </cell>
        </row>
        <row r="1978">
          <cell r="A1978">
            <v>0</v>
          </cell>
          <cell r="B1978">
            <v>0</v>
          </cell>
          <cell r="C1978">
            <v>0</v>
          </cell>
        </row>
        <row r="1979">
          <cell r="A1979">
            <v>0</v>
          </cell>
          <cell r="B1979">
            <v>0</v>
          </cell>
          <cell r="C1979">
            <v>0</v>
          </cell>
        </row>
        <row r="1980">
          <cell r="A1980">
            <v>0</v>
          </cell>
          <cell r="B1980">
            <v>0</v>
          </cell>
          <cell r="C1980">
            <v>0</v>
          </cell>
        </row>
        <row r="1981">
          <cell r="A1981">
            <v>0</v>
          </cell>
          <cell r="B1981">
            <v>0</v>
          </cell>
          <cell r="C1981">
            <v>0</v>
          </cell>
        </row>
        <row r="1982">
          <cell r="A1982">
            <v>0</v>
          </cell>
          <cell r="B1982">
            <v>0</v>
          </cell>
          <cell r="C1982">
            <v>0</v>
          </cell>
        </row>
        <row r="1983">
          <cell r="A1983">
            <v>0</v>
          </cell>
          <cell r="B1983">
            <v>0</v>
          </cell>
          <cell r="C1983">
            <v>0</v>
          </cell>
        </row>
        <row r="1984">
          <cell r="A1984">
            <v>0</v>
          </cell>
          <cell r="B1984">
            <v>0</v>
          </cell>
          <cell r="C1984">
            <v>0</v>
          </cell>
        </row>
        <row r="1985">
          <cell r="A1985">
            <v>0</v>
          </cell>
          <cell r="B1985">
            <v>0</v>
          </cell>
          <cell r="C1985">
            <v>0</v>
          </cell>
        </row>
        <row r="1986">
          <cell r="A1986">
            <v>0</v>
          </cell>
          <cell r="B1986">
            <v>0</v>
          </cell>
          <cell r="C1986">
            <v>0</v>
          </cell>
        </row>
        <row r="1987">
          <cell r="A1987">
            <v>0</v>
          </cell>
          <cell r="B1987">
            <v>0</v>
          </cell>
          <cell r="C1987">
            <v>0</v>
          </cell>
        </row>
        <row r="1988">
          <cell r="A1988">
            <v>0</v>
          </cell>
          <cell r="B1988">
            <v>0</v>
          </cell>
          <cell r="C1988">
            <v>0</v>
          </cell>
        </row>
        <row r="1989">
          <cell r="A1989">
            <v>0</v>
          </cell>
          <cell r="B1989">
            <v>0</v>
          </cell>
          <cell r="C1989">
            <v>0</v>
          </cell>
        </row>
        <row r="1990">
          <cell r="A1990">
            <v>0</v>
          </cell>
          <cell r="B1990">
            <v>0</v>
          </cell>
          <cell r="C1990">
            <v>0</v>
          </cell>
        </row>
        <row r="1991">
          <cell r="A1991">
            <v>0</v>
          </cell>
          <cell r="B1991">
            <v>0</v>
          </cell>
          <cell r="C1991">
            <v>0</v>
          </cell>
        </row>
        <row r="1992">
          <cell r="A1992">
            <v>0</v>
          </cell>
          <cell r="B1992">
            <v>0</v>
          </cell>
          <cell r="C1992">
            <v>0</v>
          </cell>
        </row>
        <row r="1993">
          <cell r="A1993">
            <v>0</v>
          </cell>
          <cell r="B1993">
            <v>0</v>
          </cell>
          <cell r="C1993">
            <v>0</v>
          </cell>
        </row>
        <row r="1994">
          <cell r="A1994">
            <v>0</v>
          </cell>
          <cell r="B1994">
            <v>0</v>
          </cell>
          <cell r="C1994">
            <v>0</v>
          </cell>
        </row>
        <row r="1995">
          <cell r="A1995">
            <v>0</v>
          </cell>
          <cell r="B1995">
            <v>0</v>
          </cell>
          <cell r="C1995">
            <v>0</v>
          </cell>
        </row>
        <row r="1996">
          <cell r="A1996">
            <v>0</v>
          </cell>
          <cell r="B1996">
            <v>0</v>
          </cell>
          <cell r="C1996">
            <v>0</v>
          </cell>
        </row>
        <row r="1997">
          <cell r="A1997">
            <v>0</v>
          </cell>
          <cell r="B1997">
            <v>0</v>
          </cell>
          <cell r="C1997">
            <v>0</v>
          </cell>
        </row>
        <row r="1998">
          <cell r="A1998">
            <v>0</v>
          </cell>
          <cell r="B1998">
            <v>0</v>
          </cell>
          <cell r="C1998">
            <v>0</v>
          </cell>
        </row>
        <row r="1999">
          <cell r="A1999">
            <v>0</v>
          </cell>
          <cell r="B1999">
            <v>0</v>
          </cell>
          <cell r="C1999">
            <v>0</v>
          </cell>
        </row>
        <row r="2000">
          <cell r="A2000">
            <v>0</v>
          </cell>
          <cell r="B2000">
            <v>0</v>
          </cell>
          <cell r="C2000">
            <v>0</v>
          </cell>
        </row>
        <row r="2001">
          <cell r="A2001">
            <v>0</v>
          </cell>
          <cell r="B2001">
            <v>0</v>
          </cell>
          <cell r="C2001">
            <v>0</v>
          </cell>
        </row>
        <row r="2002">
          <cell r="A2002">
            <v>0</v>
          </cell>
          <cell r="B2002">
            <v>0</v>
          </cell>
          <cell r="C2002">
            <v>0</v>
          </cell>
        </row>
        <row r="2003">
          <cell r="A2003">
            <v>0</v>
          </cell>
          <cell r="B2003">
            <v>0</v>
          </cell>
          <cell r="C2003">
            <v>0</v>
          </cell>
        </row>
        <row r="2004">
          <cell r="A2004">
            <v>0</v>
          </cell>
          <cell r="B2004">
            <v>0</v>
          </cell>
          <cell r="C2004">
            <v>0</v>
          </cell>
        </row>
        <row r="2005">
          <cell r="A2005">
            <v>0</v>
          </cell>
          <cell r="B2005">
            <v>0</v>
          </cell>
          <cell r="C2005">
            <v>0</v>
          </cell>
        </row>
        <row r="2006">
          <cell r="A2006">
            <v>0</v>
          </cell>
          <cell r="B2006">
            <v>0</v>
          </cell>
          <cell r="C2006">
            <v>0</v>
          </cell>
        </row>
        <row r="2007">
          <cell r="A2007">
            <v>0</v>
          </cell>
          <cell r="B2007">
            <v>0</v>
          </cell>
          <cell r="C2007">
            <v>0</v>
          </cell>
        </row>
        <row r="2008">
          <cell r="A2008">
            <v>0</v>
          </cell>
          <cell r="B2008">
            <v>0</v>
          </cell>
          <cell r="C2008">
            <v>0</v>
          </cell>
        </row>
        <row r="2009">
          <cell r="A2009">
            <v>0</v>
          </cell>
          <cell r="B2009">
            <v>0</v>
          </cell>
          <cell r="C2009">
            <v>0</v>
          </cell>
        </row>
        <row r="2010">
          <cell r="A2010">
            <v>0</v>
          </cell>
          <cell r="B2010">
            <v>0</v>
          </cell>
          <cell r="C2010">
            <v>0</v>
          </cell>
        </row>
        <row r="2011">
          <cell r="A2011">
            <v>0</v>
          </cell>
          <cell r="B2011">
            <v>0</v>
          </cell>
          <cell r="C2011">
            <v>0</v>
          </cell>
        </row>
        <row r="2012">
          <cell r="A2012">
            <v>0</v>
          </cell>
          <cell r="B2012">
            <v>0</v>
          </cell>
          <cell r="C2012">
            <v>0</v>
          </cell>
        </row>
        <row r="2013">
          <cell r="A2013">
            <v>0</v>
          </cell>
          <cell r="B2013">
            <v>0</v>
          </cell>
          <cell r="C2013">
            <v>0</v>
          </cell>
        </row>
        <row r="2014">
          <cell r="A2014">
            <v>0</v>
          </cell>
          <cell r="B2014">
            <v>0</v>
          </cell>
          <cell r="C2014">
            <v>0</v>
          </cell>
        </row>
        <row r="2015">
          <cell r="A2015">
            <v>0</v>
          </cell>
          <cell r="B2015">
            <v>0</v>
          </cell>
          <cell r="C2015">
            <v>0</v>
          </cell>
        </row>
        <row r="2016">
          <cell r="A2016">
            <v>0</v>
          </cell>
          <cell r="B2016">
            <v>0</v>
          </cell>
          <cell r="C2016">
            <v>0</v>
          </cell>
        </row>
        <row r="2017">
          <cell r="A2017">
            <v>0</v>
          </cell>
          <cell r="B2017">
            <v>0</v>
          </cell>
          <cell r="C2017">
            <v>0</v>
          </cell>
        </row>
        <row r="2018">
          <cell r="A2018">
            <v>0</v>
          </cell>
          <cell r="B2018">
            <v>0</v>
          </cell>
          <cell r="C2018">
            <v>0</v>
          </cell>
        </row>
        <row r="2019">
          <cell r="A2019">
            <v>0</v>
          </cell>
          <cell r="B2019">
            <v>0</v>
          </cell>
          <cell r="C2019">
            <v>0</v>
          </cell>
        </row>
        <row r="2020">
          <cell r="A2020">
            <v>0</v>
          </cell>
          <cell r="B2020">
            <v>0</v>
          </cell>
          <cell r="C2020">
            <v>0</v>
          </cell>
        </row>
        <row r="2021">
          <cell r="A2021">
            <v>0</v>
          </cell>
          <cell r="B2021">
            <v>0</v>
          </cell>
          <cell r="C2021">
            <v>0</v>
          </cell>
        </row>
        <row r="2022">
          <cell r="A2022">
            <v>0</v>
          </cell>
          <cell r="B2022">
            <v>0</v>
          </cell>
          <cell r="C2022">
            <v>0</v>
          </cell>
        </row>
        <row r="2023">
          <cell r="A2023">
            <v>0</v>
          </cell>
          <cell r="B2023">
            <v>0</v>
          </cell>
          <cell r="C2023">
            <v>0</v>
          </cell>
        </row>
        <row r="2024">
          <cell r="A2024">
            <v>0</v>
          </cell>
          <cell r="B2024">
            <v>0</v>
          </cell>
          <cell r="C2024">
            <v>0</v>
          </cell>
        </row>
        <row r="2025">
          <cell r="A2025">
            <v>0</v>
          </cell>
          <cell r="B2025">
            <v>0</v>
          </cell>
          <cell r="C2025">
            <v>0</v>
          </cell>
        </row>
        <row r="2026">
          <cell r="A2026">
            <v>0</v>
          </cell>
          <cell r="B2026">
            <v>0</v>
          </cell>
          <cell r="C2026">
            <v>0</v>
          </cell>
        </row>
        <row r="2027">
          <cell r="A2027">
            <v>0</v>
          </cell>
          <cell r="B2027">
            <v>0</v>
          </cell>
          <cell r="C2027">
            <v>0</v>
          </cell>
        </row>
        <row r="2028">
          <cell r="A2028">
            <v>0</v>
          </cell>
          <cell r="B2028">
            <v>0</v>
          </cell>
          <cell r="C2028">
            <v>0</v>
          </cell>
        </row>
        <row r="2029">
          <cell r="A2029">
            <v>0</v>
          </cell>
          <cell r="B2029">
            <v>0</v>
          </cell>
          <cell r="C2029">
            <v>0</v>
          </cell>
        </row>
        <row r="2030">
          <cell r="A2030">
            <v>0</v>
          </cell>
          <cell r="B2030">
            <v>0</v>
          </cell>
          <cell r="C2030">
            <v>0</v>
          </cell>
        </row>
        <row r="2031">
          <cell r="A2031">
            <v>0</v>
          </cell>
          <cell r="B2031">
            <v>0</v>
          </cell>
          <cell r="C2031">
            <v>0</v>
          </cell>
        </row>
        <row r="2032">
          <cell r="A2032">
            <v>0</v>
          </cell>
          <cell r="B2032">
            <v>0</v>
          </cell>
          <cell r="C2032">
            <v>0</v>
          </cell>
        </row>
        <row r="2033">
          <cell r="A2033">
            <v>0</v>
          </cell>
          <cell r="B2033">
            <v>0</v>
          </cell>
          <cell r="C2033">
            <v>0</v>
          </cell>
        </row>
        <row r="2034">
          <cell r="A2034">
            <v>0</v>
          </cell>
          <cell r="B2034">
            <v>0</v>
          </cell>
          <cell r="C2034">
            <v>0</v>
          </cell>
        </row>
        <row r="2035">
          <cell r="A2035">
            <v>0</v>
          </cell>
          <cell r="B2035">
            <v>0</v>
          </cell>
          <cell r="C2035">
            <v>0</v>
          </cell>
        </row>
        <row r="2036">
          <cell r="A2036">
            <v>0</v>
          </cell>
          <cell r="B2036">
            <v>0</v>
          </cell>
          <cell r="C2036">
            <v>0</v>
          </cell>
        </row>
        <row r="2037">
          <cell r="A2037">
            <v>0</v>
          </cell>
          <cell r="B2037">
            <v>0</v>
          </cell>
          <cell r="C2037">
            <v>0</v>
          </cell>
        </row>
        <row r="2038">
          <cell r="A2038">
            <v>0</v>
          </cell>
          <cell r="B2038">
            <v>0</v>
          </cell>
          <cell r="C2038">
            <v>0</v>
          </cell>
        </row>
        <row r="2039">
          <cell r="A2039">
            <v>0</v>
          </cell>
          <cell r="B2039">
            <v>0</v>
          </cell>
          <cell r="C2039">
            <v>0</v>
          </cell>
        </row>
        <row r="2040">
          <cell r="A2040">
            <v>0</v>
          </cell>
          <cell r="B2040">
            <v>0</v>
          </cell>
          <cell r="C2040">
            <v>0</v>
          </cell>
        </row>
        <row r="2041">
          <cell r="A2041">
            <v>0</v>
          </cell>
          <cell r="B2041">
            <v>0</v>
          </cell>
          <cell r="C2041">
            <v>0</v>
          </cell>
        </row>
        <row r="2042">
          <cell r="A2042">
            <v>0</v>
          </cell>
          <cell r="B2042">
            <v>0</v>
          </cell>
          <cell r="C2042">
            <v>0</v>
          </cell>
        </row>
        <row r="2043">
          <cell r="A2043">
            <v>0</v>
          </cell>
          <cell r="B2043">
            <v>0</v>
          </cell>
          <cell r="C2043">
            <v>0</v>
          </cell>
        </row>
        <row r="2044">
          <cell r="A2044">
            <v>0</v>
          </cell>
          <cell r="B2044">
            <v>0</v>
          </cell>
          <cell r="C2044">
            <v>0</v>
          </cell>
        </row>
        <row r="2045">
          <cell r="A2045">
            <v>0</v>
          </cell>
          <cell r="B2045">
            <v>0</v>
          </cell>
          <cell r="C2045">
            <v>0</v>
          </cell>
        </row>
        <row r="2046">
          <cell r="A2046">
            <v>0</v>
          </cell>
          <cell r="B2046">
            <v>0</v>
          </cell>
          <cell r="C2046">
            <v>0</v>
          </cell>
        </row>
        <row r="2047">
          <cell r="A2047">
            <v>0</v>
          </cell>
          <cell r="B2047">
            <v>0</v>
          </cell>
          <cell r="C2047">
            <v>0</v>
          </cell>
        </row>
        <row r="2048">
          <cell r="A2048">
            <v>0</v>
          </cell>
          <cell r="B2048">
            <v>0</v>
          </cell>
          <cell r="C2048">
            <v>0</v>
          </cell>
        </row>
        <row r="2049">
          <cell r="A2049">
            <v>0</v>
          </cell>
          <cell r="B2049">
            <v>0</v>
          </cell>
          <cell r="C2049">
            <v>0</v>
          </cell>
        </row>
        <row r="2050">
          <cell r="A2050">
            <v>0</v>
          </cell>
          <cell r="B2050">
            <v>0</v>
          </cell>
          <cell r="C2050">
            <v>0</v>
          </cell>
        </row>
        <row r="2051">
          <cell r="A2051">
            <v>0</v>
          </cell>
          <cell r="B2051">
            <v>0</v>
          </cell>
          <cell r="C2051">
            <v>0</v>
          </cell>
        </row>
        <row r="2052">
          <cell r="A2052">
            <v>0</v>
          </cell>
          <cell r="B2052">
            <v>0</v>
          </cell>
          <cell r="C2052">
            <v>0</v>
          </cell>
        </row>
        <row r="2053">
          <cell r="A2053">
            <v>0</v>
          </cell>
          <cell r="B2053">
            <v>0</v>
          </cell>
          <cell r="C2053">
            <v>0</v>
          </cell>
        </row>
        <row r="2054">
          <cell r="A2054">
            <v>0</v>
          </cell>
          <cell r="B2054">
            <v>0</v>
          </cell>
          <cell r="C2054">
            <v>0</v>
          </cell>
        </row>
        <row r="2055">
          <cell r="A2055">
            <v>0</v>
          </cell>
          <cell r="B2055">
            <v>0</v>
          </cell>
          <cell r="C2055">
            <v>0</v>
          </cell>
        </row>
        <row r="2056">
          <cell r="A2056">
            <v>0</v>
          </cell>
          <cell r="B2056">
            <v>0</v>
          </cell>
          <cell r="C2056">
            <v>0</v>
          </cell>
        </row>
        <row r="2057">
          <cell r="A2057">
            <v>0</v>
          </cell>
          <cell r="B2057">
            <v>0</v>
          </cell>
          <cell r="C2057">
            <v>0</v>
          </cell>
        </row>
        <row r="2058">
          <cell r="A2058">
            <v>0</v>
          </cell>
          <cell r="B2058">
            <v>0</v>
          </cell>
          <cell r="C2058">
            <v>0</v>
          </cell>
        </row>
        <row r="2059">
          <cell r="A2059">
            <v>0</v>
          </cell>
          <cell r="B2059">
            <v>0</v>
          </cell>
          <cell r="C2059">
            <v>0</v>
          </cell>
        </row>
        <row r="2060">
          <cell r="A2060">
            <v>0</v>
          </cell>
          <cell r="B2060">
            <v>0</v>
          </cell>
          <cell r="C2060">
            <v>0</v>
          </cell>
        </row>
        <row r="2061">
          <cell r="A2061">
            <v>0</v>
          </cell>
          <cell r="B2061">
            <v>0</v>
          </cell>
          <cell r="C2061">
            <v>0</v>
          </cell>
        </row>
        <row r="2062">
          <cell r="A2062">
            <v>0</v>
          </cell>
          <cell r="B2062">
            <v>0</v>
          </cell>
          <cell r="C2062">
            <v>0</v>
          </cell>
        </row>
        <row r="2063">
          <cell r="A2063">
            <v>0</v>
          </cell>
          <cell r="B2063">
            <v>0</v>
          </cell>
          <cell r="C2063">
            <v>0</v>
          </cell>
        </row>
        <row r="2064">
          <cell r="A2064">
            <v>0</v>
          </cell>
          <cell r="B2064">
            <v>0</v>
          </cell>
          <cell r="C2064">
            <v>0</v>
          </cell>
        </row>
        <row r="2065">
          <cell r="A2065">
            <v>0</v>
          </cell>
          <cell r="B2065">
            <v>0</v>
          </cell>
          <cell r="C2065">
            <v>0</v>
          </cell>
        </row>
        <row r="2066">
          <cell r="A2066">
            <v>0</v>
          </cell>
          <cell r="B2066">
            <v>0</v>
          </cell>
          <cell r="C2066">
            <v>0</v>
          </cell>
        </row>
        <row r="2067">
          <cell r="A2067">
            <v>0</v>
          </cell>
          <cell r="B2067">
            <v>0</v>
          </cell>
          <cell r="C2067">
            <v>0</v>
          </cell>
        </row>
        <row r="2068">
          <cell r="A2068">
            <v>0</v>
          </cell>
          <cell r="B2068">
            <v>0</v>
          </cell>
          <cell r="C2068">
            <v>0</v>
          </cell>
        </row>
        <row r="2069">
          <cell r="A2069">
            <v>0</v>
          </cell>
          <cell r="B2069">
            <v>0</v>
          </cell>
          <cell r="C2069">
            <v>0</v>
          </cell>
        </row>
        <row r="2070">
          <cell r="A2070">
            <v>0</v>
          </cell>
          <cell r="B2070">
            <v>0</v>
          </cell>
          <cell r="C2070">
            <v>0</v>
          </cell>
        </row>
        <row r="2071">
          <cell r="A2071">
            <v>0</v>
          </cell>
          <cell r="B2071">
            <v>0</v>
          </cell>
          <cell r="C2071">
            <v>0</v>
          </cell>
        </row>
        <row r="2072">
          <cell r="A2072">
            <v>0</v>
          </cell>
          <cell r="B2072">
            <v>0</v>
          </cell>
          <cell r="C2072">
            <v>0</v>
          </cell>
        </row>
        <row r="2073">
          <cell r="A2073">
            <v>0</v>
          </cell>
          <cell r="B2073">
            <v>0</v>
          </cell>
          <cell r="C2073">
            <v>0</v>
          </cell>
        </row>
        <row r="2074">
          <cell r="A2074">
            <v>0</v>
          </cell>
          <cell r="B2074">
            <v>0</v>
          </cell>
          <cell r="C2074">
            <v>0</v>
          </cell>
        </row>
        <row r="2075">
          <cell r="A2075">
            <v>0</v>
          </cell>
          <cell r="B2075">
            <v>0</v>
          </cell>
          <cell r="C2075">
            <v>0</v>
          </cell>
        </row>
        <row r="2076">
          <cell r="A2076">
            <v>0</v>
          </cell>
          <cell r="B2076">
            <v>0</v>
          </cell>
          <cell r="C2076">
            <v>0</v>
          </cell>
        </row>
        <row r="2077">
          <cell r="A2077">
            <v>0</v>
          </cell>
          <cell r="B2077">
            <v>0</v>
          </cell>
          <cell r="C2077">
            <v>0</v>
          </cell>
        </row>
        <row r="2078">
          <cell r="A2078">
            <v>0</v>
          </cell>
          <cell r="B2078">
            <v>0</v>
          </cell>
          <cell r="C2078">
            <v>0</v>
          </cell>
        </row>
        <row r="2079">
          <cell r="A2079">
            <v>0</v>
          </cell>
          <cell r="B2079">
            <v>0</v>
          </cell>
          <cell r="C2079">
            <v>0</v>
          </cell>
        </row>
        <row r="2080">
          <cell r="A2080">
            <v>0</v>
          </cell>
          <cell r="B2080">
            <v>0</v>
          </cell>
          <cell r="C2080">
            <v>0</v>
          </cell>
        </row>
        <row r="2081">
          <cell r="A2081">
            <v>0</v>
          </cell>
          <cell r="B2081">
            <v>0</v>
          </cell>
          <cell r="C2081">
            <v>0</v>
          </cell>
        </row>
        <row r="2082">
          <cell r="A2082">
            <v>0</v>
          </cell>
          <cell r="B2082">
            <v>0</v>
          </cell>
          <cell r="C2082">
            <v>0</v>
          </cell>
        </row>
        <row r="2083">
          <cell r="A2083">
            <v>0</v>
          </cell>
          <cell r="B2083">
            <v>0</v>
          </cell>
          <cell r="C2083">
            <v>0</v>
          </cell>
        </row>
        <row r="2084">
          <cell r="A2084">
            <v>0</v>
          </cell>
          <cell r="B2084">
            <v>0</v>
          </cell>
          <cell r="C2084">
            <v>0</v>
          </cell>
        </row>
        <row r="2085">
          <cell r="A2085">
            <v>0</v>
          </cell>
          <cell r="B2085">
            <v>0</v>
          </cell>
          <cell r="C2085">
            <v>0</v>
          </cell>
        </row>
        <row r="2086">
          <cell r="A2086">
            <v>0</v>
          </cell>
          <cell r="B2086">
            <v>0</v>
          </cell>
          <cell r="C2086">
            <v>0</v>
          </cell>
        </row>
        <row r="2087">
          <cell r="A2087">
            <v>0</v>
          </cell>
          <cell r="B2087">
            <v>0</v>
          </cell>
          <cell r="C2087">
            <v>0</v>
          </cell>
        </row>
        <row r="2088">
          <cell r="A2088">
            <v>0</v>
          </cell>
          <cell r="B2088">
            <v>0</v>
          </cell>
          <cell r="C2088">
            <v>0</v>
          </cell>
        </row>
        <row r="2089">
          <cell r="A2089">
            <v>0</v>
          </cell>
          <cell r="B2089">
            <v>0</v>
          </cell>
          <cell r="C2089">
            <v>0</v>
          </cell>
        </row>
        <row r="2090">
          <cell r="A2090">
            <v>0</v>
          </cell>
          <cell r="B2090">
            <v>0</v>
          </cell>
          <cell r="C2090">
            <v>0</v>
          </cell>
        </row>
        <row r="2091">
          <cell r="A2091">
            <v>0</v>
          </cell>
          <cell r="B2091">
            <v>0</v>
          </cell>
          <cell r="C2091">
            <v>0</v>
          </cell>
        </row>
        <row r="2092">
          <cell r="A2092">
            <v>0</v>
          </cell>
          <cell r="B2092">
            <v>0</v>
          </cell>
          <cell r="C2092">
            <v>0</v>
          </cell>
        </row>
        <row r="2093">
          <cell r="A2093">
            <v>0</v>
          </cell>
          <cell r="B2093">
            <v>0</v>
          </cell>
          <cell r="C2093">
            <v>0</v>
          </cell>
        </row>
        <row r="2094">
          <cell r="A2094">
            <v>0</v>
          </cell>
          <cell r="B2094">
            <v>0</v>
          </cell>
          <cell r="C2094">
            <v>0</v>
          </cell>
        </row>
        <row r="2095">
          <cell r="A2095">
            <v>0</v>
          </cell>
          <cell r="B2095">
            <v>0</v>
          </cell>
          <cell r="C2095">
            <v>0</v>
          </cell>
        </row>
        <row r="2096">
          <cell r="A2096">
            <v>0</v>
          </cell>
          <cell r="B2096">
            <v>0</v>
          </cell>
          <cell r="C2096">
            <v>0</v>
          </cell>
        </row>
        <row r="2097">
          <cell r="A2097">
            <v>0</v>
          </cell>
          <cell r="B2097">
            <v>0</v>
          </cell>
          <cell r="C2097">
            <v>0</v>
          </cell>
        </row>
        <row r="2098">
          <cell r="A2098">
            <v>0</v>
          </cell>
          <cell r="B2098">
            <v>0</v>
          </cell>
          <cell r="C2098">
            <v>0</v>
          </cell>
        </row>
        <row r="2099">
          <cell r="A2099">
            <v>0</v>
          </cell>
          <cell r="B2099">
            <v>0</v>
          </cell>
          <cell r="C2099">
            <v>0</v>
          </cell>
        </row>
        <row r="2100">
          <cell r="A2100">
            <v>0</v>
          </cell>
          <cell r="B2100">
            <v>0</v>
          </cell>
          <cell r="C2100">
            <v>0</v>
          </cell>
        </row>
        <row r="2101">
          <cell r="A2101">
            <v>0</v>
          </cell>
          <cell r="B2101">
            <v>0</v>
          </cell>
          <cell r="C2101">
            <v>0</v>
          </cell>
        </row>
        <row r="2102">
          <cell r="A2102">
            <v>0</v>
          </cell>
          <cell r="B2102">
            <v>0</v>
          </cell>
          <cell r="C2102">
            <v>0</v>
          </cell>
        </row>
        <row r="2103">
          <cell r="A2103">
            <v>0</v>
          </cell>
          <cell r="B2103">
            <v>0</v>
          </cell>
          <cell r="C2103">
            <v>0</v>
          </cell>
        </row>
        <row r="2104">
          <cell r="A2104">
            <v>0</v>
          </cell>
          <cell r="B2104">
            <v>0</v>
          </cell>
          <cell r="C2104">
            <v>0</v>
          </cell>
        </row>
        <row r="2105">
          <cell r="A2105">
            <v>0</v>
          </cell>
          <cell r="B2105">
            <v>0</v>
          </cell>
          <cell r="C2105">
            <v>0</v>
          </cell>
        </row>
        <row r="2106">
          <cell r="A2106">
            <v>0</v>
          </cell>
          <cell r="B2106">
            <v>0</v>
          </cell>
          <cell r="C2106">
            <v>0</v>
          </cell>
        </row>
        <row r="2107">
          <cell r="A2107">
            <v>0</v>
          </cell>
          <cell r="B2107">
            <v>0</v>
          </cell>
          <cell r="C2107">
            <v>0</v>
          </cell>
        </row>
        <row r="2108">
          <cell r="A2108">
            <v>0</v>
          </cell>
          <cell r="B2108">
            <v>0</v>
          </cell>
          <cell r="C2108">
            <v>0</v>
          </cell>
        </row>
        <row r="2109">
          <cell r="A2109">
            <v>0</v>
          </cell>
          <cell r="B2109">
            <v>0</v>
          </cell>
          <cell r="C2109">
            <v>0</v>
          </cell>
        </row>
        <row r="2110">
          <cell r="A2110">
            <v>0</v>
          </cell>
          <cell r="B2110">
            <v>0</v>
          </cell>
          <cell r="C2110">
            <v>0</v>
          </cell>
        </row>
        <row r="2111">
          <cell r="A2111">
            <v>0</v>
          </cell>
          <cell r="B2111">
            <v>0</v>
          </cell>
          <cell r="C2111">
            <v>0</v>
          </cell>
        </row>
        <row r="2112">
          <cell r="A2112">
            <v>0</v>
          </cell>
          <cell r="B2112">
            <v>0</v>
          </cell>
          <cell r="C2112">
            <v>0</v>
          </cell>
        </row>
        <row r="2113">
          <cell r="A2113">
            <v>0</v>
          </cell>
          <cell r="B2113">
            <v>0</v>
          </cell>
          <cell r="C2113">
            <v>0</v>
          </cell>
        </row>
        <row r="2114">
          <cell r="A2114">
            <v>0</v>
          </cell>
          <cell r="B2114">
            <v>0</v>
          </cell>
          <cell r="C2114">
            <v>0</v>
          </cell>
        </row>
        <row r="2115">
          <cell r="A2115">
            <v>0</v>
          </cell>
          <cell r="B2115">
            <v>0</v>
          </cell>
          <cell r="C2115">
            <v>0</v>
          </cell>
        </row>
        <row r="2116">
          <cell r="A2116">
            <v>0</v>
          </cell>
          <cell r="B2116">
            <v>0</v>
          </cell>
          <cell r="C2116">
            <v>0</v>
          </cell>
        </row>
        <row r="2117">
          <cell r="A2117">
            <v>0</v>
          </cell>
          <cell r="B2117">
            <v>0</v>
          </cell>
          <cell r="C2117">
            <v>0</v>
          </cell>
        </row>
        <row r="2118">
          <cell r="A2118">
            <v>0</v>
          </cell>
          <cell r="B2118">
            <v>0</v>
          </cell>
          <cell r="C2118">
            <v>0</v>
          </cell>
        </row>
        <row r="2119">
          <cell r="A2119">
            <v>0</v>
          </cell>
          <cell r="B2119">
            <v>0</v>
          </cell>
          <cell r="C2119">
            <v>0</v>
          </cell>
        </row>
        <row r="2120">
          <cell r="A2120">
            <v>0</v>
          </cell>
          <cell r="B2120">
            <v>0</v>
          </cell>
          <cell r="C2120">
            <v>0</v>
          </cell>
        </row>
        <row r="2121">
          <cell r="A2121">
            <v>0</v>
          </cell>
          <cell r="B2121">
            <v>0</v>
          </cell>
          <cell r="C2121">
            <v>0</v>
          </cell>
        </row>
        <row r="2122">
          <cell r="A2122">
            <v>0</v>
          </cell>
          <cell r="B2122">
            <v>0</v>
          </cell>
          <cell r="C2122">
            <v>0</v>
          </cell>
        </row>
        <row r="2123">
          <cell r="A2123">
            <v>0</v>
          </cell>
          <cell r="B2123">
            <v>0</v>
          </cell>
          <cell r="C2123">
            <v>0</v>
          </cell>
        </row>
        <row r="2124">
          <cell r="A2124">
            <v>0</v>
          </cell>
          <cell r="B2124">
            <v>0</v>
          </cell>
          <cell r="C2124">
            <v>0</v>
          </cell>
        </row>
        <row r="2125">
          <cell r="A2125">
            <v>0</v>
          </cell>
          <cell r="B2125">
            <v>0</v>
          </cell>
          <cell r="C2125">
            <v>0</v>
          </cell>
        </row>
        <row r="2126">
          <cell r="A2126">
            <v>0</v>
          </cell>
          <cell r="B2126">
            <v>0</v>
          </cell>
          <cell r="C2126">
            <v>0</v>
          </cell>
        </row>
        <row r="2127">
          <cell r="A2127">
            <v>0</v>
          </cell>
          <cell r="B2127">
            <v>0</v>
          </cell>
          <cell r="C2127">
            <v>0</v>
          </cell>
        </row>
        <row r="2128">
          <cell r="A2128">
            <v>0</v>
          </cell>
          <cell r="B2128">
            <v>0</v>
          </cell>
          <cell r="C2128">
            <v>0</v>
          </cell>
        </row>
        <row r="2129">
          <cell r="A2129">
            <v>0</v>
          </cell>
          <cell r="B2129">
            <v>0</v>
          </cell>
          <cell r="C2129">
            <v>0</v>
          </cell>
        </row>
        <row r="2130">
          <cell r="A2130">
            <v>0</v>
          </cell>
          <cell r="B2130">
            <v>0</v>
          </cell>
          <cell r="C2130">
            <v>0</v>
          </cell>
        </row>
        <row r="2131">
          <cell r="A2131">
            <v>0</v>
          </cell>
          <cell r="B2131">
            <v>0</v>
          </cell>
          <cell r="C2131">
            <v>0</v>
          </cell>
        </row>
        <row r="2132">
          <cell r="A2132">
            <v>0</v>
          </cell>
          <cell r="B2132">
            <v>0</v>
          </cell>
          <cell r="C2132">
            <v>0</v>
          </cell>
        </row>
        <row r="2133">
          <cell r="A2133">
            <v>0</v>
          </cell>
          <cell r="B2133">
            <v>0</v>
          </cell>
          <cell r="C2133">
            <v>0</v>
          </cell>
        </row>
        <row r="2134">
          <cell r="A2134">
            <v>0</v>
          </cell>
          <cell r="B2134">
            <v>0</v>
          </cell>
          <cell r="C2134">
            <v>0</v>
          </cell>
        </row>
        <row r="2135">
          <cell r="A2135">
            <v>0</v>
          </cell>
          <cell r="B2135">
            <v>0</v>
          </cell>
          <cell r="C2135">
            <v>0</v>
          </cell>
        </row>
        <row r="2136">
          <cell r="A2136">
            <v>0</v>
          </cell>
          <cell r="B2136">
            <v>0</v>
          </cell>
          <cell r="C2136">
            <v>0</v>
          </cell>
        </row>
        <row r="2137">
          <cell r="A2137">
            <v>0</v>
          </cell>
          <cell r="B2137">
            <v>0</v>
          </cell>
          <cell r="C2137">
            <v>0</v>
          </cell>
        </row>
        <row r="2138">
          <cell r="A2138">
            <v>0</v>
          </cell>
          <cell r="B2138">
            <v>0</v>
          </cell>
          <cell r="C2138">
            <v>0</v>
          </cell>
        </row>
        <row r="2139">
          <cell r="A2139">
            <v>0</v>
          </cell>
          <cell r="B2139">
            <v>0</v>
          </cell>
          <cell r="C2139">
            <v>0</v>
          </cell>
        </row>
        <row r="2140">
          <cell r="A2140">
            <v>0</v>
          </cell>
          <cell r="B2140">
            <v>0</v>
          </cell>
          <cell r="C2140">
            <v>0</v>
          </cell>
        </row>
        <row r="2141">
          <cell r="A2141">
            <v>0</v>
          </cell>
          <cell r="B2141">
            <v>0</v>
          </cell>
          <cell r="C2141">
            <v>0</v>
          </cell>
        </row>
        <row r="2142">
          <cell r="A2142">
            <v>0</v>
          </cell>
          <cell r="B2142">
            <v>0</v>
          </cell>
          <cell r="C2142">
            <v>0</v>
          </cell>
        </row>
        <row r="2143">
          <cell r="A2143">
            <v>0</v>
          </cell>
          <cell r="B2143">
            <v>0</v>
          </cell>
          <cell r="C2143">
            <v>0</v>
          </cell>
        </row>
        <row r="2144">
          <cell r="A2144">
            <v>0</v>
          </cell>
          <cell r="B2144">
            <v>0</v>
          </cell>
          <cell r="C2144">
            <v>0</v>
          </cell>
        </row>
        <row r="2145">
          <cell r="A2145">
            <v>0</v>
          </cell>
          <cell r="B2145">
            <v>0</v>
          </cell>
          <cell r="C2145">
            <v>0</v>
          </cell>
        </row>
        <row r="2146">
          <cell r="A2146">
            <v>0</v>
          </cell>
          <cell r="B2146">
            <v>0</v>
          </cell>
          <cell r="C2146">
            <v>0</v>
          </cell>
        </row>
        <row r="2147">
          <cell r="A2147">
            <v>0</v>
          </cell>
          <cell r="B2147">
            <v>0</v>
          </cell>
          <cell r="C2147">
            <v>0</v>
          </cell>
        </row>
        <row r="2148">
          <cell r="A2148">
            <v>0</v>
          </cell>
          <cell r="B2148">
            <v>0</v>
          </cell>
          <cell r="C2148">
            <v>0</v>
          </cell>
        </row>
        <row r="2149">
          <cell r="A2149">
            <v>0</v>
          </cell>
          <cell r="B2149">
            <v>0</v>
          </cell>
          <cell r="C2149">
            <v>0</v>
          </cell>
        </row>
        <row r="2150">
          <cell r="A2150">
            <v>0</v>
          </cell>
          <cell r="B2150">
            <v>0</v>
          </cell>
          <cell r="C2150">
            <v>0</v>
          </cell>
        </row>
        <row r="2151">
          <cell r="A2151">
            <v>0</v>
          </cell>
          <cell r="B2151">
            <v>0</v>
          </cell>
          <cell r="C2151">
            <v>0</v>
          </cell>
        </row>
        <row r="2152">
          <cell r="A2152">
            <v>0</v>
          </cell>
          <cell r="B2152">
            <v>0</v>
          </cell>
          <cell r="C2152">
            <v>0</v>
          </cell>
        </row>
        <row r="2153">
          <cell r="A2153">
            <v>0</v>
          </cell>
          <cell r="B2153">
            <v>0</v>
          </cell>
          <cell r="C2153">
            <v>0</v>
          </cell>
        </row>
        <row r="2154">
          <cell r="A2154">
            <v>0</v>
          </cell>
          <cell r="B2154">
            <v>0</v>
          </cell>
          <cell r="C2154">
            <v>0</v>
          </cell>
        </row>
        <row r="2155">
          <cell r="A2155">
            <v>0</v>
          </cell>
          <cell r="B2155">
            <v>0</v>
          </cell>
          <cell r="C2155">
            <v>0</v>
          </cell>
        </row>
        <row r="2156">
          <cell r="A2156">
            <v>0</v>
          </cell>
          <cell r="B2156">
            <v>0</v>
          </cell>
          <cell r="C2156">
            <v>0</v>
          </cell>
        </row>
        <row r="2157">
          <cell r="A2157">
            <v>0</v>
          </cell>
          <cell r="B2157">
            <v>0</v>
          </cell>
          <cell r="C2157">
            <v>0</v>
          </cell>
        </row>
        <row r="2158">
          <cell r="A2158">
            <v>0</v>
          </cell>
          <cell r="B2158">
            <v>0</v>
          </cell>
          <cell r="C2158">
            <v>0</v>
          </cell>
        </row>
        <row r="2159">
          <cell r="A2159">
            <v>0</v>
          </cell>
          <cell r="B2159">
            <v>0</v>
          </cell>
          <cell r="C2159">
            <v>0</v>
          </cell>
        </row>
        <row r="2160">
          <cell r="A2160">
            <v>0</v>
          </cell>
          <cell r="B2160">
            <v>0</v>
          </cell>
          <cell r="C2160">
            <v>0</v>
          </cell>
        </row>
        <row r="2161">
          <cell r="A2161">
            <v>0</v>
          </cell>
          <cell r="B2161">
            <v>0</v>
          </cell>
          <cell r="C2161">
            <v>0</v>
          </cell>
        </row>
        <row r="2162">
          <cell r="A2162">
            <v>0</v>
          </cell>
          <cell r="B2162">
            <v>0</v>
          </cell>
          <cell r="C2162">
            <v>0</v>
          </cell>
        </row>
        <row r="2163">
          <cell r="A2163">
            <v>0</v>
          </cell>
          <cell r="B2163">
            <v>0</v>
          </cell>
          <cell r="C2163">
            <v>0</v>
          </cell>
        </row>
        <row r="2164">
          <cell r="A2164">
            <v>0</v>
          </cell>
          <cell r="B2164">
            <v>0</v>
          </cell>
          <cell r="C2164">
            <v>0</v>
          </cell>
        </row>
        <row r="2165">
          <cell r="A2165">
            <v>0</v>
          </cell>
          <cell r="B2165">
            <v>0</v>
          </cell>
          <cell r="C2165">
            <v>0</v>
          </cell>
        </row>
        <row r="2166">
          <cell r="A2166">
            <v>0</v>
          </cell>
          <cell r="B2166">
            <v>0</v>
          </cell>
          <cell r="C2166">
            <v>0</v>
          </cell>
        </row>
        <row r="2167">
          <cell r="A2167">
            <v>0</v>
          </cell>
          <cell r="B2167">
            <v>0</v>
          </cell>
          <cell r="C2167">
            <v>0</v>
          </cell>
        </row>
        <row r="2168">
          <cell r="A2168">
            <v>0</v>
          </cell>
          <cell r="B2168">
            <v>0</v>
          </cell>
          <cell r="C2168">
            <v>0</v>
          </cell>
        </row>
        <row r="2169">
          <cell r="A2169">
            <v>0</v>
          </cell>
          <cell r="B2169">
            <v>0</v>
          </cell>
          <cell r="C2169">
            <v>0</v>
          </cell>
        </row>
        <row r="2170">
          <cell r="A2170">
            <v>0</v>
          </cell>
          <cell r="B2170">
            <v>0</v>
          </cell>
          <cell r="C2170">
            <v>0</v>
          </cell>
        </row>
        <row r="2171">
          <cell r="A2171">
            <v>0</v>
          </cell>
          <cell r="B2171">
            <v>0</v>
          </cell>
          <cell r="C2171">
            <v>0</v>
          </cell>
        </row>
        <row r="2172">
          <cell r="A2172">
            <v>0</v>
          </cell>
          <cell r="B2172">
            <v>0</v>
          </cell>
          <cell r="C2172">
            <v>0</v>
          </cell>
        </row>
        <row r="2173">
          <cell r="A2173">
            <v>0</v>
          </cell>
          <cell r="B2173">
            <v>0</v>
          </cell>
          <cell r="C2173">
            <v>0</v>
          </cell>
        </row>
        <row r="2174">
          <cell r="A2174">
            <v>0</v>
          </cell>
          <cell r="B2174">
            <v>0</v>
          </cell>
          <cell r="C2174">
            <v>0</v>
          </cell>
        </row>
        <row r="2175">
          <cell r="A2175">
            <v>0</v>
          </cell>
          <cell r="B2175">
            <v>0</v>
          </cell>
          <cell r="C2175">
            <v>0</v>
          </cell>
        </row>
        <row r="2176">
          <cell r="A2176">
            <v>0</v>
          </cell>
          <cell r="B2176">
            <v>0</v>
          </cell>
          <cell r="C2176">
            <v>0</v>
          </cell>
        </row>
        <row r="2177">
          <cell r="A2177">
            <v>0</v>
          </cell>
          <cell r="B2177">
            <v>0</v>
          </cell>
          <cell r="C2177">
            <v>0</v>
          </cell>
        </row>
        <row r="2178">
          <cell r="A2178">
            <v>0</v>
          </cell>
          <cell r="B2178">
            <v>0</v>
          </cell>
          <cell r="C2178">
            <v>0</v>
          </cell>
        </row>
        <row r="2179">
          <cell r="A2179">
            <v>0</v>
          </cell>
          <cell r="B2179">
            <v>0</v>
          </cell>
          <cell r="C2179">
            <v>0</v>
          </cell>
        </row>
        <row r="2180">
          <cell r="A2180">
            <v>0</v>
          </cell>
          <cell r="B2180">
            <v>0</v>
          </cell>
          <cell r="C2180">
            <v>0</v>
          </cell>
        </row>
        <row r="2181">
          <cell r="A2181">
            <v>0</v>
          </cell>
          <cell r="B2181">
            <v>0</v>
          </cell>
          <cell r="C2181">
            <v>0</v>
          </cell>
        </row>
        <row r="2182">
          <cell r="A2182">
            <v>0</v>
          </cell>
          <cell r="B2182">
            <v>0</v>
          </cell>
          <cell r="C2182">
            <v>0</v>
          </cell>
        </row>
        <row r="2183">
          <cell r="A2183">
            <v>0</v>
          </cell>
          <cell r="B2183">
            <v>0</v>
          </cell>
          <cell r="C2183">
            <v>0</v>
          </cell>
        </row>
        <row r="2184">
          <cell r="A2184">
            <v>0</v>
          </cell>
          <cell r="B2184">
            <v>0</v>
          </cell>
          <cell r="C2184">
            <v>0</v>
          </cell>
        </row>
        <row r="2185">
          <cell r="A2185">
            <v>0</v>
          </cell>
          <cell r="B2185">
            <v>0</v>
          </cell>
          <cell r="C2185">
            <v>0</v>
          </cell>
        </row>
        <row r="2186">
          <cell r="A2186">
            <v>0</v>
          </cell>
          <cell r="B2186">
            <v>0</v>
          </cell>
          <cell r="C2186">
            <v>0</v>
          </cell>
        </row>
        <row r="2187">
          <cell r="A2187">
            <v>0</v>
          </cell>
          <cell r="B2187">
            <v>0</v>
          </cell>
          <cell r="C2187">
            <v>0</v>
          </cell>
        </row>
        <row r="2188">
          <cell r="A2188">
            <v>0</v>
          </cell>
          <cell r="B2188">
            <v>0</v>
          </cell>
          <cell r="C2188">
            <v>0</v>
          </cell>
        </row>
        <row r="2189">
          <cell r="A2189">
            <v>0</v>
          </cell>
          <cell r="B2189">
            <v>0</v>
          </cell>
          <cell r="C2189">
            <v>0</v>
          </cell>
        </row>
        <row r="2190">
          <cell r="A2190">
            <v>0</v>
          </cell>
          <cell r="B2190">
            <v>0</v>
          </cell>
          <cell r="C2190">
            <v>0</v>
          </cell>
        </row>
        <row r="2191">
          <cell r="A2191">
            <v>0</v>
          </cell>
          <cell r="B2191">
            <v>0</v>
          </cell>
          <cell r="C2191">
            <v>0</v>
          </cell>
        </row>
        <row r="2192">
          <cell r="A2192">
            <v>0</v>
          </cell>
          <cell r="B2192">
            <v>0</v>
          </cell>
          <cell r="C2192">
            <v>0</v>
          </cell>
        </row>
        <row r="2193">
          <cell r="A2193">
            <v>0</v>
          </cell>
          <cell r="B2193">
            <v>0</v>
          </cell>
          <cell r="C2193">
            <v>0</v>
          </cell>
        </row>
        <row r="2194">
          <cell r="A2194">
            <v>0</v>
          </cell>
          <cell r="B2194">
            <v>0</v>
          </cell>
          <cell r="C2194">
            <v>0</v>
          </cell>
        </row>
        <row r="2195">
          <cell r="A2195">
            <v>0</v>
          </cell>
          <cell r="B2195">
            <v>0</v>
          </cell>
          <cell r="C2195">
            <v>0</v>
          </cell>
        </row>
        <row r="2196">
          <cell r="A2196">
            <v>0</v>
          </cell>
          <cell r="B2196">
            <v>0</v>
          </cell>
          <cell r="C2196">
            <v>0</v>
          </cell>
        </row>
        <row r="2197">
          <cell r="A2197">
            <v>0</v>
          </cell>
          <cell r="B2197">
            <v>0</v>
          </cell>
          <cell r="C2197">
            <v>0</v>
          </cell>
        </row>
        <row r="2198">
          <cell r="A2198">
            <v>0</v>
          </cell>
          <cell r="B2198">
            <v>0</v>
          </cell>
          <cell r="C2198">
            <v>0</v>
          </cell>
        </row>
        <row r="2199">
          <cell r="A2199">
            <v>0</v>
          </cell>
          <cell r="B2199">
            <v>0</v>
          </cell>
          <cell r="C2199">
            <v>0</v>
          </cell>
        </row>
        <row r="2200">
          <cell r="A2200">
            <v>0</v>
          </cell>
          <cell r="B2200">
            <v>0</v>
          </cell>
          <cell r="C2200">
            <v>0</v>
          </cell>
        </row>
        <row r="2201">
          <cell r="A2201">
            <v>0</v>
          </cell>
          <cell r="B2201">
            <v>0</v>
          </cell>
          <cell r="C2201">
            <v>0</v>
          </cell>
        </row>
        <row r="2202">
          <cell r="A2202">
            <v>0</v>
          </cell>
          <cell r="B2202">
            <v>0</v>
          </cell>
          <cell r="C2202">
            <v>0</v>
          </cell>
        </row>
        <row r="2203">
          <cell r="A2203">
            <v>0</v>
          </cell>
          <cell r="B2203">
            <v>0</v>
          </cell>
          <cell r="C2203">
            <v>0</v>
          </cell>
        </row>
        <row r="2204">
          <cell r="A2204">
            <v>0</v>
          </cell>
          <cell r="B2204">
            <v>0</v>
          </cell>
          <cell r="C2204">
            <v>0</v>
          </cell>
        </row>
        <row r="2205">
          <cell r="A2205">
            <v>0</v>
          </cell>
          <cell r="B2205">
            <v>0</v>
          </cell>
          <cell r="C2205">
            <v>0</v>
          </cell>
        </row>
        <row r="2206">
          <cell r="A2206">
            <v>0</v>
          </cell>
          <cell r="B2206">
            <v>0</v>
          </cell>
          <cell r="C2206">
            <v>0</v>
          </cell>
        </row>
        <row r="2207">
          <cell r="A2207">
            <v>0</v>
          </cell>
          <cell r="B2207">
            <v>0</v>
          </cell>
          <cell r="C2207">
            <v>0</v>
          </cell>
        </row>
        <row r="2208">
          <cell r="A2208">
            <v>0</v>
          </cell>
          <cell r="B2208">
            <v>0</v>
          </cell>
          <cell r="C2208">
            <v>0</v>
          </cell>
        </row>
        <row r="2209">
          <cell r="A2209">
            <v>0</v>
          </cell>
          <cell r="B2209">
            <v>0</v>
          </cell>
          <cell r="C2209">
            <v>0</v>
          </cell>
        </row>
        <row r="2210">
          <cell r="A2210">
            <v>0</v>
          </cell>
          <cell r="B2210">
            <v>0</v>
          </cell>
          <cell r="C2210">
            <v>0</v>
          </cell>
        </row>
        <row r="2211">
          <cell r="A2211">
            <v>0</v>
          </cell>
          <cell r="B2211">
            <v>0</v>
          </cell>
          <cell r="C2211">
            <v>0</v>
          </cell>
        </row>
        <row r="2212">
          <cell r="A2212">
            <v>0</v>
          </cell>
          <cell r="B2212">
            <v>0</v>
          </cell>
          <cell r="C2212">
            <v>0</v>
          </cell>
        </row>
        <row r="2213">
          <cell r="A2213">
            <v>0</v>
          </cell>
          <cell r="B2213">
            <v>0</v>
          </cell>
          <cell r="C2213">
            <v>0</v>
          </cell>
        </row>
        <row r="2214">
          <cell r="A2214">
            <v>0</v>
          </cell>
          <cell r="B2214">
            <v>0</v>
          </cell>
          <cell r="C2214">
            <v>0</v>
          </cell>
        </row>
        <row r="2215">
          <cell r="A2215">
            <v>0</v>
          </cell>
          <cell r="B2215">
            <v>0</v>
          </cell>
          <cell r="C2215">
            <v>0</v>
          </cell>
        </row>
        <row r="2216">
          <cell r="A2216">
            <v>0</v>
          </cell>
          <cell r="B2216">
            <v>0</v>
          </cell>
          <cell r="C2216">
            <v>0</v>
          </cell>
        </row>
        <row r="2217">
          <cell r="A2217">
            <v>0</v>
          </cell>
          <cell r="B2217">
            <v>0</v>
          </cell>
          <cell r="C2217">
            <v>0</v>
          </cell>
        </row>
        <row r="2218">
          <cell r="A2218">
            <v>0</v>
          </cell>
          <cell r="B2218">
            <v>0</v>
          </cell>
          <cell r="C2218">
            <v>0</v>
          </cell>
        </row>
        <row r="2219">
          <cell r="A2219">
            <v>0</v>
          </cell>
          <cell r="B2219">
            <v>0</v>
          </cell>
          <cell r="C2219">
            <v>0</v>
          </cell>
        </row>
        <row r="2220">
          <cell r="A2220">
            <v>0</v>
          </cell>
          <cell r="B2220">
            <v>0</v>
          </cell>
          <cell r="C2220">
            <v>0</v>
          </cell>
        </row>
        <row r="2221">
          <cell r="A2221">
            <v>0</v>
          </cell>
          <cell r="B2221">
            <v>0</v>
          </cell>
          <cell r="C2221">
            <v>0</v>
          </cell>
        </row>
        <row r="2222">
          <cell r="A2222">
            <v>0</v>
          </cell>
          <cell r="B2222">
            <v>0</v>
          </cell>
          <cell r="C2222">
            <v>0</v>
          </cell>
        </row>
        <row r="2223">
          <cell r="A2223">
            <v>0</v>
          </cell>
          <cell r="B2223">
            <v>0</v>
          </cell>
          <cell r="C2223">
            <v>0</v>
          </cell>
        </row>
        <row r="2224">
          <cell r="A2224">
            <v>0</v>
          </cell>
          <cell r="B2224">
            <v>0</v>
          </cell>
          <cell r="C2224">
            <v>0</v>
          </cell>
        </row>
        <row r="2225">
          <cell r="A2225">
            <v>0</v>
          </cell>
          <cell r="B2225">
            <v>0</v>
          </cell>
          <cell r="C2225">
            <v>0</v>
          </cell>
        </row>
        <row r="2226">
          <cell r="A2226">
            <v>0</v>
          </cell>
          <cell r="B2226">
            <v>0</v>
          </cell>
          <cell r="C2226">
            <v>0</v>
          </cell>
        </row>
        <row r="2227">
          <cell r="A2227">
            <v>0</v>
          </cell>
          <cell r="B2227">
            <v>0</v>
          </cell>
          <cell r="C2227">
            <v>0</v>
          </cell>
        </row>
        <row r="2228">
          <cell r="A2228">
            <v>0</v>
          </cell>
          <cell r="B2228">
            <v>0</v>
          </cell>
          <cell r="C2228">
            <v>0</v>
          </cell>
        </row>
        <row r="2229">
          <cell r="A2229">
            <v>0</v>
          </cell>
          <cell r="B2229">
            <v>0</v>
          </cell>
          <cell r="C2229">
            <v>0</v>
          </cell>
        </row>
        <row r="2230">
          <cell r="A2230">
            <v>0</v>
          </cell>
          <cell r="B2230">
            <v>0</v>
          </cell>
          <cell r="C2230">
            <v>0</v>
          </cell>
        </row>
        <row r="2231">
          <cell r="A2231">
            <v>0</v>
          </cell>
          <cell r="B2231">
            <v>0</v>
          </cell>
          <cell r="C2231">
            <v>0</v>
          </cell>
        </row>
        <row r="2232">
          <cell r="A2232">
            <v>0</v>
          </cell>
          <cell r="B2232">
            <v>0</v>
          </cell>
          <cell r="C2232">
            <v>0</v>
          </cell>
        </row>
        <row r="2233">
          <cell r="A2233">
            <v>0</v>
          </cell>
          <cell r="B2233">
            <v>0</v>
          </cell>
          <cell r="C2233">
            <v>0</v>
          </cell>
        </row>
        <row r="2234">
          <cell r="A2234">
            <v>0</v>
          </cell>
          <cell r="B2234">
            <v>0</v>
          </cell>
          <cell r="C2234">
            <v>0</v>
          </cell>
        </row>
        <row r="2235">
          <cell r="A2235">
            <v>0</v>
          </cell>
          <cell r="B2235">
            <v>0</v>
          </cell>
          <cell r="C2235">
            <v>0</v>
          </cell>
        </row>
        <row r="2236">
          <cell r="A2236">
            <v>0</v>
          </cell>
          <cell r="B2236">
            <v>0</v>
          </cell>
          <cell r="C2236">
            <v>0</v>
          </cell>
        </row>
        <row r="2237">
          <cell r="A2237">
            <v>0</v>
          </cell>
          <cell r="B2237">
            <v>0</v>
          </cell>
          <cell r="C2237">
            <v>0</v>
          </cell>
        </row>
        <row r="2238">
          <cell r="A2238">
            <v>0</v>
          </cell>
          <cell r="B2238">
            <v>0</v>
          </cell>
          <cell r="C2238">
            <v>0</v>
          </cell>
        </row>
        <row r="2239">
          <cell r="A2239">
            <v>0</v>
          </cell>
          <cell r="B2239">
            <v>0</v>
          </cell>
          <cell r="C2239">
            <v>0</v>
          </cell>
        </row>
        <row r="2240">
          <cell r="A2240">
            <v>0</v>
          </cell>
          <cell r="B2240">
            <v>0</v>
          </cell>
          <cell r="C2240">
            <v>0</v>
          </cell>
        </row>
        <row r="2241">
          <cell r="A2241">
            <v>0</v>
          </cell>
          <cell r="B2241">
            <v>0</v>
          </cell>
          <cell r="C2241">
            <v>0</v>
          </cell>
        </row>
        <row r="2242">
          <cell r="A2242">
            <v>0</v>
          </cell>
          <cell r="B2242">
            <v>0</v>
          </cell>
          <cell r="C2242">
            <v>0</v>
          </cell>
        </row>
        <row r="2243">
          <cell r="A2243">
            <v>0</v>
          </cell>
          <cell r="B2243">
            <v>0</v>
          </cell>
          <cell r="C2243">
            <v>0</v>
          </cell>
        </row>
        <row r="2244">
          <cell r="A2244">
            <v>0</v>
          </cell>
          <cell r="B2244">
            <v>0</v>
          </cell>
          <cell r="C2244">
            <v>0</v>
          </cell>
        </row>
        <row r="2245">
          <cell r="A2245">
            <v>0</v>
          </cell>
          <cell r="B2245">
            <v>0</v>
          </cell>
          <cell r="C2245">
            <v>0</v>
          </cell>
        </row>
        <row r="2246">
          <cell r="A2246">
            <v>0</v>
          </cell>
          <cell r="B2246">
            <v>0</v>
          </cell>
          <cell r="C2246">
            <v>0</v>
          </cell>
        </row>
        <row r="2247">
          <cell r="A2247">
            <v>0</v>
          </cell>
          <cell r="B2247">
            <v>0</v>
          </cell>
          <cell r="C2247">
            <v>0</v>
          </cell>
        </row>
        <row r="2248">
          <cell r="A2248">
            <v>0</v>
          </cell>
          <cell r="B2248">
            <v>0</v>
          </cell>
          <cell r="C2248">
            <v>0</v>
          </cell>
        </row>
        <row r="2249">
          <cell r="A2249">
            <v>0</v>
          </cell>
          <cell r="B2249">
            <v>0</v>
          </cell>
          <cell r="C2249">
            <v>0</v>
          </cell>
        </row>
        <row r="2250">
          <cell r="A2250">
            <v>0</v>
          </cell>
          <cell r="B2250">
            <v>0</v>
          </cell>
          <cell r="C2250">
            <v>0</v>
          </cell>
        </row>
        <row r="2251">
          <cell r="A2251">
            <v>0</v>
          </cell>
          <cell r="B2251">
            <v>0</v>
          </cell>
          <cell r="C2251">
            <v>0</v>
          </cell>
        </row>
        <row r="2252">
          <cell r="A2252">
            <v>0</v>
          </cell>
          <cell r="B2252">
            <v>0</v>
          </cell>
          <cell r="C2252">
            <v>0</v>
          </cell>
        </row>
        <row r="2253">
          <cell r="A2253">
            <v>0</v>
          </cell>
          <cell r="B2253">
            <v>0</v>
          </cell>
          <cell r="C2253">
            <v>0</v>
          </cell>
        </row>
        <row r="2254">
          <cell r="A2254">
            <v>0</v>
          </cell>
          <cell r="B2254">
            <v>0</v>
          </cell>
          <cell r="C2254">
            <v>0</v>
          </cell>
        </row>
        <row r="2255">
          <cell r="A2255">
            <v>0</v>
          </cell>
          <cell r="B2255">
            <v>0</v>
          </cell>
          <cell r="C2255">
            <v>0</v>
          </cell>
        </row>
        <row r="2256">
          <cell r="A2256">
            <v>0</v>
          </cell>
          <cell r="B2256">
            <v>0</v>
          </cell>
          <cell r="C2256">
            <v>0</v>
          </cell>
        </row>
        <row r="2257">
          <cell r="A2257">
            <v>0</v>
          </cell>
          <cell r="B2257">
            <v>0</v>
          </cell>
          <cell r="C2257">
            <v>0</v>
          </cell>
        </row>
        <row r="2258">
          <cell r="A2258">
            <v>0</v>
          </cell>
          <cell r="B2258">
            <v>0</v>
          </cell>
          <cell r="C2258">
            <v>0</v>
          </cell>
        </row>
        <row r="2259">
          <cell r="A2259">
            <v>0</v>
          </cell>
          <cell r="B2259">
            <v>0</v>
          </cell>
          <cell r="C2259">
            <v>0</v>
          </cell>
        </row>
        <row r="2260">
          <cell r="A2260">
            <v>0</v>
          </cell>
          <cell r="B2260">
            <v>0</v>
          </cell>
          <cell r="C2260">
            <v>0</v>
          </cell>
        </row>
        <row r="2261">
          <cell r="A2261">
            <v>0</v>
          </cell>
          <cell r="B2261">
            <v>0</v>
          </cell>
          <cell r="C2261">
            <v>0</v>
          </cell>
        </row>
        <row r="2262">
          <cell r="A2262">
            <v>0</v>
          </cell>
          <cell r="B2262">
            <v>0</v>
          </cell>
          <cell r="C2262">
            <v>0</v>
          </cell>
        </row>
        <row r="2263">
          <cell r="A2263">
            <v>0</v>
          </cell>
          <cell r="B2263">
            <v>0</v>
          </cell>
          <cell r="C2263">
            <v>0</v>
          </cell>
        </row>
        <row r="2264">
          <cell r="A2264">
            <v>0</v>
          </cell>
          <cell r="B2264">
            <v>0</v>
          </cell>
          <cell r="C2264">
            <v>0</v>
          </cell>
        </row>
        <row r="2265">
          <cell r="A2265">
            <v>0</v>
          </cell>
          <cell r="B2265">
            <v>0</v>
          </cell>
          <cell r="C2265">
            <v>0</v>
          </cell>
        </row>
        <row r="2266">
          <cell r="A2266">
            <v>0</v>
          </cell>
          <cell r="B2266">
            <v>0</v>
          </cell>
          <cell r="C2266">
            <v>0</v>
          </cell>
        </row>
        <row r="2267">
          <cell r="A2267">
            <v>0</v>
          </cell>
          <cell r="B2267">
            <v>0</v>
          </cell>
          <cell r="C2267">
            <v>0</v>
          </cell>
        </row>
        <row r="2268">
          <cell r="A2268">
            <v>0</v>
          </cell>
          <cell r="B2268">
            <v>0</v>
          </cell>
          <cell r="C2268">
            <v>0</v>
          </cell>
        </row>
        <row r="2269">
          <cell r="A2269">
            <v>0</v>
          </cell>
          <cell r="B2269">
            <v>0</v>
          </cell>
          <cell r="C2269">
            <v>0</v>
          </cell>
        </row>
        <row r="2270">
          <cell r="A2270">
            <v>0</v>
          </cell>
          <cell r="B2270">
            <v>0</v>
          </cell>
          <cell r="C2270">
            <v>0</v>
          </cell>
        </row>
        <row r="2271">
          <cell r="A2271">
            <v>0</v>
          </cell>
          <cell r="B2271">
            <v>0</v>
          </cell>
          <cell r="C2271">
            <v>0</v>
          </cell>
        </row>
        <row r="2272">
          <cell r="A2272">
            <v>0</v>
          </cell>
          <cell r="B2272">
            <v>0</v>
          </cell>
          <cell r="C2272">
            <v>0</v>
          </cell>
        </row>
        <row r="2273">
          <cell r="A2273">
            <v>0</v>
          </cell>
          <cell r="B2273">
            <v>0</v>
          </cell>
          <cell r="C2273">
            <v>0</v>
          </cell>
        </row>
        <row r="2274">
          <cell r="A2274">
            <v>0</v>
          </cell>
          <cell r="B2274">
            <v>0</v>
          </cell>
          <cell r="C2274">
            <v>0</v>
          </cell>
        </row>
        <row r="2275">
          <cell r="A2275">
            <v>0</v>
          </cell>
          <cell r="B2275">
            <v>0</v>
          </cell>
          <cell r="C2275">
            <v>0</v>
          </cell>
        </row>
        <row r="2276">
          <cell r="A2276">
            <v>0</v>
          </cell>
          <cell r="B2276">
            <v>0</v>
          </cell>
          <cell r="C2276">
            <v>0</v>
          </cell>
        </row>
        <row r="2277">
          <cell r="A2277">
            <v>0</v>
          </cell>
          <cell r="B2277">
            <v>0</v>
          </cell>
          <cell r="C2277">
            <v>0</v>
          </cell>
        </row>
        <row r="2278">
          <cell r="A2278">
            <v>0</v>
          </cell>
          <cell r="B2278">
            <v>0</v>
          </cell>
          <cell r="C2278">
            <v>0</v>
          </cell>
        </row>
        <row r="2279">
          <cell r="A2279">
            <v>0</v>
          </cell>
          <cell r="B2279">
            <v>0</v>
          </cell>
          <cell r="C2279">
            <v>0</v>
          </cell>
        </row>
        <row r="2280">
          <cell r="A2280">
            <v>0</v>
          </cell>
          <cell r="B2280">
            <v>0</v>
          </cell>
          <cell r="C2280">
            <v>0</v>
          </cell>
        </row>
        <row r="2281">
          <cell r="A2281">
            <v>0</v>
          </cell>
          <cell r="B2281">
            <v>0</v>
          </cell>
          <cell r="C2281">
            <v>0</v>
          </cell>
        </row>
        <row r="2282">
          <cell r="A2282">
            <v>0</v>
          </cell>
          <cell r="B2282">
            <v>0</v>
          </cell>
          <cell r="C2282">
            <v>0</v>
          </cell>
        </row>
        <row r="2283">
          <cell r="A2283">
            <v>0</v>
          </cell>
          <cell r="B2283">
            <v>0</v>
          </cell>
          <cell r="C2283">
            <v>0</v>
          </cell>
        </row>
        <row r="2284">
          <cell r="A2284">
            <v>0</v>
          </cell>
          <cell r="B2284">
            <v>0</v>
          </cell>
          <cell r="C2284">
            <v>0</v>
          </cell>
        </row>
        <row r="2285">
          <cell r="A2285">
            <v>0</v>
          </cell>
          <cell r="B2285">
            <v>0</v>
          </cell>
          <cell r="C2285">
            <v>0</v>
          </cell>
        </row>
        <row r="2286">
          <cell r="A2286">
            <v>0</v>
          </cell>
          <cell r="B2286">
            <v>0</v>
          </cell>
          <cell r="C2286">
            <v>0</v>
          </cell>
        </row>
        <row r="2287">
          <cell r="A2287">
            <v>0</v>
          </cell>
          <cell r="B2287">
            <v>0</v>
          </cell>
          <cell r="C2287">
            <v>0</v>
          </cell>
        </row>
        <row r="2288">
          <cell r="A2288">
            <v>0</v>
          </cell>
          <cell r="B2288">
            <v>0</v>
          </cell>
          <cell r="C2288">
            <v>0</v>
          </cell>
        </row>
        <row r="2289">
          <cell r="A2289">
            <v>0</v>
          </cell>
          <cell r="B2289">
            <v>0</v>
          </cell>
          <cell r="C2289">
            <v>0</v>
          </cell>
        </row>
        <row r="2290">
          <cell r="A2290">
            <v>0</v>
          </cell>
          <cell r="B2290">
            <v>0</v>
          </cell>
          <cell r="C2290">
            <v>0</v>
          </cell>
        </row>
        <row r="2291">
          <cell r="A2291">
            <v>0</v>
          </cell>
          <cell r="B2291">
            <v>0</v>
          </cell>
          <cell r="C2291">
            <v>0</v>
          </cell>
        </row>
        <row r="2292">
          <cell r="A2292">
            <v>0</v>
          </cell>
          <cell r="B2292">
            <v>0</v>
          </cell>
          <cell r="C2292">
            <v>0</v>
          </cell>
        </row>
        <row r="2293">
          <cell r="A2293">
            <v>0</v>
          </cell>
          <cell r="B2293">
            <v>0</v>
          </cell>
          <cell r="C2293">
            <v>0</v>
          </cell>
        </row>
        <row r="2294">
          <cell r="A2294">
            <v>0</v>
          </cell>
          <cell r="B2294">
            <v>0</v>
          </cell>
          <cell r="C2294">
            <v>0</v>
          </cell>
        </row>
        <row r="2295">
          <cell r="A2295">
            <v>0</v>
          </cell>
          <cell r="B2295">
            <v>0</v>
          </cell>
          <cell r="C2295">
            <v>0</v>
          </cell>
        </row>
        <row r="2296">
          <cell r="A2296">
            <v>0</v>
          </cell>
          <cell r="B2296">
            <v>0</v>
          </cell>
          <cell r="C2296">
            <v>0</v>
          </cell>
        </row>
        <row r="2297">
          <cell r="A2297">
            <v>0</v>
          </cell>
          <cell r="B2297">
            <v>0</v>
          </cell>
          <cell r="C2297">
            <v>0</v>
          </cell>
        </row>
        <row r="2298">
          <cell r="A2298">
            <v>0</v>
          </cell>
          <cell r="B2298">
            <v>0</v>
          </cell>
          <cell r="C2298">
            <v>0</v>
          </cell>
        </row>
        <row r="2299">
          <cell r="A2299">
            <v>0</v>
          </cell>
          <cell r="B2299">
            <v>0</v>
          </cell>
          <cell r="C2299">
            <v>0</v>
          </cell>
        </row>
        <row r="2300">
          <cell r="A2300">
            <v>0</v>
          </cell>
          <cell r="B2300">
            <v>0</v>
          </cell>
          <cell r="C2300">
            <v>0</v>
          </cell>
        </row>
        <row r="2301">
          <cell r="A2301">
            <v>0</v>
          </cell>
          <cell r="B2301">
            <v>0</v>
          </cell>
          <cell r="C2301">
            <v>0</v>
          </cell>
        </row>
        <row r="2302">
          <cell r="A2302">
            <v>0</v>
          </cell>
          <cell r="B2302">
            <v>0</v>
          </cell>
          <cell r="C2302">
            <v>0</v>
          </cell>
        </row>
        <row r="2303">
          <cell r="A2303">
            <v>0</v>
          </cell>
          <cell r="B2303">
            <v>0</v>
          </cell>
          <cell r="C2303">
            <v>0</v>
          </cell>
        </row>
        <row r="2304">
          <cell r="A2304">
            <v>0</v>
          </cell>
          <cell r="B2304">
            <v>0</v>
          </cell>
          <cell r="C2304">
            <v>0</v>
          </cell>
        </row>
        <row r="2305">
          <cell r="A2305">
            <v>0</v>
          </cell>
          <cell r="B2305">
            <v>0</v>
          </cell>
          <cell r="C2305">
            <v>0</v>
          </cell>
        </row>
        <row r="2306">
          <cell r="A2306">
            <v>0</v>
          </cell>
          <cell r="B2306">
            <v>0</v>
          </cell>
          <cell r="C2306">
            <v>0</v>
          </cell>
        </row>
        <row r="2307">
          <cell r="A2307">
            <v>0</v>
          </cell>
          <cell r="B2307">
            <v>0</v>
          </cell>
          <cell r="C2307">
            <v>0</v>
          </cell>
        </row>
        <row r="2308">
          <cell r="A2308">
            <v>0</v>
          </cell>
          <cell r="B2308">
            <v>0</v>
          </cell>
          <cell r="C2308">
            <v>0</v>
          </cell>
        </row>
        <row r="2309">
          <cell r="A2309">
            <v>0</v>
          </cell>
          <cell r="B2309">
            <v>0</v>
          </cell>
          <cell r="C2309">
            <v>0</v>
          </cell>
        </row>
        <row r="2310">
          <cell r="A2310">
            <v>0</v>
          </cell>
          <cell r="B2310">
            <v>0</v>
          </cell>
          <cell r="C2310">
            <v>0</v>
          </cell>
        </row>
        <row r="2311">
          <cell r="A2311">
            <v>0</v>
          </cell>
          <cell r="B2311">
            <v>0</v>
          </cell>
          <cell r="C2311">
            <v>0</v>
          </cell>
        </row>
        <row r="2312">
          <cell r="A2312">
            <v>0</v>
          </cell>
          <cell r="B2312">
            <v>0</v>
          </cell>
          <cell r="C2312">
            <v>0</v>
          </cell>
        </row>
        <row r="2313">
          <cell r="A2313">
            <v>0</v>
          </cell>
          <cell r="B2313">
            <v>0</v>
          </cell>
          <cell r="C2313">
            <v>0</v>
          </cell>
        </row>
        <row r="2314">
          <cell r="A2314">
            <v>0</v>
          </cell>
          <cell r="B2314">
            <v>0</v>
          </cell>
          <cell r="C2314">
            <v>0</v>
          </cell>
        </row>
        <row r="2315">
          <cell r="A2315">
            <v>0</v>
          </cell>
          <cell r="B2315">
            <v>0</v>
          </cell>
          <cell r="C2315">
            <v>0</v>
          </cell>
        </row>
        <row r="2316">
          <cell r="A2316">
            <v>0</v>
          </cell>
          <cell r="B2316">
            <v>0</v>
          </cell>
          <cell r="C2316">
            <v>0</v>
          </cell>
        </row>
        <row r="2317">
          <cell r="A2317">
            <v>0</v>
          </cell>
          <cell r="B2317">
            <v>0</v>
          </cell>
          <cell r="C2317">
            <v>0</v>
          </cell>
        </row>
        <row r="2318">
          <cell r="A2318">
            <v>0</v>
          </cell>
          <cell r="B2318">
            <v>0</v>
          </cell>
          <cell r="C2318">
            <v>0</v>
          </cell>
        </row>
        <row r="2319">
          <cell r="A2319">
            <v>0</v>
          </cell>
          <cell r="B2319">
            <v>0</v>
          </cell>
          <cell r="C2319">
            <v>0</v>
          </cell>
        </row>
        <row r="2320">
          <cell r="A2320">
            <v>0</v>
          </cell>
          <cell r="B2320">
            <v>0</v>
          </cell>
          <cell r="C2320">
            <v>0</v>
          </cell>
        </row>
        <row r="2321">
          <cell r="A2321">
            <v>0</v>
          </cell>
          <cell r="B2321">
            <v>0</v>
          </cell>
          <cell r="C2321">
            <v>0</v>
          </cell>
        </row>
        <row r="2322">
          <cell r="A2322">
            <v>0</v>
          </cell>
          <cell r="B2322">
            <v>0</v>
          </cell>
          <cell r="C2322">
            <v>0</v>
          </cell>
        </row>
        <row r="2323">
          <cell r="A2323">
            <v>0</v>
          </cell>
          <cell r="B2323">
            <v>0</v>
          </cell>
          <cell r="C2323">
            <v>0</v>
          </cell>
        </row>
        <row r="2324">
          <cell r="A2324">
            <v>0</v>
          </cell>
          <cell r="B2324">
            <v>0</v>
          </cell>
          <cell r="C2324">
            <v>0</v>
          </cell>
        </row>
        <row r="2325">
          <cell r="A2325">
            <v>0</v>
          </cell>
          <cell r="B2325">
            <v>0</v>
          </cell>
          <cell r="C2325">
            <v>0</v>
          </cell>
        </row>
        <row r="2326">
          <cell r="A2326">
            <v>0</v>
          </cell>
          <cell r="B2326">
            <v>0</v>
          </cell>
          <cell r="C2326">
            <v>0</v>
          </cell>
        </row>
        <row r="2327">
          <cell r="A2327">
            <v>0</v>
          </cell>
          <cell r="B2327">
            <v>0</v>
          </cell>
          <cell r="C2327">
            <v>0</v>
          </cell>
        </row>
        <row r="2328">
          <cell r="A2328">
            <v>0</v>
          </cell>
          <cell r="B2328">
            <v>0</v>
          </cell>
          <cell r="C2328">
            <v>0</v>
          </cell>
        </row>
        <row r="2329">
          <cell r="A2329">
            <v>0</v>
          </cell>
          <cell r="B2329">
            <v>0</v>
          </cell>
          <cell r="C2329">
            <v>0</v>
          </cell>
        </row>
        <row r="2330">
          <cell r="A2330">
            <v>0</v>
          </cell>
          <cell r="B2330">
            <v>0</v>
          </cell>
          <cell r="C2330">
            <v>0</v>
          </cell>
        </row>
        <row r="2331">
          <cell r="A2331">
            <v>0</v>
          </cell>
          <cell r="B2331">
            <v>0</v>
          </cell>
          <cell r="C2331">
            <v>0</v>
          </cell>
        </row>
        <row r="2332">
          <cell r="A2332">
            <v>0</v>
          </cell>
          <cell r="B2332">
            <v>0</v>
          </cell>
          <cell r="C2332">
            <v>0</v>
          </cell>
        </row>
        <row r="2333">
          <cell r="A2333">
            <v>0</v>
          </cell>
          <cell r="B2333">
            <v>0</v>
          </cell>
          <cell r="C2333">
            <v>0</v>
          </cell>
        </row>
        <row r="2334">
          <cell r="A2334">
            <v>0</v>
          </cell>
          <cell r="B2334">
            <v>0</v>
          </cell>
          <cell r="C2334">
            <v>0</v>
          </cell>
        </row>
        <row r="2335">
          <cell r="A2335">
            <v>0</v>
          </cell>
          <cell r="B2335">
            <v>0</v>
          </cell>
          <cell r="C2335">
            <v>0</v>
          </cell>
        </row>
        <row r="2336">
          <cell r="A2336">
            <v>0</v>
          </cell>
          <cell r="B2336">
            <v>0</v>
          </cell>
          <cell r="C2336">
            <v>0</v>
          </cell>
        </row>
        <row r="2337">
          <cell r="A2337">
            <v>0</v>
          </cell>
          <cell r="B2337">
            <v>0</v>
          </cell>
          <cell r="C2337">
            <v>0</v>
          </cell>
        </row>
        <row r="2338">
          <cell r="A2338">
            <v>0</v>
          </cell>
          <cell r="B2338">
            <v>0</v>
          </cell>
          <cell r="C2338">
            <v>0</v>
          </cell>
        </row>
        <row r="2339">
          <cell r="A2339">
            <v>0</v>
          </cell>
          <cell r="B2339">
            <v>0</v>
          </cell>
          <cell r="C2339">
            <v>0</v>
          </cell>
        </row>
        <row r="2340">
          <cell r="A2340">
            <v>0</v>
          </cell>
          <cell r="B2340">
            <v>0</v>
          </cell>
          <cell r="C2340">
            <v>0</v>
          </cell>
        </row>
        <row r="2341">
          <cell r="A2341">
            <v>0</v>
          </cell>
          <cell r="B2341">
            <v>0</v>
          </cell>
          <cell r="C2341">
            <v>0</v>
          </cell>
        </row>
        <row r="2342">
          <cell r="A2342">
            <v>0</v>
          </cell>
          <cell r="B2342">
            <v>0</v>
          </cell>
          <cell r="C2342">
            <v>0</v>
          </cell>
        </row>
        <row r="2343">
          <cell r="A2343">
            <v>0</v>
          </cell>
          <cell r="B2343">
            <v>0</v>
          </cell>
          <cell r="C2343">
            <v>0</v>
          </cell>
        </row>
        <row r="2344">
          <cell r="A2344">
            <v>0</v>
          </cell>
          <cell r="B2344">
            <v>0</v>
          </cell>
          <cell r="C2344">
            <v>0</v>
          </cell>
        </row>
        <row r="2345">
          <cell r="A2345">
            <v>0</v>
          </cell>
          <cell r="B2345">
            <v>0</v>
          </cell>
          <cell r="C2345">
            <v>0</v>
          </cell>
        </row>
        <row r="2346">
          <cell r="A2346">
            <v>0</v>
          </cell>
          <cell r="B2346">
            <v>0</v>
          </cell>
          <cell r="C2346">
            <v>0</v>
          </cell>
        </row>
        <row r="2347">
          <cell r="A2347">
            <v>0</v>
          </cell>
          <cell r="B2347">
            <v>0</v>
          </cell>
          <cell r="C2347">
            <v>0</v>
          </cell>
        </row>
        <row r="2348">
          <cell r="A2348">
            <v>0</v>
          </cell>
          <cell r="B2348">
            <v>0</v>
          </cell>
          <cell r="C2348">
            <v>0</v>
          </cell>
        </row>
        <row r="2349">
          <cell r="A2349">
            <v>0</v>
          </cell>
          <cell r="B2349">
            <v>0</v>
          </cell>
          <cell r="C2349">
            <v>0</v>
          </cell>
        </row>
        <row r="2350">
          <cell r="A2350">
            <v>0</v>
          </cell>
          <cell r="B2350">
            <v>0</v>
          </cell>
          <cell r="C2350">
            <v>0</v>
          </cell>
        </row>
        <row r="2351">
          <cell r="A2351">
            <v>0</v>
          </cell>
          <cell r="B2351">
            <v>0</v>
          </cell>
          <cell r="C2351">
            <v>0</v>
          </cell>
        </row>
        <row r="2352">
          <cell r="A2352">
            <v>0</v>
          </cell>
          <cell r="B2352">
            <v>0</v>
          </cell>
          <cell r="C2352">
            <v>0</v>
          </cell>
        </row>
        <row r="2353">
          <cell r="A2353">
            <v>0</v>
          </cell>
          <cell r="B2353">
            <v>0</v>
          </cell>
          <cell r="C2353">
            <v>0</v>
          </cell>
        </row>
        <row r="2354">
          <cell r="A2354">
            <v>0</v>
          </cell>
          <cell r="B2354">
            <v>0</v>
          </cell>
          <cell r="C2354">
            <v>0</v>
          </cell>
        </row>
        <row r="2355">
          <cell r="A2355">
            <v>0</v>
          </cell>
          <cell r="B2355">
            <v>0</v>
          </cell>
          <cell r="C2355">
            <v>0</v>
          </cell>
        </row>
        <row r="2356">
          <cell r="A2356">
            <v>0</v>
          </cell>
          <cell r="B2356">
            <v>0</v>
          </cell>
          <cell r="C2356">
            <v>0</v>
          </cell>
        </row>
        <row r="2357">
          <cell r="A2357">
            <v>0</v>
          </cell>
          <cell r="B2357">
            <v>0</v>
          </cell>
          <cell r="C2357">
            <v>0</v>
          </cell>
        </row>
        <row r="2358">
          <cell r="A2358">
            <v>0</v>
          </cell>
          <cell r="B2358">
            <v>0</v>
          </cell>
          <cell r="C2358">
            <v>0</v>
          </cell>
        </row>
        <row r="2359">
          <cell r="A2359">
            <v>0</v>
          </cell>
          <cell r="B2359">
            <v>0</v>
          </cell>
          <cell r="C2359">
            <v>0</v>
          </cell>
        </row>
        <row r="2360">
          <cell r="A2360">
            <v>0</v>
          </cell>
          <cell r="B2360">
            <v>0</v>
          </cell>
          <cell r="C2360">
            <v>0</v>
          </cell>
        </row>
        <row r="2361">
          <cell r="A2361">
            <v>0</v>
          </cell>
          <cell r="B2361">
            <v>0</v>
          </cell>
          <cell r="C2361">
            <v>0</v>
          </cell>
        </row>
        <row r="2362">
          <cell r="A2362">
            <v>0</v>
          </cell>
          <cell r="B2362">
            <v>0</v>
          </cell>
          <cell r="C2362">
            <v>0</v>
          </cell>
        </row>
        <row r="2363">
          <cell r="A2363">
            <v>0</v>
          </cell>
          <cell r="B2363">
            <v>0</v>
          </cell>
          <cell r="C2363">
            <v>0</v>
          </cell>
        </row>
        <row r="2364">
          <cell r="A2364">
            <v>0</v>
          </cell>
          <cell r="B2364">
            <v>0</v>
          </cell>
          <cell r="C2364">
            <v>0</v>
          </cell>
        </row>
        <row r="2365">
          <cell r="A2365">
            <v>0</v>
          </cell>
          <cell r="B2365">
            <v>0</v>
          </cell>
          <cell r="C2365">
            <v>0</v>
          </cell>
        </row>
        <row r="2366">
          <cell r="A2366">
            <v>0</v>
          </cell>
          <cell r="B2366">
            <v>0</v>
          </cell>
          <cell r="C2366">
            <v>0</v>
          </cell>
        </row>
        <row r="2367">
          <cell r="A2367">
            <v>0</v>
          </cell>
          <cell r="B2367">
            <v>0</v>
          </cell>
          <cell r="C2367">
            <v>0</v>
          </cell>
        </row>
        <row r="2368">
          <cell r="A2368">
            <v>0</v>
          </cell>
          <cell r="B2368">
            <v>0</v>
          </cell>
          <cell r="C2368">
            <v>0</v>
          </cell>
        </row>
        <row r="2369">
          <cell r="A2369">
            <v>0</v>
          </cell>
          <cell r="B2369">
            <v>0</v>
          </cell>
          <cell r="C2369">
            <v>0</v>
          </cell>
        </row>
        <row r="2370">
          <cell r="A2370">
            <v>0</v>
          </cell>
          <cell r="B2370">
            <v>0</v>
          </cell>
          <cell r="C2370">
            <v>0</v>
          </cell>
        </row>
        <row r="2371">
          <cell r="A2371">
            <v>0</v>
          </cell>
          <cell r="B2371">
            <v>0</v>
          </cell>
          <cell r="C2371">
            <v>0</v>
          </cell>
        </row>
        <row r="2372">
          <cell r="A2372">
            <v>0</v>
          </cell>
          <cell r="B2372">
            <v>0</v>
          </cell>
          <cell r="C2372">
            <v>0</v>
          </cell>
        </row>
        <row r="2373">
          <cell r="A2373">
            <v>0</v>
          </cell>
          <cell r="B2373">
            <v>0</v>
          </cell>
          <cell r="C2373">
            <v>0</v>
          </cell>
        </row>
        <row r="2374">
          <cell r="A2374">
            <v>0</v>
          </cell>
          <cell r="B2374">
            <v>0</v>
          </cell>
          <cell r="C2374">
            <v>0</v>
          </cell>
        </row>
        <row r="2375">
          <cell r="A2375">
            <v>0</v>
          </cell>
          <cell r="B2375">
            <v>0</v>
          </cell>
          <cell r="C2375">
            <v>0</v>
          </cell>
        </row>
        <row r="2376">
          <cell r="A2376">
            <v>0</v>
          </cell>
          <cell r="B2376">
            <v>0</v>
          </cell>
          <cell r="C2376">
            <v>0</v>
          </cell>
        </row>
        <row r="2377">
          <cell r="A2377">
            <v>0</v>
          </cell>
          <cell r="B2377">
            <v>0</v>
          </cell>
          <cell r="C2377">
            <v>0</v>
          </cell>
        </row>
        <row r="2378">
          <cell r="A2378">
            <v>0</v>
          </cell>
          <cell r="B2378">
            <v>0</v>
          </cell>
          <cell r="C2378">
            <v>0</v>
          </cell>
        </row>
        <row r="2379">
          <cell r="A2379">
            <v>0</v>
          </cell>
          <cell r="B2379">
            <v>0</v>
          </cell>
          <cell r="C2379">
            <v>0</v>
          </cell>
        </row>
        <row r="2380">
          <cell r="A2380">
            <v>0</v>
          </cell>
          <cell r="B2380">
            <v>0</v>
          </cell>
          <cell r="C2380">
            <v>0</v>
          </cell>
        </row>
        <row r="2381">
          <cell r="A2381">
            <v>0</v>
          </cell>
          <cell r="B2381">
            <v>0</v>
          </cell>
          <cell r="C2381">
            <v>0</v>
          </cell>
        </row>
        <row r="2382">
          <cell r="A2382">
            <v>0</v>
          </cell>
          <cell r="B2382">
            <v>0</v>
          </cell>
          <cell r="C2382">
            <v>0</v>
          </cell>
        </row>
        <row r="2383">
          <cell r="A2383">
            <v>0</v>
          </cell>
          <cell r="B2383">
            <v>0</v>
          </cell>
          <cell r="C2383">
            <v>0</v>
          </cell>
        </row>
        <row r="2384">
          <cell r="A2384">
            <v>0</v>
          </cell>
          <cell r="B2384">
            <v>0</v>
          </cell>
          <cell r="C2384">
            <v>0</v>
          </cell>
        </row>
        <row r="2385">
          <cell r="A2385">
            <v>0</v>
          </cell>
          <cell r="B2385">
            <v>0</v>
          </cell>
          <cell r="C2385">
            <v>0</v>
          </cell>
        </row>
        <row r="2386">
          <cell r="A2386">
            <v>0</v>
          </cell>
          <cell r="B2386">
            <v>0</v>
          </cell>
          <cell r="C2386">
            <v>0</v>
          </cell>
        </row>
        <row r="2387">
          <cell r="A2387">
            <v>0</v>
          </cell>
          <cell r="B2387">
            <v>0</v>
          </cell>
          <cell r="C2387">
            <v>0</v>
          </cell>
        </row>
        <row r="2388">
          <cell r="A2388">
            <v>0</v>
          </cell>
          <cell r="B2388">
            <v>0</v>
          </cell>
          <cell r="C2388">
            <v>0</v>
          </cell>
        </row>
        <row r="2389">
          <cell r="A2389">
            <v>0</v>
          </cell>
          <cell r="B2389">
            <v>0</v>
          </cell>
          <cell r="C2389">
            <v>0</v>
          </cell>
        </row>
        <row r="2390">
          <cell r="A2390">
            <v>0</v>
          </cell>
          <cell r="B2390">
            <v>0</v>
          </cell>
          <cell r="C2390">
            <v>0</v>
          </cell>
        </row>
        <row r="2391">
          <cell r="A2391">
            <v>0</v>
          </cell>
          <cell r="B2391">
            <v>0</v>
          </cell>
          <cell r="C2391">
            <v>0</v>
          </cell>
        </row>
        <row r="2392">
          <cell r="A2392">
            <v>0</v>
          </cell>
          <cell r="B2392">
            <v>0</v>
          </cell>
          <cell r="C2392">
            <v>0</v>
          </cell>
        </row>
        <row r="2393">
          <cell r="A2393">
            <v>0</v>
          </cell>
          <cell r="B2393">
            <v>0</v>
          </cell>
          <cell r="C2393">
            <v>0</v>
          </cell>
        </row>
        <row r="2394">
          <cell r="A2394">
            <v>0</v>
          </cell>
          <cell r="B2394">
            <v>0</v>
          </cell>
          <cell r="C2394">
            <v>0</v>
          </cell>
        </row>
        <row r="2395">
          <cell r="A2395">
            <v>0</v>
          </cell>
          <cell r="B2395">
            <v>0</v>
          </cell>
          <cell r="C2395">
            <v>0</v>
          </cell>
        </row>
        <row r="2396">
          <cell r="A2396">
            <v>0</v>
          </cell>
          <cell r="B2396">
            <v>0</v>
          </cell>
          <cell r="C2396">
            <v>0</v>
          </cell>
        </row>
        <row r="2397">
          <cell r="A2397">
            <v>0</v>
          </cell>
          <cell r="B2397">
            <v>0</v>
          </cell>
          <cell r="C2397">
            <v>0</v>
          </cell>
        </row>
        <row r="2398">
          <cell r="A2398">
            <v>0</v>
          </cell>
          <cell r="B2398">
            <v>0</v>
          </cell>
          <cell r="C2398">
            <v>0</v>
          </cell>
        </row>
        <row r="2399">
          <cell r="A2399">
            <v>0</v>
          </cell>
          <cell r="B2399">
            <v>0</v>
          </cell>
          <cell r="C2399">
            <v>0</v>
          </cell>
        </row>
        <row r="2400">
          <cell r="A2400">
            <v>0</v>
          </cell>
          <cell r="B2400">
            <v>0</v>
          </cell>
          <cell r="C2400">
            <v>0</v>
          </cell>
        </row>
        <row r="2401">
          <cell r="A2401">
            <v>0</v>
          </cell>
          <cell r="B2401">
            <v>0</v>
          </cell>
          <cell r="C2401">
            <v>0</v>
          </cell>
        </row>
        <row r="2402">
          <cell r="A2402">
            <v>0</v>
          </cell>
          <cell r="B2402">
            <v>0</v>
          </cell>
          <cell r="C2402">
            <v>0</v>
          </cell>
        </row>
        <row r="2403">
          <cell r="A2403">
            <v>0</v>
          </cell>
          <cell r="B2403">
            <v>0</v>
          </cell>
          <cell r="C2403">
            <v>0</v>
          </cell>
        </row>
        <row r="2404">
          <cell r="A2404">
            <v>0</v>
          </cell>
          <cell r="B2404">
            <v>0</v>
          </cell>
          <cell r="C2404">
            <v>0</v>
          </cell>
        </row>
        <row r="2405">
          <cell r="A2405">
            <v>0</v>
          </cell>
          <cell r="B2405">
            <v>0</v>
          </cell>
          <cell r="C2405">
            <v>0</v>
          </cell>
        </row>
        <row r="2406">
          <cell r="A2406">
            <v>0</v>
          </cell>
          <cell r="B2406">
            <v>0</v>
          </cell>
          <cell r="C2406">
            <v>0</v>
          </cell>
        </row>
        <row r="2407">
          <cell r="A2407">
            <v>0</v>
          </cell>
          <cell r="B2407">
            <v>0</v>
          </cell>
          <cell r="C2407">
            <v>0</v>
          </cell>
        </row>
        <row r="2408">
          <cell r="A2408">
            <v>0</v>
          </cell>
          <cell r="B2408">
            <v>0</v>
          </cell>
          <cell r="C2408">
            <v>0</v>
          </cell>
        </row>
        <row r="2409">
          <cell r="A2409">
            <v>0</v>
          </cell>
          <cell r="B2409">
            <v>0</v>
          </cell>
          <cell r="C2409">
            <v>0</v>
          </cell>
        </row>
        <row r="2410">
          <cell r="A2410">
            <v>0</v>
          </cell>
          <cell r="B2410">
            <v>0</v>
          </cell>
          <cell r="C2410">
            <v>0</v>
          </cell>
        </row>
        <row r="2411">
          <cell r="A2411">
            <v>0</v>
          </cell>
          <cell r="B2411">
            <v>0</v>
          </cell>
          <cell r="C2411">
            <v>0</v>
          </cell>
        </row>
        <row r="2412">
          <cell r="A2412">
            <v>0</v>
          </cell>
          <cell r="B2412">
            <v>0</v>
          </cell>
          <cell r="C2412">
            <v>0</v>
          </cell>
        </row>
        <row r="2413">
          <cell r="A2413">
            <v>0</v>
          </cell>
          <cell r="B2413">
            <v>0</v>
          </cell>
          <cell r="C2413">
            <v>0</v>
          </cell>
        </row>
        <row r="2414">
          <cell r="A2414">
            <v>0</v>
          </cell>
          <cell r="B2414">
            <v>0</v>
          </cell>
          <cell r="C2414">
            <v>0</v>
          </cell>
        </row>
        <row r="2415">
          <cell r="A2415">
            <v>0</v>
          </cell>
          <cell r="B2415">
            <v>0</v>
          </cell>
          <cell r="C2415">
            <v>0</v>
          </cell>
        </row>
        <row r="2416">
          <cell r="A2416">
            <v>0</v>
          </cell>
          <cell r="B2416">
            <v>0</v>
          </cell>
          <cell r="C2416">
            <v>0</v>
          </cell>
        </row>
        <row r="2417">
          <cell r="A2417">
            <v>0</v>
          </cell>
          <cell r="B2417">
            <v>0</v>
          </cell>
          <cell r="C2417">
            <v>0</v>
          </cell>
        </row>
        <row r="2418">
          <cell r="A2418">
            <v>0</v>
          </cell>
          <cell r="B2418">
            <v>0</v>
          </cell>
          <cell r="C2418">
            <v>0</v>
          </cell>
        </row>
        <row r="2419">
          <cell r="A2419">
            <v>0</v>
          </cell>
          <cell r="B2419">
            <v>0</v>
          </cell>
          <cell r="C2419">
            <v>0</v>
          </cell>
        </row>
        <row r="2420">
          <cell r="A2420">
            <v>0</v>
          </cell>
          <cell r="B2420">
            <v>0</v>
          </cell>
          <cell r="C2420">
            <v>0</v>
          </cell>
        </row>
        <row r="2421">
          <cell r="A2421">
            <v>0</v>
          </cell>
          <cell r="B2421">
            <v>0</v>
          </cell>
          <cell r="C2421">
            <v>0</v>
          </cell>
        </row>
        <row r="2422">
          <cell r="A2422">
            <v>0</v>
          </cell>
          <cell r="B2422">
            <v>0</v>
          </cell>
          <cell r="C2422">
            <v>0</v>
          </cell>
        </row>
        <row r="2423">
          <cell r="A2423">
            <v>0</v>
          </cell>
          <cell r="B2423">
            <v>0</v>
          </cell>
          <cell r="C2423">
            <v>0</v>
          </cell>
        </row>
        <row r="2424">
          <cell r="A2424">
            <v>0</v>
          </cell>
          <cell r="B2424">
            <v>0</v>
          </cell>
          <cell r="C2424">
            <v>0</v>
          </cell>
        </row>
        <row r="2425">
          <cell r="A2425">
            <v>0</v>
          </cell>
          <cell r="B2425">
            <v>0</v>
          </cell>
          <cell r="C2425">
            <v>0</v>
          </cell>
        </row>
        <row r="2426">
          <cell r="A2426">
            <v>0</v>
          </cell>
          <cell r="B2426">
            <v>0</v>
          </cell>
          <cell r="C2426">
            <v>0</v>
          </cell>
        </row>
        <row r="2427">
          <cell r="A2427">
            <v>0</v>
          </cell>
          <cell r="B2427">
            <v>0</v>
          </cell>
          <cell r="C2427">
            <v>0</v>
          </cell>
        </row>
        <row r="2428">
          <cell r="A2428">
            <v>0</v>
          </cell>
          <cell r="B2428">
            <v>0</v>
          </cell>
          <cell r="C2428">
            <v>0</v>
          </cell>
        </row>
        <row r="2429">
          <cell r="A2429">
            <v>0</v>
          </cell>
          <cell r="B2429">
            <v>0</v>
          </cell>
          <cell r="C2429">
            <v>0</v>
          </cell>
        </row>
        <row r="2430">
          <cell r="A2430">
            <v>0</v>
          </cell>
          <cell r="B2430">
            <v>0</v>
          </cell>
          <cell r="C2430">
            <v>0</v>
          </cell>
        </row>
        <row r="2431">
          <cell r="A2431">
            <v>0</v>
          </cell>
          <cell r="B2431">
            <v>0</v>
          </cell>
          <cell r="C2431">
            <v>0</v>
          </cell>
        </row>
        <row r="2432">
          <cell r="A2432">
            <v>0</v>
          </cell>
          <cell r="B2432">
            <v>0</v>
          </cell>
          <cell r="C2432">
            <v>0</v>
          </cell>
        </row>
        <row r="2433">
          <cell r="A2433">
            <v>0</v>
          </cell>
          <cell r="B2433">
            <v>0</v>
          </cell>
          <cell r="C2433">
            <v>0</v>
          </cell>
        </row>
        <row r="2434">
          <cell r="A2434">
            <v>0</v>
          </cell>
          <cell r="B2434">
            <v>0</v>
          </cell>
          <cell r="C2434">
            <v>0</v>
          </cell>
        </row>
        <row r="2435">
          <cell r="A2435">
            <v>0</v>
          </cell>
          <cell r="B2435">
            <v>0</v>
          </cell>
          <cell r="C2435">
            <v>0</v>
          </cell>
        </row>
        <row r="2436">
          <cell r="A2436">
            <v>0</v>
          </cell>
          <cell r="B2436">
            <v>0</v>
          </cell>
          <cell r="C2436">
            <v>0</v>
          </cell>
        </row>
        <row r="2437">
          <cell r="A2437">
            <v>0</v>
          </cell>
          <cell r="B2437">
            <v>0</v>
          </cell>
          <cell r="C2437">
            <v>0</v>
          </cell>
        </row>
        <row r="2438">
          <cell r="A2438">
            <v>0</v>
          </cell>
          <cell r="B2438">
            <v>0</v>
          </cell>
          <cell r="C2438">
            <v>0</v>
          </cell>
        </row>
        <row r="2439">
          <cell r="A2439">
            <v>0</v>
          </cell>
          <cell r="B2439">
            <v>0</v>
          </cell>
          <cell r="C2439">
            <v>0</v>
          </cell>
        </row>
        <row r="2440">
          <cell r="A2440">
            <v>0</v>
          </cell>
          <cell r="B2440">
            <v>0</v>
          </cell>
          <cell r="C2440">
            <v>0</v>
          </cell>
        </row>
        <row r="2441">
          <cell r="A2441">
            <v>0</v>
          </cell>
          <cell r="B2441">
            <v>0</v>
          </cell>
          <cell r="C2441">
            <v>0</v>
          </cell>
        </row>
        <row r="2442">
          <cell r="A2442">
            <v>0</v>
          </cell>
          <cell r="B2442">
            <v>0</v>
          </cell>
          <cell r="C2442">
            <v>0</v>
          </cell>
        </row>
        <row r="2443">
          <cell r="A2443">
            <v>0</v>
          </cell>
          <cell r="B2443">
            <v>0</v>
          </cell>
          <cell r="C2443">
            <v>0</v>
          </cell>
        </row>
        <row r="2444">
          <cell r="A2444">
            <v>0</v>
          </cell>
          <cell r="B2444">
            <v>0</v>
          </cell>
          <cell r="C2444">
            <v>0</v>
          </cell>
        </row>
        <row r="2445">
          <cell r="A2445">
            <v>0</v>
          </cell>
          <cell r="B2445">
            <v>0</v>
          </cell>
          <cell r="C2445">
            <v>0</v>
          </cell>
        </row>
        <row r="2446">
          <cell r="A2446">
            <v>0</v>
          </cell>
          <cell r="B2446">
            <v>0</v>
          </cell>
          <cell r="C2446">
            <v>0</v>
          </cell>
        </row>
        <row r="2447">
          <cell r="A2447">
            <v>0</v>
          </cell>
          <cell r="B2447">
            <v>0</v>
          </cell>
          <cell r="C2447">
            <v>0</v>
          </cell>
        </row>
        <row r="2448">
          <cell r="A2448">
            <v>0</v>
          </cell>
          <cell r="B2448">
            <v>0</v>
          </cell>
          <cell r="C2448">
            <v>0</v>
          </cell>
        </row>
        <row r="2449">
          <cell r="A2449">
            <v>0</v>
          </cell>
          <cell r="B2449">
            <v>0</v>
          </cell>
          <cell r="C2449">
            <v>0</v>
          </cell>
        </row>
        <row r="2450">
          <cell r="A2450">
            <v>0</v>
          </cell>
          <cell r="B2450">
            <v>0</v>
          </cell>
          <cell r="C2450">
            <v>0</v>
          </cell>
        </row>
        <row r="2451">
          <cell r="A2451">
            <v>0</v>
          </cell>
          <cell r="B2451">
            <v>0</v>
          </cell>
          <cell r="C2451">
            <v>0</v>
          </cell>
        </row>
        <row r="2452">
          <cell r="A2452">
            <v>0</v>
          </cell>
          <cell r="B2452">
            <v>0</v>
          </cell>
          <cell r="C2452">
            <v>0</v>
          </cell>
        </row>
        <row r="2453">
          <cell r="A2453">
            <v>0</v>
          </cell>
          <cell r="B2453">
            <v>0</v>
          </cell>
          <cell r="C2453">
            <v>0</v>
          </cell>
        </row>
        <row r="2454">
          <cell r="A2454">
            <v>0</v>
          </cell>
          <cell r="B2454">
            <v>0</v>
          </cell>
          <cell r="C2454">
            <v>0</v>
          </cell>
        </row>
        <row r="2455">
          <cell r="A2455">
            <v>0</v>
          </cell>
          <cell r="B2455">
            <v>0</v>
          </cell>
          <cell r="C2455">
            <v>0</v>
          </cell>
        </row>
        <row r="2456">
          <cell r="A2456">
            <v>0</v>
          </cell>
          <cell r="B2456">
            <v>0</v>
          </cell>
          <cell r="C2456">
            <v>0</v>
          </cell>
        </row>
        <row r="2457">
          <cell r="A2457">
            <v>0</v>
          </cell>
          <cell r="B2457">
            <v>0</v>
          </cell>
          <cell r="C2457">
            <v>0</v>
          </cell>
        </row>
        <row r="2458">
          <cell r="A2458">
            <v>0</v>
          </cell>
          <cell r="B2458">
            <v>0</v>
          </cell>
          <cell r="C2458">
            <v>0</v>
          </cell>
        </row>
        <row r="2459">
          <cell r="A2459">
            <v>0</v>
          </cell>
          <cell r="B2459">
            <v>0</v>
          </cell>
          <cell r="C2459">
            <v>0</v>
          </cell>
        </row>
        <row r="2460">
          <cell r="A2460">
            <v>0</v>
          </cell>
          <cell r="B2460">
            <v>0</v>
          </cell>
          <cell r="C2460">
            <v>0</v>
          </cell>
        </row>
        <row r="2461">
          <cell r="A2461">
            <v>0</v>
          </cell>
          <cell r="B2461">
            <v>0</v>
          </cell>
          <cell r="C2461">
            <v>0</v>
          </cell>
        </row>
        <row r="2462">
          <cell r="A2462">
            <v>0</v>
          </cell>
          <cell r="B2462">
            <v>0</v>
          </cell>
          <cell r="C2462">
            <v>0</v>
          </cell>
        </row>
        <row r="2463">
          <cell r="A2463">
            <v>0</v>
          </cell>
          <cell r="B2463">
            <v>0</v>
          </cell>
          <cell r="C2463">
            <v>0</v>
          </cell>
        </row>
        <row r="2464">
          <cell r="A2464">
            <v>0</v>
          </cell>
          <cell r="B2464">
            <v>0</v>
          </cell>
          <cell r="C2464">
            <v>0</v>
          </cell>
        </row>
        <row r="2465">
          <cell r="A2465">
            <v>0</v>
          </cell>
          <cell r="B2465">
            <v>0</v>
          </cell>
          <cell r="C2465">
            <v>0</v>
          </cell>
        </row>
        <row r="2466">
          <cell r="A2466">
            <v>0</v>
          </cell>
          <cell r="B2466">
            <v>0</v>
          </cell>
          <cell r="C2466">
            <v>0</v>
          </cell>
        </row>
        <row r="2467">
          <cell r="A2467">
            <v>0</v>
          </cell>
          <cell r="B2467">
            <v>0</v>
          </cell>
          <cell r="C2467">
            <v>0</v>
          </cell>
        </row>
        <row r="2468">
          <cell r="A2468">
            <v>0</v>
          </cell>
          <cell r="B2468">
            <v>0</v>
          </cell>
          <cell r="C2468">
            <v>0</v>
          </cell>
        </row>
        <row r="2469">
          <cell r="A2469">
            <v>0</v>
          </cell>
          <cell r="B2469">
            <v>0</v>
          </cell>
          <cell r="C2469">
            <v>0</v>
          </cell>
        </row>
        <row r="2470">
          <cell r="A2470">
            <v>0</v>
          </cell>
          <cell r="B2470">
            <v>0</v>
          </cell>
          <cell r="C2470">
            <v>0</v>
          </cell>
        </row>
        <row r="2471">
          <cell r="A2471">
            <v>0</v>
          </cell>
          <cell r="B2471">
            <v>0</v>
          </cell>
          <cell r="C2471">
            <v>0</v>
          </cell>
        </row>
        <row r="2472">
          <cell r="A2472">
            <v>0</v>
          </cell>
          <cell r="B2472">
            <v>0</v>
          </cell>
          <cell r="C2472">
            <v>0</v>
          </cell>
        </row>
        <row r="2473">
          <cell r="A2473">
            <v>0</v>
          </cell>
          <cell r="B2473">
            <v>0</v>
          </cell>
          <cell r="C2473">
            <v>0</v>
          </cell>
        </row>
        <row r="2474">
          <cell r="A2474">
            <v>0</v>
          </cell>
          <cell r="B2474">
            <v>0</v>
          </cell>
          <cell r="C2474">
            <v>0</v>
          </cell>
        </row>
        <row r="2475">
          <cell r="A2475">
            <v>0</v>
          </cell>
          <cell r="B2475">
            <v>0</v>
          </cell>
          <cell r="C2475">
            <v>0</v>
          </cell>
        </row>
        <row r="2476">
          <cell r="A2476">
            <v>0</v>
          </cell>
          <cell r="B2476">
            <v>0</v>
          </cell>
          <cell r="C2476">
            <v>0</v>
          </cell>
        </row>
        <row r="2477">
          <cell r="A2477">
            <v>0</v>
          </cell>
          <cell r="B2477">
            <v>0</v>
          </cell>
          <cell r="C2477">
            <v>0</v>
          </cell>
        </row>
        <row r="2478">
          <cell r="A2478">
            <v>0</v>
          </cell>
          <cell r="B2478">
            <v>0</v>
          </cell>
          <cell r="C2478">
            <v>0</v>
          </cell>
        </row>
        <row r="2479">
          <cell r="A2479">
            <v>0</v>
          </cell>
          <cell r="B2479">
            <v>0</v>
          </cell>
          <cell r="C2479">
            <v>0</v>
          </cell>
        </row>
        <row r="2480">
          <cell r="A2480">
            <v>0</v>
          </cell>
          <cell r="B2480">
            <v>0</v>
          </cell>
          <cell r="C2480">
            <v>0</v>
          </cell>
        </row>
        <row r="2481">
          <cell r="A2481">
            <v>0</v>
          </cell>
          <cell r="B2481">
            <v>0</v>
          </cell>
          <cell r="C2481">
            <v>0</v>
          </cell>
        </row>
        <row r="2482">
          <cell r="A2482">
            <v>0</v>
          </cell>
          <cell r="B2482">
            <v>0</v>
          </cell>
          <cell r="C2482">
            <v>0</v>
          </cell>
        </row>
        <row r="2483">
          <cell r="A2483">
            <v>0</v>
          </cell>
          <cell r="B2483">
            <v>0</v>
          </cell>
          <cell r="C2483">
            <v>0</v>
          </cell>
        </row>
        <row r="2484">
          <cell r="A2484">
            <v>0</v>
          </cell>
          <cell r="B2484">
            <v>0</v>
          </cell>
          <cell r="C2484">
            <v>0</v>
          </cell>
        </row>
        <row r="2485">
          <cell r="A2485">
            <v>0</v>
          </cell>
          <cell r="B2485">
            <v>0</v>
          </cell>
          <cell r="C2485">
            <v>0</v>
          </cell>
        </row>
        <row r="2486">
          <cell r="A2486">
            <v>0</v>
          </cell>
          <cell r="B2486">
            <v>0</v>
          </cell>
          <cell r="C2486">
            <v>0</v>
          </cell>
        </row>
        <row r="2487">
          <cell r="A2487">
            <v>0</v>
          </cell>
          <cell r="B2487">
            <v>0</v>
          </cell>
          <cell r="C2487">
            <v>0</v>
          </cell>
        </row>
        <row r="2488">
          <cell r="A2488">
            <v>0</v>
          </cell>
          <cell r="B2488">
            <v>0</v>
          </cell>
          <cell r="C2488">
            <v>0</v>
          </cell>
        </row>
        <row r="2489">
          <cell r="A2489">
            <v>0</v>
          </cell>
          <cell r="B2489">
            <v>0</v>
          </cell>
          <cell r="C2489">
            <v>0</v>
          </cell>
        </row>
        <row r="2490">
          <cell r="A2490">
            <v>0</v>
          </cell>
          <cell r="B2490">
            <v>0</v>
          </cell>
          <cell r="C2490">
            <v>0</v>
          </cell>
        </row>
        <row r="2491">
          <cell r="A2491">
            <v>0</v>
          </cell>
          <cell r="B2491">
            <v>0</v>
          </cell>
          <cell r="C2491">
            <v>0</v>
          </cell>
        </row>
        <row r="2492">
          <cell r="A2492">
            <v>0</v>
          </cell>
          <cell r="B2492">
            <v>0</v>
          </cell>
          <cell r="C2492">
            <v>0</v>
          </cell>
        </row>
        <row r="2493">
          <cell r="A2493">
            <v>0</v>
          </cell>
          <cell r="B2493">
            <v>0</v>
          </cell>
          <cell r="C2493">
            <v>0</v>
          </cell>
        </row>
        <row r="2494">
          <cell r="A2494">
            <v>0</v>
          </cell>
          <cell r="B2494">
            <v>0</v>
          </cell>
          <cell r="C2494">
            <v>0</v>
          </cell>
        </row>
        <row r="2495">
          <cell r="A2495">
            <v>0</v>
          </cell>
          <cell r="B2495">
            <v>0</v>
          </cell>
          <cell r="C2495">
            <v>0</v>
          </cell>
        </row>
        <row r="2496">
          <cell r="A2496">
            <v>0</v>
          </cell>
          <cell r="B2496">
            <v>0</v>
          </cell>
          <cell r="C2496">
            <v>0</v>
          </cell>
        </row>
        <row r="2497">
          <cell r="A2497">
            <v>0</v>
          </cell>
          <cell r="B2497">
            <v>0</v>
          </cell>
          <cell r="C2497">
            <v>0</v>
          </cell>
        </row>
        <row r="2498">
          <cell r="A2498">
            <v>0</v>
          </cell>
          <cell r="B2498">
            <v>0</v>
          </cell>
          <cell r="C2498">
            <v>0</v>
          </cell>
        </row>
        <row r="2499">
          <cell r="A2499">
            <v>0</v>
          </cell>
          <cell r="B2499">
            <v>0</v>
          </cell>
          <cell r="C2499">
            <v>0</v>
          </cell>
        </row>
        <row r="2500">
          <cell r="A2500">
            <v>0</v>
          </cell>
          <cell r="B2500">
            <v>0</v>
          </cell>
          <cell r="C2500">
            <v>0</v>
          </cell>
        </row>
        <row r="2501">
          <cell r="A2501">
            <v>0</v>
          </cell>
          <cell r="B2501">
            <v>0</v>
          </cell>
          <cell r="C2501">
            <v>0</v>
          </cell>
        </row>
        <row r="2502">
          <cell r="A2502">
            <v>0</v>
          </cell>
          <cell r="B2502">
            <v>0</v>
          </cell>
          <cell r="C2502">
            <v>0</v>
          </cell>
        </row>
        <row r="2503">
          <cell r="A2503">
            <v>0</v>
          </cell>
          <cell r="B2503">
            <v>0</v>
          </cell>
          <cell r="C2503">
            <v>0</v>
          </cell>
        </row>
        <row r="2504">
          <cell r="A2504">
            <v>0</v>
          </cell>
          <cell r="B2504">
            <v>0</v>
          </cell>
          <cell r="C2504">
            <v>0</v>
          </cell>
        </row>
        <row r="2505">
          <cell r="A2505">
            <v>0</v>
          </cell>
          <cell r="B2505">
            <v>0</v>
          </cell>
          <cell r="C2505">
            <v>0</v>
          </cell>
        </row>
        <row r="2506">
          <cell r="A2506">
            <v>0</v>
          </cell>
          <cell r="B2506">
            <v>0</v>
          </cell>
          <cell r="C2506">
            <v>0</v>
          </cell>
        </row>
        <row r="2507">
          <cell r="A2507">
            <v>0</v>
          </cell>
          <cell r="B2507">
            <v>0</v>
          </cell>
          <cell r="C2507">
            <v>0</v>
          </cell>
        </row>
        <row r="2508">
          <cell r="A2508">
            <v>0</v>
          </cell>
          <cell r="B2508">
            <v>0</v>
          </cell>
          <cell r="C2508">
            <v>0</v>
          </cell>
        </row>
        <row r="2509">
          <cell r="A2509">
            <v>0</v>
          </cell>
          <cell r="B2509">
            <v>0</v>
          </cell>
          <cell r="C2509">
            <v>0</v>
          </cell>
        </row>
        <row r="2510">
          <cell r="A2510">
            <v>0</v>
          </cell>
          <cell r="B2510">
            <v>0</v>
          </cell>
          <cell r="C2510">
            <v>0</v>
          </cell>
        </row>
        <row r="2511">
          <cell r="A2511">
            <v>0</v>
          </cell>
          <cell r="B2511">
            <v>0</v>
          </cell>
          <cell r="C2511">
            <v>0</v>
          </cell>
        </row>
        <row r="2512">
          <cell r="A2512">
            <v>0</v>
          </cell>
          <cell r="B2512">
            <v>0</v>
          </cell>
          <cell r="C2512">
            <v>0</v>
          </cell>
        </row>
        <row r="2513">
          <cell r="A2513">
            <v>0</v>
          </cell>
          <cell r="B2513">
            <v>0</v>
          </cell>
          <cell r="C2513">
            <v>0</v>
          </cell>
        </row>
        <row r="2514">
          <cell r="A2514">
            <v>0</v>
          </cell>
          <cell r="B2514">
            <v>0</v>
          </cell>
          <cell r="C2514">
            <v>0</v>
          </cell>
        </row>
        <row r="2515">
          <cell r="A2515">
            <v>0</v>
          </cell>
          <cell r="B2515">
            <v>0</v>
          </cell>
          <cell r="C2515">
            <v>0</v>
          </cell>
        </row>
        <row r="2516">
          <cell r="A2516">
            <v>0</v>
          </cell>
          <cell r="B2516">
            <v>0</v>
          </cell>
          <cell r="C2516">
            <v>0</v>
          </cell>
        </row>
        <row r="2517">
          <cell r="A2517">
            <v>0</v>
          </cell>
          <cell r="B2517">
            <v>0</v>
          </cell>
          <cell r="C2517">
            <v>0</v>
          </cell>
        </row>
        <row r="2518">
          <cell r="A2518">
            <v>0</v>
          </cell>
          <cell r="B2518">
            <v>0</v>
          </cell>
          <cell r="C2518">
            <v>0</v>
          </cell>
        </row>
        <row r="2519">
          <cell r="A2519">
            <v>0</v>
          </cell>
          <cell r="B2519">
            <v>0</v>
          </cell>
          <cell r="C2519">
            <v>0</v>
          </cell>
        </row>
        <row r="2520">
          <cell r="A2520">
            <v>0</v>
          </cell>
          <cell r="B2520">
            <v>0</v>
          </cell>
          <cell r="C2520">
            <v>0</v>
          </cell>
        </row>
        <row r="2521">
          <cell r="A2521">
            <v>0</v>
          </cell>
          <cell r="B2521">
            <v>0</v>
          </cell>
          <cell r="C2521">
            <v>0</v>
          </cell>
        </row>
        <row r="2522">
          <cell r="A2522">
            <v>0</v>
          </cell>
          <cell r="B2522">
            <v>0</v>
          </cell>
          <cell r="C2522">
            <v>0</v>
          </cell>
        </row>
        <row r="2523">
          <cell r="A2523">
            <v>0</v>
          </cell>
          <cell r="B2523">
            <v>0</v>
          </cell>
          <cell r="C2523">
            <v>0</v>
          </cell>
        </row>
        <row r="2524">
          <cell r="A2524">
            <v>0</v>
          </cell>
          <cell r="B2524">
            <v>0</v>
          </cell>
          <cell r="C2524">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Niples"/>
      <sheetName val="Lista Base"/>
      <sheetName val="Ins_MO"/>
      <sheetName val="Ins_TR"/>
      <sheetName val="Ins_Mat"/>
      <sheetName val="Clasif_Mat"/>
      <sheetName val="Ins_EH"/>
      <sheetName val="Print"/>
      <sheetName val="1.1.1"/>
      <sheetName val="1.1.2"/>
      <sheetName val="1.1.7"/>
      <sheetName val="1.1.8"/>
      <sheetName val="1.1.9"/>
      <sheetName val="1.1.11"/>
      <sheetName val="1.1.12"/>
      <sheetName val="1.1.12A"/>
      <sheetName val="1.1.13"/>
      <sheetName val="1.1.14"/>
      <sheetName val="1.1.15"/>
      <sheetName val="1.1.16"/>
      <sheetName val="1.1.17"/>
      <sheetName val="1.1.18"/>
      <sheetName val="1.1.24"/>
      <sheetName val="1.1.25"/>
      <sheetName val="1.1.26"/>
      <sheetName val="1.1.27"/>
      <sheetName val="1.1.28"/>
      <sheetName val="1.1.29"/>
      <sheetName val="1.1.32"/>
      <sheetName val="1.1.33"/>
      <sheetName val="1.1.35"/>
      <sheetName val="1.1.36"/>
      <sheetName val="1.1.37"/>
      <sheetName val="1.1.40"/>
      <sheetName val="1.1.41"/>
      <sheetName val="1.1.42"/>
      <sheetName val="1.1.43"/>
      <sheetName val="1.1.44"/>
      <sheetName val="1.1.45"/>
      <sheetName val="1.1.46"/>
      <sheetName val="1.1.47"/>
      <sheetName val="1.1.48"/>
      <sheetName val="1.1.49"/>
      <sheetName val="1.1.50"/>
      <sheetName val="1.1.51"/>
      <sheetName val="1.1.52"/>
      <sheetName val="1.1.53"/>
      <sheetName val="1.1.54"/>
      <sheetName val="1.1.55"/>
      <sheetName val="1.1.58"/>
      <sheetName val="1.1.59"/>
      <sheetName val="1.1.60"/>
      <sheetName val="1.1.61"/>
      <sheetName val="1.1.62"/>
      <sheetName val="1.1.63"/>
      <sheetName val="1.1.64"/>
      <sheetName val="1.1.65"/>
      <sheetName val="1.1.66"/>
      <sheetName val="1.1.70"/>
      <sheetName val="1.1.71"/>
      <sheetName val="1.1.74"/>
      <sheetName val="1.1.75"/>
      <sheetName val="1.1.76"/>
      <sheetName val="1.1.78"/>
      <sheetName val="1.1.79"/>
      <sheetName val="1.1.80"/>
      <sheetName val="1.1.81"/>
      <sheetName val="1.1.82"/>
      <sheetName val="1.1.83"/>
      <sheetName val="1.1.83A"/>
      <sheetName val="1.1.84"/>
      <sheetName val="1.1.85"/>
      <sheetName val="1.1.86"/>
      <sheetName val="1.2.1"/>
      <sheetName val="1.2.2"/>
      <sheetName val="1.2.3"/>
      <sheetName val="1.2.4"/>
      <sheetName val="1.2.5"/>
      <sheetName val="1.2.6"/>
      <sheetName val="1.2.7"/>
      <sheetName val="1.2.8"/>
      <sheetName val="1.2.9"/>
      <sheetName val="1.2.10"/>
      <sheetName val="1.2.11"/>
      <sheetName val="1.2.12"/>
      <sheetName val="1.2.13"/>
      <sheetName val="1.2.14"/>
      <sheetName val="1.2.15"/>
      <sheetName val="1.2.16"/>
      <sheetName val="1.2.17"/>
      <sheetName val="1.2.18"/>
      <sheetName val="1.2.19"/>
      <sheetName val="1.2.20"/>
      <sheetName val="1.2.21"/>
      <sheetName val="1.2.22"/>
      <sheetName val="1.2.23"/>
      <sheetName val="1.2.24"/>
      <sheetName val="1.2.25"/>
      <sheetName val="1.2.26"/>
      <sheetName val="1.2.27"/>
      <sheetName val="1.2.28"/>
      <sheetName val="1.2.29"/>
      <sheetName val="1.2.30"/>
      <sheetName val="1.2.31"/>
      <sheetName val="1.2.32"/>
      <sheetName val="1.2.33"/>
      <sheetName val="1.2.34"/>
      <sheetName val="1.2.35"/>
      <sheetName val="1.2.36"/>
      <sheetName val="1.2.37"/>
      <sheetName val="1.2.38"/>
      <sheetName val="1.2.39"/>
      <sheetName val="1.2.40"/>
      <sheetName val="1.2.41"/>
      <sheetName val="1.2.42"/>
      <sheetName val="1.2.43"/>
      <sheetName val="1.2.44"/>
      <sheetName val="1.2.45"/>
      <sheetName val="1.2.46"/>
      <sheetName val="1.2.47"/>
      <sheetName val="1.2.48"/>
      <sheetName val="1.2.49"/>
      <sheetName val="1.2.50"/>
      <sheetName val="1.2.51"/>
      <sheetName val="1.2.52"/>
      <sheetName val="1.2.53"/>
      <sheetName val="1.2.54"/>
      <sheetName val="1.2.55"/>
      <sheetName val="1.2.56"/>
      <sheetName val="1.2.57"/>
      <sheetName val="1.2.58"/>
      <sheetName val="1.2.59"/>
      <sheetName val="1.3.1"/>
      <sheetName val="1.3.2"/>
      <sheetName val="1.3.3"/>
      <sheetName val="1.3.4"/>
      <sheetName val="1.3.5"/>
      <sheetName val="1.3.6"/>
      <sheetName val="1.3.7"/>
      <sheetName val="1.3.8"/>
      <sheetName val="1.3.9"/>
      <sheetName val="1.3.10"/>
      <sheetName val="1.3.11"/>
      <sheetName val="1.3.12"/>
      <sheetName val="1.3.13"/>
      <sheetName val="1.3.14"/>
      <sheetName val="1.3.15"/>
      <sheetName val="1.3.16"/>
      <sheetName val="1.3.17"/>
      <sheetName val="1.3.18"/>
      <sheetName val="1.3.19"/>
      <sheetName val="1.3.20"/>
      <sheetName val="1.3.21"/>
      <sheetName val="1.3.22"/>
      <sheetName val="1.3.23"/>
      <sheetName val="1.3.24"/>
      <sheetName val="1.3.25"/>
      <sheetName val="1.4.4"/>
      <sheetName val="1.4.5"/>
      <sheetName val="1.4.6"/>
      <sheetName val="1.4.7"/>
      <sheetName val="1.4.8"/>
      <sheetName val="1.4.9"/>
      <sheetName val="1.4.10"/>
      <sheetName val="1.4.11"/>
      <sheetName val="1.4.12"/>
      <sheetName val="1.4.13"/>
      <sheetName val="1.4.14"/>
      <sheetName val="1.4.15"/>
      <sheetName val="1.4.16"/>
      <sheetName val="1.4.17"/>
      <sheetName val="1.4.18"/>
      <sheetName val="1.4.19"/>
      <sheetName val="1.4.20"/>
      <sheetName val="1.4.21"/>
      <sheetName val="1.4.22"/>
      <sheetName val="1.4.23"/>
      <sheetName val="1.4.24"/>
      <sheetName val="1.4.25"/>
      <sheetName val="1.4.26"/>
      <sheetName val="1.4.27"/>
      <sheetName val="1.4.28"/>
      <sheetName val="1.4.29"/>
      <sheetName val="1.4.30"/>
      <sheetName val="1.4.31"/>
      <sheetName val="1.4.32"/>
      <sheetName val="1.4.33"/>
      <sheetName val="1.4.34"/>
      <sheetName val="1.4.35"/>
      <sheetName val="1.4.36"/>
      <sheetName val="1.4.37"/>
      <sheetName val="1.4.38"/>
      <sheetName val="1.4.39"/>
      <sheetName val="1.5.1"/>
      <sheetName val="1.5.2"/>
      <sheetName val="1.5.3"/>
      <sheetName val="1.5.4"/>
      <sheetName val="1.5.5"/>
      <sheetName val="1.5.6"/>
      <sheetName val="1.5.7"/>
      <sheetName val="1.5.8"/>
      <sheetName val="1.5.9"/>
      <sheetName val="1.5.10"/>
      <sheetName val="1.5.11"/>
      <sheetName val="1.5.12"/>
      <sheetName val="1.5.13"/>
      <sheetName val="1.5.14"/>
      <sheetName val="1.5.15"/>
      <sheetName val="1.5.16"/>
      <sheetName val="1.5.17"/>
      <sheetName val="1.5.18"/>
      <sheetName val="1.6.1"/>
      <sheetName val="1.6.2"/>
      <sheetName val="1.6.3"/>
      <sheetName val="1.6.4"/>
      <sheetName val="1.6.5"/>
      <sheetName val="1.6.6"/>
      <sheetName val="1.6.7"/>
      <sheetName val="1.6.8"/>
      <sheetName val="1.6.9"/>
      <sheetName val="1.6.10"/>
      <sheetName val="1.6.11"/>
      <sheetName val="1.6.12"/>
      <sheetName val="1.6.13"/>
      <sheetName val="1.6.14"/>
      <sheetName val="1.6.15"/>
      <sheetName val="1.6.16"/>
      <sheetName val="1.6.17"/>
      <sheetName val="1.6.18"/>
      <sheetName val="1.6.19"/>
      <sheetName val="1.6.20"/>
      <sheetName val="1.6.21"/>
      <sheetName val="1.6.22"/>
      <sheetName val="1.6.23"/>
      <sheetName val="1.6.24"/>
      <sheetName val="1.6.25"/>
      <sheetName val="1.6.28"/>
      <sheetName val="1.6.29"/>
      <sheetName val="1.6.30"/>
      <sheetName val="1.6.31"/>
      <sheetName val="1.6.32"/>
      <sheetName val="1.6.33"/>
      <sheetName val="1.6.34"/>
      <sheetName val="1.6.35"/>
      <sheetName val="1.6.36"/>
      <sheetName val="1.6.37"/>
      <sheetName val="1.6.38"/>
      <sheetName val="1.6.39"/>
      <sheetName val="1.6.40"/>
      <sheetName val="1.6.41"/>
      <sheetName val="1.6.42"/>
      <sheetName val="1.9.1"/>
      <sheetName val="1.9.2"/>
      <sheetName val="1.9.3"/>
      <sheetName val="1.9.4"/>
      <sheetName val="1.9.5"/>
      <sheetName val="1.9.6"/>
      <sheetName val="1.9.7"/>
      <sheetName val="1.9.8"/>
      <sheetName val="1.9.9"/>
      <sheetName val="1.9.10"/>
      <sheetName val="1.9.11"/>
      <sheetName val="1.9.12"/>
      <sheetName val="1.9.13"/>
      <sheetName val="1.9.14"/>
      <sheetName val="1.9.15"/>
      <sheetName val="1.9.16"/>
      <sheetName val="1.9.17"/>
      <sheetName val="1.9.18"/>
      <sheetName val="1.9.19"/>
      <sheetName val="1.9.20"/>
      <sheetName val="1.9.21"/>
      <sheetName val="1.9.22"/>
      <sheetName val="1.9.23"/>
      <sheetName val="1.10.1"/>
      <sheetName val="1.10.2"/>
      <sheetName val="1.10.3"/>
      <sheetName val="1.10.4"/>
      <sheetName val="1.10.5"/>
      <sheetName val="1.10.6"/>
      <sheetName val="1.10.7"/>
      <sheetName val="1.10.8"/>
      <sheetName val="1.10.9"/>
      <sheetName val="1.10.10"/>
      <sheetName val="1.10.11"/>
      <sheetName val="1.10.14"/>
      <sheetName val="1.10.15"/>
      <sheetName val="1.10.16"/>
      <sheetName val="1.10.17"/>
      <sheetName val="1.10.18"/>
      <sheetName val="1.10.19"/>
      <sheetName val="1.10.20"/>
      <sheetName val="1.10.21"/>
      <sheetName val="1.10.22"/>
      <sheetName val="1.11.1"/>
      <sheetName val="1.11.2"/>
      <sheetName val="1.11.3"/>
      <sheetName val="1.11.4"/>
      <sheetName val="1.11.5"/>
      <sheetName val="1.11.6"/>
      <sheetName val="1.11.7"/>
      <sheetName val="1.11.8"/>
      <sheetName val="1.11.9"/>
      <sheetName val="1.11.10"/>
      <sheetName val="1.11.11"/>
      <sheetName val="1.11.12"/>
      <sheetName val="1.11.13"/>
      <sheetName val="1.11.14"/>
      <sheetName val="1.11.15"/>
      <sheetName val="1.11.16"/>
      <sheetName val="1.11.17"/>
      <sheetName val="1.11.18"/>
      <sheetName val="1.11.19"/>
      <sheetName val="1.11.20"/>
      <sheetName val="1.11.21"/>
      <sheetName val="1.11.22"/>
      <sheetName val="1.11.23"/>
      <sheetName val="1.11.24"/>
      <sheetName val="1.11.25"/>
      <sheetName val="1.11.26"/>
      <sheetName val="1.11.27"/>
      <sheetName val="1.11.28"/>
      <sheetName val="1.11.29"/>
      <sheetName val="1.11.30"/>
      <sheetName val="1.11.31"/>
      <sheetName val="1.11.32"/>
      <sheetName val="1.11.33"/>
      <sheetName val="1.11.34"/>
      <sheetName val="1.11.35"/>
      <sheetName val="1.11.36"/>
      <sheetName val="1.11.37"/>
      <sheetName val="1.11.38"/>
      <sheetName val="1.11.39"/>
      <sheetName val="1.11.40"/>
      <sheetName val="1.11.41"/>
      <sheetName val="1.11.42"/>
      <sheetName val="1.11.43"/>
      <sheetName val="1.11.44"/>
      <sheetName val="1.11.45"/>
      <sheetName val="1.12 CUBIERTAS"/>
      <sheetName val="1.12.1"/>
      <sheetName val="1.12.2"/>
      <sheetName val="1.12.3"/>
      <sheetName val="1.12.4"/>
      <sheetName val="1.12.5"/>
      <sheetName val="1.12.6"/>
      <sheetName val="1.12.7"/>
      <sheetName val="1.12.8"/>
      <sheetName val="1.12.9"/>
      <sheetName val="1.12.10"/>
      <sheetName val="1.12.11"/>
      <sheetName val="1.12.12"/>
      <sheetName val="1.12.13"/>
      <sheetName val="1.12.14"/>
      <sheetName val="1.12.15"/>
      <sheetName val="1.12.16"/>
      <sheetName val="1.12.17"/>
      <sheetName val="1.12.18"/>
      <sheetName val="1.12.19"/>
      <sheetName val="1.12.20"/>
      <sheetName val="1.12.21"/>
      <sheetName val="1.12.22"/>
      <sheetName val="1.12.23"/>
      <sheetName val="1.12.24"/>
      <sheetName val="1.12.25"/>
      <sheetName val="1.12.26"/>
      <sheetName val="1.12.27"/>
      <sheetName val="1.12.28"/>
      <sheetName val="1.12.29"/>
      <sheetName val="1.12.30"/>
      <sheetName val="1.12.31"/>
      <sheetName val="1.12.32"/>
      <sheetName val="1.12.33"/>
      <sheetName val="1.12.34"/>
      <sheetName val="1.12.35"/>
      <sheetName val="1.12.36"/>
      <sheetName val="1.12.37"/>
      <sheetName val="1.12.38"/>
      <sheetName val="1.12.39"/>
      <sheetName val="1.12.40"/>
      <sheetName val="1.12.41"/>
      <sheetName val="1.12.42"/>
      <sheetName val="1.12.43"/>
      <sheetName val="1.12.44"/>
      <sheetName val="1.12.45"/>
      <sheetName val="1.12.46"/>
      <sheetName val="1.12.47"/>
      <sheetName val="1.12.48"/>
      <sheetName val="1.12.49"/>
      <sheetName val="1.12.50"/>
      <sheetName val="1.12.51"/>
      <sheetName val="1.12.52"/>
      <sheetName val="1.12.53"/>
      <sheetName val="1.12.58"/>
      <sheetName val="1.15 CARPINTERIA METALICA"/>
      <sheetName val="1.15.1"/>
      <sheetName val="1.15.2"/>
      <sheetName val="1.15.3"/>
      <sheetName val="1.15.4"/>
      <sheetName val="1.15.5"/>
      <sheetName val="1.15.6"/>
      <sheetName val="1.15.7"/>
      <sheetName val="1.15.8"/>
      <sheetName val="1.15.9"/>
      <sheetName val="1.15.10"/>
      <sheetName val="1.15.11"/>
      <sheetName val="1.15.12"/>
      <sheetName val="1.15.13"/>
      <sheetName val="1.15.14"/>
      <sheetName val="1.15.15"/>
      <sheetName val="1.15.16"/>
      <sheetName val="1.16 APARATOS SANITARIOS"/>
      <sheetName val="1.16.1"/>
      <sheetName val="1.16.2"/>
      <sheetName val="1.16.3"/>
      <sheetName val="1.16.4"/>
      <sheetName val="1.16.5"/>
      <sheetName val="1.16.6"/>
      <sheetName val="1.16.7"/>
      <sheetName val="1.16.8"/>
      <sheetName val="1.16.9"/>
      <sheetName val="1.16.10"/>
      <sheetName val="1.16.11"/>
      <sheetName val="1.16.12"/>
      <sheetName val="1.16.13"/>
      <sheetName val="1.16.14"/>
      <sheetName val="1.16.15"/>
      <sheetName val="1.16.16"/>
      <sheetName val="1.17 VIDRIOS Y CERRADURAS"/>
      <sheetName val="1.17.1"/>
      <sheetName val="1.17.2"/>
      <sheetName val="1.17.3"/>
      <sheetName val="1.17.4"/>
      <sheetName val="1.17.5"/>
      <sheetName val="1.17.6"/>
      <sheetName val="1.18 OBRAS EXTERIORES"/>
      <sheetName val="1.18.1"/>
      <sheetName val="1.18.2"/>
      <sheetName val="1.18.3"/>
      <sheetName val="1.18.4"/>
      <sheetName val="1.18.5"/>
      <sheetName val="1.18.6"/>
      <sheetName val="1.18.7"/>
      <sheetName val="1.18.8"/>
      <sheetName val="1.18.9"/>
      <sheetName val="1.18.10"/>
      <sheetName val="1.20 OTROS"/>
      <sheetName val="1.20.1"/>
      <sheetName val="1.20.2"/>
      <sheetName val="1.20.3"/>
      <sheetName val="1.20.4"/>
      <sheetName val="1.20.5"/>
      <sheetName val="1.20.6"/>
      <sheetName val="1.20.7"/>
      <sheetName val="1.20.8"/>
      <sheetName val="1.20.9"/>
      <sheetName val="1.20.10"/>
      <sheetName val="1.20.11"/>
      <sheetName val="2.1 TUBERIA PVC - ACUEDUCTO"/>
      <sheetName val="2.1.1"/>
      <sheetName val="2.1.2"/>
      <sheetName val="2.1.3"/>
      <sheetName val="2.1.4"/>
      <sheetName val="2.1.5"/>
      <sheetName val="2.1.6"/>
      <sheetName val="2.1.7"/>
      <sheetName val="2.1.8"/>
      <sheetName val="2.1.9"/>
      <sheetName val="2.1.10"/>
      <sheetName val="2.1.11"/>
      <sheetName val="2.1.12"/>
      <sheetName val="2.1.13"/>
      <sheetName val="2.1.14"/>
      <sheetName val="2.1.15"/>
      <sheetName val="2.1.16"/>
      <sheetName val="2.1.17"/>
      <sheetName val="2.1.18"/>
      <sheetName val="2.1.19"/>
      <sheetName val="2.1.20"/>
      <sheetName val="2.1.21"/>
      <sheetName val="2.1.22"/>
      <sheetName val="2.1.23"/>
      <sheetName val="2.1.24"/>
      <sheetName val="2.1.25"/>
      <sheetName val="2.1.26"/>
      <sheetName val="2.1.27"/>
      <sheetName val="2.1.28"/>
      <sheetName val="2.1.29"/>
      <sheetName val="2.1.29A "/>
      <sheetName val="2.1.29B"/>
      <sheetName val="2.1.30"/>
      <sheetName val="2.1.31"/>
      <sheetName val="2.1.32"/>
      <sheetName val="2.1.33"/>
      <sheetName val="2.1.33A"/>
      <sheetName val="2.1.33B"/>
      <sheetName val="2.1.34"/>
      <sheetName val="2.1.35"/>
      <sheetName val="2.1.36"/>
      <sheetName val="2.1.37"/>
      <sheetName val="2.1.38"/>
      <sheetName val="2.1.38A"/>
      <sheetName val="2.1.38B"/>
      <sheetName val="2.1.39"/>
      <sheetName val="2.1.40"/>
      <sheetName val="2.1.41"/>
      <sheetName val="2.1.42"/>
      <sheetName val="2.1.43"/>
      <sheetName val="2.1.44"/>
      <sheetName val="2.1.45"/>
      <sheetName val="2.1.46"/>
      <sheetName val="2.1.47"/>
      <sheetName val="2.1.48"/>
      <sheetName val="2.1.49"/>
      <sheetName val="2.1.50"/>
      <sheetName val="2.1.51"/>
      <sheetName val="2.1.52"/>
      <sheetName val="2.2 TUBERIA POLIETILENO PE 100 "/>
      <sheetName val="2.2.1"/>
      <sheetName val="2.2.2"/>
      <sheetName val="2.2.3"/>
      <sheetName val="2.2.4"/>
      <sheetName val="2.2.5"/>
      <sheetName val="2.2.6"/>
      <sheetName val="2.2.7"/>
      <sheetName val="2.2.8"/>
      <sheetName val="2.2.9"/>
      <sheetName val="2.2.10"/>
      <sheetName val="2.3 TUBERIA HG - ACUEDUCTO"/>
      <sheetName val="2.3.1"/>
      <sheetName val="2.3.2"/>
      <sheetName val="2.3.3"/>
      <sheetName val="2.3.4"/>
      <sheetName val="2.3.5"/>
      <sheetName val="2.3.6"/>
      <sheetName val="2.4 ACCESORIOS DE ACUEDUCTOS"/>
      <sheetName val="2.4.1"/>
      <sheetName val="2.4.2"/>
      <sheetName val="2.4.3"/>
      <sheetName val="2.4.4"/>
      <sheetName val="2.4.5"/>
      <sheetName val="2.4.6"/>
      <sheetName val="2.4.7"/>
      <sheetName val="2.4.8"/>
      <sheetName val="2.4.9"/>
      <sheetName val="2.4.10"/>
      <sheetName val="2.4.11"/>
      <sheetName val="2.4.12"/>
      <sheetName val="2.4.13"/>
      <sheetName val="2.4.16"/>
      <sheetName val="2.4.17"/>
      <sheetName val="2.4.18"/>
      <sheetName val="2.4.19"/>
      <sheetName val="2.4.20"/>
      <sheetName val="2.4.21"/>
      <sheetName val="2.4.22"/>
      <sheetName val="2.4.23"/>
      <sheetName val="2.4.24"/>
      <sheetName val="2.4.25"/>
      <sheetName val="2.4.26"/>
      <sheetName val="2.4.27"/>
      <sheetName val="2.4.28"/>
      <sheetName val="2.4.29"/>
      <sheetName val="2.4.30"/>
      <sheetName val="2.4.31"/>
      <sheetName val="2.4.32"/>
      <sheetName val="2.4.33"/>
      <sheetName val="2.4.34"/>
      <sheetName val="2.4.35"/>
      <sheetName val="2.4.36"/>
      <sheetName val="2.4.37"/>
      <sheetName val="2.4.38"/>
      <sheetName val="2.4.39"/>
      <sheetName val="2.4.40"/>
      <sheetName val="2.4.41"/>
      <sheetName val="2.4.42"/>
      <sheetName val="2.4.43"/>
      <sheetName val="2.4.44"/>
      <sheetName val="2.4.45"/>
      <sheetName val="2.4.46"/>
      <sheetName val="2.4.47"/>
      <sheetName val="2.4.48"/>
      <sheetName val="2.4.49"/>
      <sheetName val="2.4.50"/>
      <sheetName val="2.4.51"/>
      <sheetName val="2.4.52"/>
      <sheetName val="2.4.53"/>
      <sheetName val="2.4.54"/>
      <sheetName val="2.4.55"/>
      <sheetName val="2.4.56"/>
      <sheetName val="2.4.57"/>
      <sheetName val="2.4.58"/>
      <sheetName val="2.4.59"/>
      <sheetName val="2.4.60"/>
      <sheetName val="2.4.61"/>
      <sheetName val="2.4.62"/>
      <sheetName val="2.4.63"/>
      <sheetName val="2.4.64"/>
      <sheetName val="2.4.65"/>
      <sheetName val="2.4.66"/>
      <sheetName val="2.4.67"/>
      <sheetName val="2.4.68"/>
      <sheetName val="2.4.69"/>
      <sheetName val="2.4.70"/>
      <sheetName val="2.4.71"/>
      <sheetName val="2.4.72"/>
      <sheetName val="2.4.73"/>
      <sheetName val="2.4.74"/>
      <sheetName val="2.4.75"/>
      <sheetName val="2.4.76"/>
      <sheetName val="2.4.77"/>
      <sheetName val="2.4.78"/>
      <sheetName val="2.4.79"/>
      <sheetName val="2.4.80"/>
      <sheetName val="2.4.81"/>
      <sheetName val="2.4.82"/>
      <sheetName val="2.4.83"/>
      <sheetName val="2.4.84"/>
      <sheetName val="2.4.85"/>
      <sheetName val="2.4.86"/>
      <sheetName val="2.4.87"/>
      <sheetName val="2.4.88"/>
      <sheetName val="2.4.89"/>
      <sheetName val="2.4.90"/>
      <sheetName val="2.4.91"/>
      <sheetName val="2.4.92"/>
      <sheetName val="2.4.93"/>
      <sheetName val="2.4.94"/>
      <sheetName val="2.4.95"/>
      <sheetName val="2.4.96"/>
      <sheetName val="2.4.97"/>
      <sheetName val="2.4.98"/>
      <sheetName val="2.4.99"/>
      <sheetName val="2.4.100"/>
      <sheetName val="2.4.118"/>
      <sheetName val="2.4.119"/>
      <sheetName val="2.2.49"/>
      <sheetName val="2.4.120"/>
      <sheetName val="2.4.121"/>
      <sheetName val="2.4.122"/>
      <sheetName val="2.4.123"/>
      <sheetName val="2.4.124"/>
      <sheetName val="2.4.125"/>
      <sheetName val="2.4.126"/>
      <sheetName val="2.4.127"/>
      <sheetName val="2.4.128"/>
      <sheetName val="2.4.129"/>
      <sheetName val="2.4.130"/>
      <sheetName val="2.4.131"/>
      <sheetName val="2.4.132"/>
      <sheetName val="2.4.133"/>
      <sheetName val="2.4.134"/>
      <sheetName val="2.4.135"/>
      <sheetName val="2.4.136"/>
      <sheetName val="2.4.137"/>
      <sheetName val="2.4.138"/>
      <sheetName val="2.4.139"/>
      <sheetName val="2.4.140"/>
      <sheetName val="2.4.141"/>
      <sheetName val="2.4.142"/>
      <sheetName val="2.4.143"/>
      <sheetName val="2.4.144"/>
      <sheetName val="2.4.145"/>
      <sheetName val="2.4.146"/>
      <sheetName val="2.4.147"/>
      <sheetName val="2.4.148"/>
      <sheetName val="2.4.149"/>
      <sheetName val="2.4.150"/>
      <sheetName val="2.4.151"/>
      <sheetName val="2.4.152"/>
      <sheetName val="2.4.153"/>
      <sheetName val="2.4.154"/>
      <sheetName val="2.4.155"/>
      <sheetName val="2.4.156"/>
      <sheetName val="2.4.157"/>
      <sheetName val="2.4.158"/>
      <sheetName val="2.4.159"/>
      <sheetName val="2.4.160"/>
      <sheetName val="2.4.161"/>
      <sheetName val="2.4.162"/>
      <sheetName val="2.4.163"/>
      <sheetName val="2.4.164"/>
      <sheetName val="2.4.165"/>
      <sheetName val="2.4.166"/>
      <sheetName val="2.4.167"/>
      <sheetName val="2.4.168"/>
      <sheetName val="2.4.169"/>
      <sheetName val="2.4.169A"/>
      <sheetName val="2.4.170"/>
      <sheetName val="2.4.171"/>
      <sheetName val="2.4.172"/>
      <sheetName val="2.4.172A"/>
      <sheetName val="2.4.173"/>
      <sheetName val="2.4.174"/>
      <sheetName val="2.4.175"/>
      <sheetName val="2.4.177"/>
      <sheetName val="2.4.178"/>
      <sheetName val="2.4.181"/>
      <sheetName val="2.4.182"/>
      <sheetName val="2.4.183"/>
      <sheetName val="2.4.184"/>
      <sheetName val="2.4.185"/>
      <sheetName val="2.4.186"/>
      <sheetName val="2.4.187"/>
      <sheetName val="2.4.188"/>
      <sheetName val="2.4.176"/>
      <sheetName val="2.4.179"/>
      <sheetName val="2.4.180"/>
      <sheetName val="2.4.189"/>
      <sheetName val="2.4.190"/>
      <sheetName val="2.4.191"/>
      <sheetName val="2.4.192"/>
      <sheetName val="2.4.193"/>
      <sheetName val="2.4.194"/>
      <sheetName val="2.4.195"/>
      <sheetName val="2.4.196"/>
      <sheetName val="2.4.197"/>
      <sheetName val="2.4.198"/>
      <sheetName val="2.4.199"/>
      <sheetName val="2.4.200"/>
      <sheetName val="2.4.201"/>
      <sheetName val="2.4.202"/>
      <sheetName val="2.4.203"/>
      <sheetName val="2.4.204"/>
      <sheetName val="2.4.205"/>
      <sheetName val="2.4.206"/>
      <sheetName val="2.4.207"/>
      <sheetName val="2.4.208"/>
      <sheetName val="2.4.209"/>
      <sheetName val="2.4.210"/>
      <sheetName val="2.4.211"/>
      <sheetName val="2.4.212"/>
      <sheetName val="2.4.213"/>
      <sheetName val="2.4.214"/>
      <sheetName val="2.4.215"/>
      <sheetName val="2.4.216"/>
      <sheetName val="2.4.217"/>
      <sheetName val="2.4.218"/>
      <sheetName val="2.4.219"/>
      <sheetName val="2.4.220"/>
      <sheetName val="2.4.221"/>
      <sheetName val="2.4.222"/>
      <sheetName val="2.4.223"/>
      <sheetName val="2.4.224"/>
      <sheetName val="2.4.225"/>
      <sheetName val="2.4.226"/>
      <sheetName val="2.4.227"/>
      <sheetName val="2.4.228"/>
      <sheetName val="2.4.229"/>
      <sheetName val="2.4.230"/>
      <sheetName val="2.4.231"/>
      <sheetName val="2.4.232"/>
      <sheetName val="2.4.233"/>
      <sheetName val="2.4.234"/>
      <sheetName val="2.4.235"/>
      <sheetName val="2.4.236"/>
      <sheetName val="2.4.237"/>
      <sheetName val="2.4.238"/>
      <sheetName val="2.4.239"/>
      <sheetName val="2.4.240"/>
      <sheetName val="2.4.241"/>
      <sheetName val="2.4.242"/>
      <sheetName val="2.4.243"/>
      <sheetName val="2.4.244"/>
      <sheetName val="2.4.245"/>
      <sheetName val="2.4.246"/>
      <sheetName val="2.4.247"/>
      <sheetName val="2.4.248"/>
      <sheetName val="2.4.249"/>
      <sheetName val="2.4.250"/>
      <sheetName val="2.4.251"/>
      <sheetName val="2.4.252"/>
      <sheetName val="2.4.253"/>
      <sheetName val="2.4.254"/>
      <sheetName val="2.4.255"/>
      <sheetName val="2.4.256"/>
      <sheetName val="2.4.257"/>
      <sheetName val="2.4.258"/>
      <sheetName val="2.4.258A"/>
      <sheetName val="2.4.259"/>
      <sheetName val="2.4.260"/>
      <sheetName val="2.4.261"/>
      <sheetName val="2.4.262"/>
      <sheetName val="2.5.1"/>
      <sheetName val="2.5.2"/>
      <sheetName val="2.5.3"/>
      <sheetName val="2.5.4"/>
      <sheetName val="2.5.5"/>
      <sheetName val="2.5.6"/>
      <sheetName val="2.5.7"/>
      <sheetName val="2.5.8"/>
      <sheetName val="2.5.9"/>
      <sheetName val="2.5.10"/>
      <sheetName val="2.5.11"/>
      <sheetName val="2.5.12"/>
      <sheetName val="2.5.13"/>
      <sheetName val="2.5.14"/>
      <sheetName val="2.5.15"/>
      <sheetName val="2.5.16"/>
      <sheetName val="2.5.17"/>
      <sheetName val="2.5.18"/>
      <sheetName val="2.5.19"/>
      <sheetName val="2.5.20"/>
      <sheetName val="2.5.21"/>
      <sheetName val="2.5.22"/>
      <sheetName val="2.5.23"/>
      <sheetName val="2.5.24"/>
      <sheetName val="2.5.25"/>
      <sheetName val="2.5.26"/>
      <sheetName val="2.5.27"/>
      <sheetName val="2.5.28"/>
      <sheetName val="2.5.29"/>
      <sheetName val="2.5.30"/>
      <sheetName val="2.5.31"/>
      <sheetName val="2.5.32"/>
      <sheetName val="2.5.33"/>
      <sheetName val="2.5.34"/>
      <sheetName val="2.5.35"/>
      <sheetName val="2.5.36"/>
      <sheetName val="2.5.37"/>
      <sheetName val="2.5.38"/>
      <sheetName val="2.5.39"/>
      <sheetName val="2.5.40"/>
      <sheetName val="2.5.41"/>
      <sheetName val="2.5.42"/>
      <sheetName val="2.5.43"/>
      <sheetName val="2.5.44"/>
      <sheetName val="2.5.45"/>
      <sheetName val="2.5.46"/>
      <sheetName val="2.5.47"/>
      <sheetName val="2.5.48"/>
      <sheetName val="2.6.1"/>
      <sheetName val="2.6.2"/>
      <sheetName val="2.6.3"/>
      <sheetName val="2.6.4"/>
      <sheetName val="2.6.5"/>
      <sheetName val="2.6.6"/>
      <sheetName val="2.6.7"/>
      <sheetName val="2.6.8"/>
      <sheetName val="2.6.9"/>
      <sheetName val="2.6.10"/>
      <sheetName val="2.6.11"/>
      <sheetName val="2.6.12"/>
      <sheetName val="2.6.13"/>
      <sheetName val="2.6.14"/>
      <sheetName val="2.6.15"/>
      <sheetName val="2.6.16"/>
      <sheetName val="2.6.17"/>
      <sheetName val="2.6.18"/>
      <sheetName val="2.6.19"/>
      <sheetName val="2.6.20"/>
      <sheetName val="2.6.21"/>
      <sheetName val="2.6.22"/>
      <sheetName val="2.6.23"/>
      <sheetName val="2.6.24"/>
      <sheetName val="2.6.25"/>
      <sheetName val="2.6.26"/>
      <sheetName val="2.6.27"/>
      <sheetName val="2.6.28"/>
      <sheetName val="2.6.29"/>
      <sheetName val="2.6.30"/>
      <sheetName val="2.6.31"/>
      <sheetName val="2.6.32"/>
      <sheetName val="2.6.33"/>
      <sheetName val="2.6.34"/>
      <sheetName val="2.6.35"/>
      <sheetName val="2.6.36"/>
      <sheetName val="2.6.37"/>
      <sheetName val="2.6.38"/>
      <sheetName val="2.6.39"/>
      <sheetName val="2.6.40"/>
      <sheetName val="2.6.41"/>
      <sheetName val="2.6.42"/>
      <sheetName val="2.6.43"/>
      <sheetName val="2.6.44"/>
      <sheetName val="2.6.45"/>
      <sheetName val="2.6.46"/>
      <sheetName val="2.6.47"/>
      <sheetName val="2.6.48"/>
      <sheetName val="2.6.49"/>
      <sheetName val="2.6.50"/>
      <sheetName val="2.6.51"/>
      <sheetName val="2.6.52"/>
      <sheetName val="2.6.53"/>
      <sheetName val="2.6.54"/>
      <sheetName val="2.7.1"/>
      <sheetName val="2.7.2"/>
      <sheetName val="2.7.3"/>
      <sheetName val="2.7.4"/>
      <sheetName val="2.7.5"/>
      <sheetName val="2.7.6"/>
      <sheetName val="2.7.7"/>
      <sheetName val="2.7.8"/>
      <sheetName val="2.7.9"/>
      <sheetName val="2.7.10"/>
      <sheetName val="2.7.11"/>
      <sheetName val="2.8.1"/>
      <sheetName val="2.8.2"/>
      <sheetName val="2.8.3"/>
      <sheetName val="2.9.1"/>
      <sheetName val="2.9.2"/>
      <sheetName val="2.9.3"/>
      <sheetName val="2.10.1"/>
      <sheetName val="2.10.2"/>
      <sheetName val="2.10.3"/>
      <sheetName val="2.10.4"/>
      <sheetName val="2.11.1"/>
      <sheetName val="2.11.2"/>
      <sheetName val="2.11.3"/>
      <sheetName val="2.11.4"/>
      <sheetName val="2.12.1"/>
      <sheetName val="3.1.8"/>
      <sheetName val="3.1.13"/>
      <sheetName val="3.3.1"/>
      <sheetName val="3.3.7"/>
      <sheetName val="3.3.25"/>
      <sheetName val="3.15.43"/>
      <sheetName val="6.3.2"/>
      <sheetName val="6.2.1"/>
      <sheetName val="PRUEBA"/>
      <sheetName val="6.4.2.2"/>
      <sheetName val="6.4.2.3"/>
      <sheetName val="6.4.2.4"/>
      <sheetName val="6.4.2.5"/>
      <sheetName val="6.4.2.6"/>
      <sheetName val="6.4.2.7"/>
      <sheetName val="6.4.2.8"/>
      <sheetName val="6.4.2.9"/>
      <sheetName val="6.4.2.10"/>
      <sheetName val="6.4.2.11"/>
      <sheetName val="6.4.2.12"/>
      <sheetName val="6.4.2.13"/>
      <sheetName val="6.4.2.14"/>
      <sheetName val="6.4.2.15"/>
      <sheetName val="6.4.2.15A"/>
      <sheetName val="6.4.2.16"/>
      <sheetName val="6.4.2.17"/>
      <sheetName val="6.4.2.18"/>
      <sheetName val="6.4.2.19"/>
      <sheetName val="6.4.2.20"/>
      <sheetName val="6.4.2.21"/>
      <sheetName val="6.4.2.22"/>
      <sheetName val="6.4.2.23"/>
      <sheetName val="6.4.2.24"/>
      <sheetName val="6.4.2.25"/>
      <sheetName val="6.4.2.26"/>
      <sheetName val="6.4.2.28"/>
      <sheetName val="6.4.2.29"/>
      <sheetName val="6.4.2.30"/>
      <sheetName val="6.4.2.31"/>
      <sheetName val="6.4.2.32"/>
      <sheetName val="6.4.2.33"/>
      <sheetName val="6.4.2.34"/>
      <sheetName val="6.4.2.35"/>
      <sheetName val="6.4.2.36"/>
      <sheetName val="6.4.2.37"/>
      <sheetName val="6.4.2.38"/>
      <sheetName val="6.4.2.39"/>
      <sheetName val="6.4.2.39A"/>
      <sheetName val="6.4.2.40"/>
      <sheetName val="6.4.2.41"/>
      <sheetName val="6.4.2.43"/>
      <sheetName val="6.4.2.43A"/>
      <sheetName val="6.4.2.44"/>
      <sheetName val="6.4.2.45"/>
      <sheetName val="6.4.2.46"/>
      <sheetName val="3.3.17"/>
      <sheetName val="3.3.18"/>
      <sheetName val="6.4.2.52"/>
      <sheetName val="6.4.2.53"/>
      <sheetName val="6.4.2.54"/>
      <sheetName val="6.4.2.55"/>
      <sheetName val="6.4.2.56"/>
      <sheetName val="6.4.2.57"/>
      <sheetName val="6.4.2.58"/>
      <sheetName val="6.4.2.59"/>
      <sheetName val="6.4.2.60"/>
      <sheetName val="6.4.2.61"/>
      <sheetName val="6.4.2.62"/>
      <sheetName val="6.4.2.63"/>
      <sheetName val="6.4.2.64"/>
      <sheetName val="6.4.2.65"/>
      <sheetName val="6.4.2.66"/>
      <sheetName val="6.4.2.67"/>
      <sheetName val="6.4.2.69"/>
      <sheetName val="6.4.2.70"/>
      <sheetName val="6.4.2.71"/>
      <sheetName val="6.4.2.72"/>
      <sheetName val="6.4.2.73"/>
      <sheetName val="6.4.2.74"/>
      <sheetName val="6.4.2.75"/>
      <sheetName val="6.4.2.76"/>
      <sheetName val="1.7.46"/>
      <sheetName val="6.4.2.78"/>
      <sheetName val="2.1.32A"/>
      <sheetName val="2.1.32B"/>
      <sheetName val="2.1.28A"/>
      <sheetName val="6.4.2.79"/>
      <sheetName val="6.4.2.80"/>
      <sheetName val="6.4.2.81"/>
      <sheetName val="3.3.13"/>
      <sheetName val="6.4.2.82"/>
      <sheetName val="6.4.2.83"/>
      <sheetName val="6.4.2.84"/>
      <sheetName val="6.4.2.85"/>
      <sheetName val="6.4.2.86"/>
      <sheetName val="6.4.2.87"/>
      <sheetName val="6.4.2.88"/>
      <sheetName val="6.4.2.89"/>
      <sheetName val="3.3.5"/>
      <sheetName val="6.4.2.90"/>
      <sheetName val="6.4.2.91"/>
      <sheetName val="6.4.2.92"/>
      <sheetName val="6.4.2.93"/>
      <sheetName val="6.4.2.94"/>
      <sheetName val="3.3.3"/>
      <sheetName val="6.4.2.95"/>
      <sheetName val="6.4.2.95A"/>
      <sheetName val="6.4.2.96"/>
      <sheetName val="3.1.1"/>
      <sheetName val="6.4.2.97"/>
      <sheetName val="6.4.2.98"/>
      <sheetName val="6.4.2.99"/>
      <sheetName val="6.4.2.100"/>
      <sheetName val="2.4.14"/>
      <sheetName val="6.4.2.101"/>
      <sheetName val="3.5.2"/>
      <sheetName val="6.4.2.102"/>
      <sheetName val="6.4.2.105"/>
      <sheetName val="6.4.2.106"/>
      <sheetName val="3.9.21"/>
      <sheetName val="6.4.2.108"/>
      <sheetName val="3.15.42"/>
      <sheetName val="3.3.26"/>
      <sheetName val="3.15.87"/>
      <sheetName val="3.3.2"/>
      <sheetName val="1.12.54"/>
      <sheetName val="6.4.2.114"/>
      <sheetName val="6.4.2.115"/>
      <sheetName val="6.4.2.116"/>
      <sheetName val="6.4.2.117"/>
      <sheetName val="6.4.2.118"/>
      <sheetName val="6.4.2.119"/>
      <sheetName val="6.4.2.120"/>
      <sheetName val="6.4.2.121"/>
      <sheetName val="6.4.2.122"/>
      <sheetName val="6.4.2.123"/>
      <sheetName val="6.4.2.124"/>
      <sheetName val="6.4.2.125"/>
      <sheetName val="6.4.2.126"/>
      <sheetName val="6.4.2.127"/>
      <sheetName val="6.4.2.128"/>
      <sheetName val="6.4.2.129"/>
      <sheetName val="6.4.2.130"/>
      <sheetName val="6.4.2.131"/>
      <sheetName val="6.4.2.132"/>
      <sheetName val="6.4.2.133"/>
      <sheetName val="6.4.2.134"/>
      <sheetName val="6.4.2.135"/>
      <sheetName val="6.4.2.136"/>
      <sheetName val="6.4.2.137"/>
      <sheetName val="6.4.2.138"/>
      <sheetName val="6.4.2.139"/>
      <sheetName val="6.4.2.140"/>
      <sheetName val="6.4.2.141"/>
      <sheetName val="6.4.2.142"/>
      <sheetName val="6.4.2.143"/>
      <sheetName val="6.4.2.144"/>
      <sheetName val="6.4.2.145"/>
      <sheetName val="6.4.2.146"/>
      <sheetName val="6.4.2.147"/>
      <sheetName val="6.4.2.148"/>
      <sheetName val="6.4.2.149"/>
      <sheetName val="6.4.2.150"/>
      <sheetName val="6.4.2.151"/>
      <sheetName val="3.15.15A"/>
      <sheetName val="6.2.4"/>
      <sheetName val="6.2.2"/>
      <sheetName val="13.1.1"/>
      <sheetName val="6.4.2.152"/>
      <sheetName val="6.4.2.153"/>
      <sheetName val="6.4.2.154"/>
      <sheetName val="6.4.2.155"/>
      <sheetName val="6.4.2.156"/>
      <sheetName val="6.4.2.157"/>
      <sheetName val="6.4.2.158"/>
      <sheetName val="6.4.2.159"/>
      <sheetName val="6.4.2.160"/>
      <sheetName val="6.4.2.161"/>
      <sheetName val="6.4.2.162"/>
      <sheetName val="6.4.2.163"/>
      <sheetName val="6.4.2.164"/>
      <sheetName val="6.4.2.165"/>
      <sheetName val="6.4.2.166"/>
      <sheetName val="6.4.2.167"/>
      <sheetName val="6.4.2.168"/>
      <sheetName val="6.4.2.169"/>
      <sheetName val="6.4.2.170"/>
      <sheetName val="6.4.2.171"/>
      <sheetName val="6.4.2.172"/>
      <sheetName val="6.4.2.173"/>
      <sheetName val="6.4.2.174"/>
      <sheetName val="6.4.2.175"/>
      <sheetName val="6.4.2.176"/>
      <sheetName val="6.4.2.177"/>
      <sheetName val="6.4.2.178"/>
      <sheetName val="6.4.2.179"/>
      <sheetName val="6.4.2.180"/>
      <sheetName val="6.4.2.181"/>
      <sheetName val="6.4.2.182"/>
      <sheetName val="6.4.2.183"/>
      <sheetName val="6.4.2.184"/>
      <sheetName val="6.4.2.185"/>
      <sheetName val="6.4.2.186"/>
      <sheetName val="6.4.2.187"/>
      <sheetName val="6.4.2.188"/>
      <sheetName val="6.4.2.189"/>
      <sheetName val="6.4.2.190"/>
      <sheetName val="6.4.2.191"/>
      <sheetName val="6.4.2.192"/>
      <sheetName val="6.4.2.193"/>
      <sheetName val="6.4.2.194"/>
      <sheetName val="6.4.2.195"/>
      <sheetName val="6.4.2.196"/>
      <sheetName val="6.4.2.197"/>
      <sheetName val="6.4.2.198"/>
      <sheetName val="6.4.2.199"/>
      <sheetName val="6.4.2.200"/>
      <sheetName val="6.4.2.201"/>
      <sheetName val="6.4.2.202"/>
      <sheetName val="6.4.2.203"/>
      <sheetName val="6.4.2.204"/>
      <sheetName val="6.4.2.205"/>
      <sheetName val="6.4.2.206"/>
      <sheetName val="6.4.2.207"/>
      <sheetName val="6.4.2.208"/>
      <sheetName val="6.4.2.209"/>
      <sheetName val="6.4.2.210"/>
      <sheetName val="6.4.2.211"/>
      <sheetName val="6.4.2.212"/>
      <sheetName val="6.4.2.213"/>
      <sheetName val="6.4.2.214"/>
      <sheetName val="6.4.2.215"/>
      <sheetName val="6.4.2.216"/>
      <sheetName val="6.4.2.217"/>
      <sheetName val="6.4.2.218"/>
      <sheetName val="6.4.2.219"/>
      <sheetName val="6.4.2.220"/>
      <sheetName val="6.4.2.221"/>
      <sheetName val="3.17.3"/>
      <sheetName val="3.17.10A"/>
      <sheetName val="3.17.10B"/>
      <sheetName val="3.11.2"/>
      <sheetName val="3.5.1"/>
      <sheetName val="3.3.4"/>
      <sheetName val="Hoja1"/>
    </sheetNames>
    <sheetDataSet>
      <sheetData sheetId="0"/>
      <sheetData sheetId="1">
        <row r="3">
          <cell r="J3" t="str">
            <v>Pasamuro</v>
          </cell>
        </row>
      </sheetData>
      <sheetData sheetId="2">
        <row r="4">
          <cell r="A4" t="str">
            <v>1.1.7</v>
          </cell>
          <cell r="B4" t="str">
            <v>LOCALIZACION Y REPLANTEO OBRA ARQUITECTONICA (ESTRUCTURAS)</v>
          </cell>
          <cell r="C4" t="str">
            <v>M²</v>
          </cell>
          <cell r="D4">
            <v>3248.5</v>
          </cell>
        </row>
        <row r="5">
          <cell r="A5" t="str">
            <v>1.1.27</v>
          </cell>
          <cell r="B5" t="str">
            <v>Desmonte de Adoquin prefabricado</v>
          </cell>
          <cell r="C5" t="str">
            <v>M²</v>
          </cell>
          <cell r="D5">
            <v>2432.23</v>
          </cell>
        </row>
        <row r="6">
          <cell r="A6" t="str">
            <v>1.1.86</v>
          </cell>
          <cell r="B6" t="str">
            <v>RETIRO MATERIAL SOBRANTE INCLUYE CARGUE</v>
          </cell>
          <cell r="C6" t="str">
            <v>M³</v>
          </cell>
          <cell r="D6">
            <v>13408.78</v>
          </cell>
        </row>
        <row r="7">
          <cell r="A7" t="str">
            <v>2.1.33</v>
          </cell>
          <cell r="B7" t="str">
            <v>Suministro e instalacion de tuberia PVC  RDE 21   1.1/2"</v>
          </cell>
          <cell r="C7" t="str">
            <v>ML</v>
          </cell>
          <cell r="D7">
            <v>9662.92</v>
          </cell>
        </row>
        <row r="8">
          <cell r="A8" t="str">
            <v xml:space="preserve">2.1.33A  </v>
          </cell>
          <cell r="B8" t="str">
            <v>SUMINISTRO TUBERÍA  PVC. D = 1½"  RDE 21  E.L.</v>
          </cell>
          <cell r="C8" t="str">
            <v>ML</v>
          </cell>
          <cell r="D8">
            <v>7427</v>
          </cell>
        </row>
        <row r="9">
          <cell r="A9" t="str">
            <v xml:space="preserve">2.1.33B  </v>
          </cell>
          <cell r="B9" t="str">
            <v>INSTALACIÓN TUBERÍA  PVC. D = 1½"  RDE 21  E.L.</v>
          </cell>
          <cell r="C9" t="str">
            <v>ML</v>
          </cell>
          <cell r="D9">
            <v>2321.92</v>
          </cell>
        </row>
        <row r="10">
          <cell r="A10" t="str">
            <v>2.1.35</v>
          </cell>
          <cell r="B10" t="str">
            <v>Suministro e instalación de Tuberia PVC D=2" RDE 21 E.L.</v>
          </cell>
          <cell r="C10" t="str">
            <v>ML</v>
          </cell>
          <cell r="D10">
            <v>13860.26</v>
          </cell>
        </row>
        <row r="11">
          <cell r="A11" t="str">
            <v>2.1.38</v>
          </cell>
          <cell r="B11" t="str">
            <v>Suministro e instalación Tubería PVC. D = 4"  RDE 21 Union Mecanica</v>
          </cell>
          <cell r="C11" t="str">
            <v>ML</v>
          </cell>
          <cell r="D11">
            <v>30239.7</v>
          </cell>
        </row>
        <row r="12">
          <cell r="A12" t="str">
            <v>2.1.38A</v>
          </cell>
          <cell r="B12" t="str">
            <v>Suministro Tubería PVC. D = 4"  RDE 21 Union Mecanica</v>
          </cell>
          <cell r="C12" t="str">
            <v>ML</v>
          </cell>
          <cell r="D12">
            <v>0</v>
          </cell>
        </row>
        <row r="13">
          <cell r="A13" t="str">
            <v>2.1.38B</v>
          </cell>
          <cell r="B13" t="str">
            <v>Instalación Tubería PVC. D = 4"  RDE 21 Union Mecanica</v>
          </cell>
          <cell r="C13" t="str">
            <v>ML</v>
          </cell>
          <cell r="D13">
            <v>0</v>
          </cell>
        </row>
        <row r="14">
          <cell r="A14" t="str">
            <v>2.1.40</v>
          </cell>
          <cell r="B14" t="str">
            <v>Suministro e instalación de Tuberia Union Mecánica  PVC 8" RDE 21</v>
          </cell>
          <cell r="C14" t="str">
            <v>ML</v>
          </cell>
          <cell r="D14">
            <v>97761.7</v>
          </cell>
        </row>
        <row r="15">
          <cell r="A15" t="str">
            <v>2.1.40</v>
          </cell>
          <cell r="B15" t="str">
            <v>Suministro e instalación de Tuberia Union Mecánica  PVC 8" RDE 21</v>
          </cell>
          <cell r="C15" t="str">
            <v>ML</v>
          </cell>
          <cell r="D15">
            <v>24997.53</v>
          </cell>
        </row>
        <row r="16">
          <cell r="A16" t="str">
            <v>2.4.49</v>
          </cell>
          <cell r="B16" t="str">
            <v xml:space="preserve">Suministro e instalación de Codo 90º  Radio Corto Union Platino  PVC D=4" </v>
          </cell>
          <cell r="C16" t="str">
            <v>ML</v>
          </cell>
          <cell r="D16">
            <v>125522.64</v>
          </cell>
        </row>
        <row r="17">
          <cell r="A17" t="str">
            <v>2.4.49</v>
          </cell>
          <cell r="B17" t="str">
            <v xml:space="preserve">Suministro e instalación de Codo 90º  Radio Corto Union Platino  PVC D=4" </v>
          </cell>
          <cell r="C17" t="str">
            <v>ML</v>
          </cell>
          <cell r="D17">
            <v>126751.85</v>
          </cell>
        </row>
        <row r="18">
          <cell r="A18" t="str">
            <v>2.4.16</v>
          </cell>
          <cell r="B18" t="str">
            <v>Suministro e instalación de Codo 90° PVC 8" RDE 21</v>
          </cell>
          <cell r="C18" t="str">
            <v>UN</v>
          </cell>
          <cell r="D18">
            <v>200655.8</v>
          </cell>
        </row>
        <row r="19">
          <cell r="A19" t="str">
            <v>2.4.56</v>
          </cell>
          <cell r="B19" t="str">
            <v xml:space="preserve">Suministro e instalación de Codo 45º  Radio Corto PVC 6" </v>
          </cell>
          <cell r="C19" t="str">
            <v>UN</v>
          </cell>
          <cell r="D19">
            <v>241919.8</v>
          </cell>
        </row>
        <row r="20">
          <cell r="A20" t="str">
            <v>2.4.85</v>
          </cell>
          <cell r="B20" t="str">
            <v xml:space="preserve">Suministro e instalacion Union presion Soldar PVC  1 1/2 </v>
          </cell>
          <cell r="C20" t="str">
            <v>UN</v>
          </cell>
          <cell r="D20">
            <v>2555.56</v>
          </cell>
        </row>
        <row r="21">
          <cell r="A21" t="str">
            <v>2.4.86</v>
          </cell>
          <cell r="B21" t="str">
            <v>Suministro e instalacion de union Mecanica PVC 2"</v>
          </cell>
          <cell r="C21" t="str">
            <v>UN</v>
          </cell>
          <cell r="D21">
            <v>16299.85</v>
          </cell>
        </row>
        <row r="22">
          <cell r="A22" t="str">
            <v>2.4.118</v>
          </cell>
          <cell r="B22" t="str">
            <v>BUJE PVC  SOLDADO D = 3/4" * 1/2"</v>
          </cell>
          <cell r="C22" t="str">
            <v>UN</v>
          </cell>
          <cell r="D22">
            <v>871.78</v>
          </cell>
        </row>
        <row r="23">
          <cell r="A23" t="str">
            <v>2.4.119</v>
          </cell>
          <cell r="B23" t="str">
            <v>BUJE PVC  SOLDADO D = 1" * 1/2"</v>
          </cell>
          <cell r="C23" t="str">
            <v>UN</v>
          </cell>
          <cell r="D23">
            <v>1253.78</v>
          </cell>
        </row>
        <row r="24">
          <cell r="A24" t="str">
            <v>2.4.120</v>
          </cell>
          <cell r="B24" t="str">
            <v xml:space="preserve"> BUJE PVC  SOLDADO D = 1" * 3/4"</v>
          </cell>
          <cell r="C24" t="str">
            <v>UN</v>
          </cell>
          <cell r="D24">
            <v>1353.66</v>
          </cell>
        </row>
        <row r="25">
          <cell r="A25" t="str">
            <v>2.4.121</v>
          </cell>
          <cell r="B25" t="str">
            <v>BUJE PVC  SOLDADO D = 1 1/2" * 1"</v>
          </cell>
          <cell r="C25" t="str">
            <v>UN</v>
          </cell>
          <cell r="D25">
            <v>2760.78</v>
          </cell>
        </row>
        <row r="26">
          <cell r="A26" t="str">
            <v>2.4.122</v>
          </cell>
          <cell r="B26" t="str">
            <v>BUJE PVC  SOLDADO D = 1 1/2" * 1 1/4"</v>
          </cell>
          <cell r="C26" t="str">
            <v>UN</v>
          </cell>
          <cell r="D26">
            <v>2869.6</v>
          </cell>
        </row>
        <row r="27">
          <cell r="A27" t="str">
            <v>2.4.123</v>
          </cell>
          <cell r="B27" t="str">
            <v>BUJE PVC  SOLDADO D = 2" * 1/2"</v>
          </cell>
          <cell r="C27" t="str">
            <v>UN</v>
          </cell>
          <cell r="D27">
            <v>5516.78</v>
          </cell>
        </row>
        <row r="28">
          <cell r="A28" t="str">
            <v>2.4.124</v>
          </cell>
          <cell r="B28" t="str">
            <v>BUJE PVC  SOLDADO D = 2" * 3/4"</v>
          </cell>
          <cell r="C28" t="str">
            <v>UN</v>
          </cell>
          <cell r="D28">
            <v>3961.78</v>
          </cell>
        </row>
        <row r="29">
          <cell r="A29" t="str">
            <v>2.4.125</v>
          </cell>
          <cell r="B29" t="str">
            <v>BUJE PVC  SOLDADO D = 2" * 1"</v>
          </cell>
          <cell r="C29" t="str">
            <v>UN</v>
          </cell>
          <cell r="D29">
            <v>4070.55</v>
          </cell>
        </row>
        <row r="30">
          <cell r="A30" t="str">
            <v>2.4.126</v>
          </cell>
          <cell r="B30" t="str">
            <v>BUJE PVC  SOLDADO D = 2" * 1 1/4"</v>
          </cell>
          <cell r="C30" t="str">
            <v>UN</v>
          </cell>
          <cell r="D30">
            <v>4179.17</v>
          </cell>
        </row>
        <row r="31">
          <cell r="A31" t="str">
            <v>2.4.127</v>
          </cell>
          <cell r="B31" t="str">
            <v>BUJE PVC  SOLDADO D = 2" * 1 1/2"</v>
          </cell>
          <cell r="C31" t="str">
            <v>UN</v>
          </cell>
          <cell r="D31">
            <v>4286.87</v>
          </cell>
        </row>
        <row r="32">
          <cell r="A32" t="str">
            <v>2.4.128</v>
          </cell>
          <cell r="B32" t="str">
            <v>BUJE PVC  SOLDADO D = 2 1/2" * 1 1/2"</v>
          </cell>
          <cell r="C32" t="str">
            <v>UN</v>
          </cell>
          <cell r="D32">
            <v>9204.7800000000007</v>
          </cell>
        </row>
        <row r="33">
          <cell r="A33" t="str">
            <v>2.4.129</v>
          </cell>
          <cell r="B33" t="str">
            <v>BUJE PVC  SOLDADO D = 2 1/2" * 2"</v>
          </cell>
          <cell r="C33" t="str">
            <v>UN</v>
          </cell>
          <cell r="D33">
            <v>9317.9500000000007</v>
          </cell>
        </row>
        <row r="34">
          <cell r="A34" t="str">
            <v>2.4.130</v>
          </cell>
          <cell r="B34" t="str">
            <v>BUJE PVC  SOLDADO D = 3" * 2"</v>
          </cell>
          <cell r="C34" t="str">
            <v>UN</v>
          </cell>
          <cell r="D34">
            <v>13003.78</v>
          </cell>
        </row>
        <row r="35">
          <cell r="A35" t="str">
            <v>2.4.131</v>
          </cell>
          <cell r="B35" t="str">
            <v>BUJE PVC  SOLDADO D = 3" * 2 1/2"</v>
          </cell>
          <cell r="C35" t="str">
            <v>UN</v>
          </cell>
          <cell r="D35">
            <v>13112.66</v>
          </cell>
        </row>
        <row r="36">
          <cell r="A36" t="str">
            <v>2.4.132</v>
          </cell>
          <cell r="B36" t="str">
            <v>BUJE PVC  SOLDADO D = 4" * 2"</v>
          </cell>
          <cell r="C36" t="str">
            <v>UN</v>
          </cell>
          <cell r="D36">
            <v>20227.78</v>
          </cell>
        </row>
        <row r="37">
          <cell r="A37" t="str">
            <v>2.4.133</v>
          </cell>
          <cell r="B37" t="str">
            <v>BUJE PVC  SOLDADO D = 4" * 2 1/2"</v>
          </cell>
          <cell r="C37" t="str">
            <v>UN</v>
          </cell>
          <cell r="D37">
            <v>20330.509999999998</v>
          </cell>
        </row>
        <row r="38">
          <cell r="A38" t="str">
            <v>2.4.134</v>
          </cell>
          <cell r="B38" t="str">
            <v>BUJE PVC  SOLDADO D = 4" * 3"</v>
          </cell>
          <cell r="C38" t="str">
            <v>UN</v>
          </cell>
          <cell r="D38">
            <v>20445.169999999998</v>
          </cell>
        </row>
        <row r="39">
          <cell r="A39" t="str">
            <v>2.4.135</v>
          </cell>
          <cell r="B39" t="str">
            <v>BUJE PVC  ROSCADO    D = 1/2" * 3/8"</v>
          </cell>
          <cell r="C39" t="str">
            <v>UN</v>
          </cell>
          <cell r="D39">
            <v>1254.78</v>
          </cell>
        </row>
        <row r="40">
          <cell r="A40" t="str">
            <v>2.4.136</v>
          </cell>
          <cell r="B40" t="str">
            <v>BUJE PVC  ROSCADO    D = 3/4" * 1/2"</v>
          </cell>
          <cell r="C40" t="str">
            <v>UN</v>
          </cell>
          <cell r="D40">
            <v>1435.78</v>
          </cell>
        </row>
        <row r="41">
          <cell r="A41" t="str">
            <v>2.4.137</v>
          </cell>
          <cell r="B41" t="str">
            <v>BUJE PVC  ROSCADO    D = 1" * 1/2"</v>
          </cell>
          <cell r="C41" t="str">
            <v>UN</v>
          </cell>
          <cell r="D41">
            <v>2100.7800000000002</v>
          </cell>
        </row>
        <row r="42">
          <cell r="A42" t="str">
            <v>2.4.138</v>
          </cell>
          <cell r="B42" t="str">
            <v>BUJE PVC  ROSCADO    D = 1" * 3/4"</v>
          </cell>
          <cell r="C42" t="str">
            <v>UN</v>
          </cell>
          <cell r="D42">
            <v>2235.5300000000002</v>
          </cell>
        </row>
        <row r="43">
          <cell r="A43" t="str">
            <v>2.4.139</v>
          </cell>
          <cell r="B43" t="str">
            <v>BUJE PVC  ROSCADO    D = 1 1/4" * 1/2"</v>
          </cell>
          <cell r="C43" t="str">
            <v>UN</v>
          </cell>
          <cell r="D43">
            <v>3161.78</v>
          </cell>
        </row>
        <row r="44">
          <cell r="A44" t="str">
            <v>2.4.140</v>
          </cell>
          <cell r="B44" t="str">
            <v>BUJE PVC  ROSCADO    D = 1 1/4" * 3/4"</v>
          </cell>
          <cell r="C44" t="str">
            <v>UN</v>
          </cell>
          <cell r="D44">
            <v>3296.51</v>
          </cell>
        </row>
        <row r="45">
          <cell r="A45" t="str">
            <v>2.4.141</v>
          </cell>
          <cell r="B45" t="str">
            <v>BUJE PVC  ROSCADO    D = 1 1/4" * 1"</v>
          </cell>
          <cell r="C45" t="str">
            <v>UN</v>
          </cell>
          <cell r="D45">
            <v>3431.17</v>
          </cell>
        </row>
        <row r="46">
          <cell r="A46" t="str">
            <v>2.4.142</v>
          </cell>
          <cell r="B46" t="str">
            <v>BUJE PVC  ROSCADO    D = 1 1/2" * 1/2"</v>
          </cell>
          <cell r="C46" t="str">
            <v>UN</v>
          </cell>
          <cell r="D46">
            <v>3665.78</v>
          </cell>
        </row>
        <row r="47">
          <cell r="A47" t="str">
            <v>2.4.143</v>
          </cell>
          <cell r="B47" t="str">
            <v>BUJE PVC  ROSCADO    D = 1 1/2" * 3/4"</v>
          </cell>
          <cell r="C47" t="str">
            <v>UN</v>
          </cell>
          <cell r="D47">
            <v>3800.53</v>
          </cell>
        </row>
        <row r="48">
          <cell r="A48" t="str">
            <v>2.4.144</v>
          </cell>
          <cell r="B48" t="str">
            <v>BUJE PVC  ROSCADO    D = 1 1/2" * 1"</v>
          </cell>
          <cell r="C48" t="str">
            <v>UN</v>
          </cell>
          <cell r="D48">
            <v>3935.17</v>
          </cell>
        </row>
        <row r="49">
          <cell r="A49" t="str">
            <v>2.4.145</v>
          </cell>
          <cell r="B49" t="str">
            <v>BUJE PVC  ROSCADO    D = 1 1/2" * 1 1/4"</v>
          </cell>
          <cell r="C49" t="str">
            <v>UN</v>
          </cell>
          <cell r="D49">
            <v>4030</v>
          </cell>
        </row>
        <row r="50">
          <cell r="A50" t="str">
            <v>2.4.146</v>
          </cell>
          <cell r="B50" t="str">
            <v>BUJE PVC  ROSCADO    D = 2" * 1/2"</v>
          </cell>
          <cell r="C50" t="str">
            <v>UN</v>
          </cell>
          <cell r="D50">
            <v>5568.78</v>
          </cell>
        </row>
        <row r="51">
          <cell r="A51" t="str">
            <v>2.4.147</v>
          </cell>
          <cell r="B51" t="str">
            <v>BUJE PVC  ROSCADO    D = 2" * 3/4"</v>
          </cell>
          <cell r="C51" t="str">
            <v>UN</v>
          </cell>
          <cell r="D51">
            <v>5703.48</v>
          </cell>
        </row>
        <row r="52">
          <cell r="A52" t="str">
            <v>2.4.148</v>
          </cell>
          <cell r="B52" t="str">
            <v>BUJE PVC  ROSCADO    D = 2" * 1"</v>
          </cell>
          <cell r="C52" t="str">
            <v>UN</v>
          </cell>
          <cell r="D52">
            <v>5803.17</v>
          </cell>
        </row>
        <row r="53">
          <cell r="A53" t="str">
            <v>2.4.149</v>
          </cell>
          <cell r="B53" t="str">
            <v>BUJE PVC  ROSCADO    D = 2" * 1 1/4"</v>
          </cell>
          <cell r="C53" t="str">
            <v>UN</v>
          </cell>
          <cell r="D53">
            <v>5877.41</v>
          </cell>
        </row>
        <row r="54">
          <cell r="A54" t="str">
            <v>2.4.150</v>
          </cell>
          <cell r="B54" t="str">
            <v>BUJE PVC  ROSCADO    D = 2" * 1 1/2"</v>
          </cell>
          <cell r="C54" t="str">
            <v>UN</v>
          </cell>
          <cell r="D54">
            <v>5937.87</v>
          </cell>
        </row>
        <row r="55">
          <cell r="A55" t="str">
            <v>2.4.151</v>
          </cell>
          <cell r="B55" t="str">
            <v>BUJE PVC  ROSCADO    D = 3" * 2"</v>
          </cell>
          <cell r="C55" t="str">
            <v>UN</v>
          </cell>
          <cell r="D55">
            <v>22630.78</v>
          </cell>
        </row>
        <row r="56">
          <cell r="A56" t="str">
            <v>2.4.152</v>
          </cell>
          <cell r="B56" t="str">
            <v xml:space="preserve">SUMINISTRO E INSTALACIÓN VÁLVULA CHEQUE H.F   D = 2" EXTREMO LISO  </v>
          </cell>
          <cell r="C56" t="str">
            <v>UN</v>
          </cell>
          <cell r="D56">
            <v>493502</v>
          </cell>
        </row>
        <row r="57">
          <cell r="A57" t="str">
            <v>2.4.153</v>
          </cell>
          <cell r="B57" t="str">
            <v xml:space="preserve">SUMINISTRO E INSTALACIÓN VÁLVULA CHEQUE H.F   D = 3" EXTREMO LISO </v>
          </cell>
          <cell r="C57" t="str">
            <v>UN</v>
          </cell>
          <cell r="D57">
            <v>621102</v>
          </cell>
        </row>
        <row r="58">
          <cell r="A58" t="str">
            <v>2.4.154</v>
          </cell>
          <cell r="B58" t="str">
            <v>SUMINISTRO E INSTALACIÓN VÁLVULA CHEQUE H.F   D = 4" EXTREMO LISO</v>
          </cell>
          <cell r="C58" t="str">
            <v>UN</v>
          </cell>
          <cell r="D58">
            <v>742902</v>
          </cell>
        </row>
        <row r="59">
          <cell r="A59" t="str">
            <v>2.4.155</v>
          </cell>
          <cell r="B59" t="str">
            <v xml:space="preserve">SUMINISTRO E INSTALACIÓN VÁLVULA CHEQUE H.F   D = 6" EXTREMO LISO  </v>
          </cell>
          <cell r="C59" t="str">
            <v>UN</v>
          </cell>
          <cell r="D59">
            <v>1169782</v>
          </cell>
        </row>
        <row r="60">
          <cell r="A60" t="str">
            <v>2.4.156</v>
          </cell>
          <cell r="B60" t="str">
            <v xml:space="preserve">SUMINISTRO E INSTALCIÓN VENTOSA DE DOBLE ACCIÓN  D =  1"  </v>
          </cell>
          <cell r="C60" t="str">
            <v>UN</v>
          </cell>
          <cell r="D60">
            <v>258299.18</v>
          </cell>
        </row>
        <row r="61">
          <cell r="A61" t="str">
            <v>2.4.157</v>
          </cell>
          <cell r="B61" t="str">
            <v xml:space="preserve">SUMINISTRO E INSTALCIÓN VÁLVULA DE PURGA D=1/2"  </v>
          </cell>
          <cell r="C61" t="str">
            <v>UN</v>
          </cell>
          <cell r="D61">
            <v>42024.58</v>
          </cell>
        </row>
        <row r="62">
          <cell r="A62" t="str">
            <v>2.4.158</v>
          </cell>
          <cell r="B62" t="str">
            <v xml:space="preserve">SUMINISTRO E INSTALCIÓN VÁLVULA DE PURGA D=1"  </v>
          </cell>
          <cell r="C62" t="str">
            <v>UN</v>
          </cell>
          <cell r="D62">
            <v>49912.4</v>
          </cell>
        </row>
        <row r="63">
          <cell r="A63" t="str">
            <v>2.4.159</v>
          </cell>
          <cell r="B63" t="str">
            <v xml:space="preserve">SUMINISTRO E INSTALCIÓN VÁLVULA DE PURGA D=2"  </v>
          </cell>
          <cell r="C63" t="str">
            <v>UN</v>
          </cell>
          <cell r="D63">
            <v>75316.58</v>
          </cell>
        </row>
        <row r="64">
          <cell r="A64" t="str">
            <v>2.4.160</v>
          </cell>
          <cell r="B64" t="str">
            <v xml:space="preserve">SUMINISTRO E INSTALACIÓN VALVULA DE PIE, D= 4" CANASTILLA DE BRONCE HBVP, CUERPO Y CANASTILLA EN HF, ROSCA NPT SELLO DE CAUCHO, TUERCA Y RESORTE EN AI, PRESION DE W 150 PSI  </v>
          </cell>
          <cell r="C64" t="str">
            <v>UN</v>
          </cell>
          <cell r="D64">
            <v>585641</v>
          </cell>
        </row>
        <row r="65">
          <cell r="A65" t="str">
            <v>2.4.161</v>
          </cell>
          <cell r="B65" t="str">
            <v>SUMINISTRO E INSTALACIÓN VÁLVULA DE CONTROL PARA AGUA (PRESIÓN Y CAUDAL) D=2"</v>
          </cell>
          <cell r="C65" t="str">
            <v>UN</v>
          </cell>
          <cell r="D65">
            <v>189085.6</v>
          </cell>
        </row>
        <row r="66">
          <cell r="A66" t="str">
            <v>2.4.162</v>
          </cell>
          <cell r="B66" t="str">
            <v>SUMINISTRO E INSTALACIÓN VÁLVULA DE CONTROL PARA AGUA (PRESIÓN Y CAUDAL) D=3"</v>
          </cell>
          <cell r="C66" t="str">
            <v>UN</v>
          </cell>
          <cell r="D66">
            <v>2232574</v>
          </cell>
        </row>
        <row r="67">
          <cell r="A67" t="str">
            <v>2.4.163</v>
          </cell>
          <cell r="B67" t="str">
            <v>SUMINISTRO E INSTALACIÓN VÁLVULA DE CONTROL PARA AGUA (PRESIÓN Y CAUDAL) D=4"</v>
          </cell>
          <cell r="C67" t="str">
            <v>UN</v>
          </cell>
          <cell r="D67">
            <v>2662238</v>
          </cell>
        </row>
        <row r="68">
          <cell r="A68" t="str">
            <v>2.4.164</v>
          </cell>
          <cell r="B68" t="str">
            <v>SUMINISTRO E INSTALACIÓN VÁLVULA DE CONTROL PARA AGUA (PRESIÓN Y CAUDAL) D=6"</v>
          </cell>
          <cell r="C68" t="str">
            <v>UN</v>
          </cell>
          <cell r="D68">
            <v>4182186</v>
          </cell>
        </row>
        <row r="69">
          <cell r="A69" t="str">
            <v>2.4.165</v>
          </cell>
          <cell r="B69" t="str">
            <v>SUMINISTRO E INSTALACIÓN VÁLVULA MARIPOSA  D=21/2""</v>
          </cell>
          <cell r="C69" t="str">
            <v>UN</v>
          </cell>
          <cell r="D69">
            <v>201903.12</v>
          </cell>
        </row>
        <row r="70">
          <cell r="A70" t="str">
            <v>2.4.166</v>
          </cell>
          <cell r="B70" t="str">
            <v xml:space="preserve"> SUMINISTRO E INSTALACIÓN VÁLVULA MARIPOSA  D=3""</v>
          </cell>
          <cell r="C70" t="str">
            <v>UN</v>
          </cell>
          <cell r="D70">
            <v>236336.5</v>
          </cell>
        </row>
        <row r="71">
          <cell r="A71" t="str">
            <v>2.4.167</v>
          </cell>
          <cell r="B71" t="str">
            <v>SUMINISTRO E INSTALACIÓN VÁLVULA MARIPOSA  D=4""</v>
          </cell>
          <cell r="C71" t="str">
            <v>UN</v>
          </cell>
          <cell r="D71">
            <v>254448.33</v>
          </cell>
        </row>
        <row r="72">
          <cell r="A72" t="str">
            <v>2.4.168</v>
          </cell>
          <cell r="B72" t="str">
            <v>SUMINISTRO E INSTALACIÓN VÁLVULA MARIPOSA  D=6""</v>
          </cell>
          <cell r="C72" t="str">
            <v>UN</v>
          </cell>
          <cell r="D72">
            <v>401913</v>
          </cell>
        </row>
        <row r="73">
          <cell r="A73" t="str">
            <v>2.4.169</v>
          </cell>
          <cell r="B73" t="str">
            <v>GRAVAS PARA LECHO FILTRANTE (1.3 - 4.5 MM) DE CANTO RODADO</v>
          </cell>
          <cell r="C73" t="str">
            <v>M3</v>
          </cell>
          <cell r="D73">
            <v>422607.49</v>
          </cell>
        </row>
        <row r="74">
          <cell r="A74" t="str">
            <v>2.4.170</v>
          </cell>
          <cell r="B74" t="str">
            <v>GRAVAS PARA LECHO FILTRANTE (6 - 15 MM) DE CANTO RODADO</v>
          </cell>
          <cell r="C74" t="str">
            <v>M3</v>
          </cell>
          <cell r="D74">
            <v>445031</v>
          </cell>
        </row>
        <row r="75">
          <cell r="A75" t="str">
            <v>2.4.171</v>
          </cell>
          <cell r="B75" t="str">
            <v>GRAVAS PARA LECHO FILTRANTE (16 - 25 MM) DE CANTO RODADO</v>
          </cell>
          <cell r="C75" t="str">
            <v>M3</v>
          </cell>
          <cell r="D75">
            <v>445260</v>
          </cell>
        </row>
        <row r="76">
          <cell r="A76" t="str">
            <v>2.4.172</v>
          </cell>
          <cell r="B76" t="str">
            <v>ANTRACITA PARA LECHO FILTRANTE 1.09 mm</v>
          </cell>
          <cell r="C76" t="str">
            <v>M3</v>
          </cell>
          <cell r="D76">
            <v>1507531</v>
          </cell>
        </row>
        <row r="77">
          <cell r="A77" t="str">
            <v>2.4.173</v>
          </cell>
          <cell r="B77" t="str">
            <v>SUMINISTRO E INSTALACION TEE PRESION PVC  D=1/2"</v>
          </cell>
          <cell r="C77" t="str">
            <v>UN</v>
          </cell>
          <cell r="D77">
            <v>801.57</v>
          </cell>
        </row>
        <row r="78">
          <cell r="A78" t="str">
            <v>2.4.174</v>
          </cell>
          <cell r="B78" t="str">
            <v>SUMINISTRO E INSTALACION TEE PRESION PVC  D=3/4"</v>
          </cell>
          <cell r="C78" t="str">
            <v>UN</v>
          </cell>
          <cell r="D78">
            <v>1988.95</v>
          </cell>
        </row>
        <row r="79">
          <cell r="A79" t="str">
            <v>2.4.175</v>
          </cell>
          <cell r="B79" t="str">
            <v>SUMINISTRO E INSTALACION TEE PRESION PVC  D=1"</v>
          </cell>
          <cell r="C79" t="str">
            <v>UN</v>
          </cell>
          <cell r="D79">
            <v>2882.95</v>
          </cell>
        </row>
        <row r="80">
          <cell r="A80" t="str">
            <v>2.4.86</v>
          </cell>
          <cell r="B80" t="str">
            <v>Suministro e instalacion de union Mecanica PVC 2"</v>
          </cell>
          <cell r="C80" t="str">
            <v>UN</v>
          </cell>
          <cell r="D80">
            <v>5789.95</v>
          </cell>
        </row>
        <row r="81">
          <cell r="A81" t="str">
            <v>2.4.178</v>
          </cell>
          <cell r="B81" t="str">
            <v>SUMINISTRO E INSTALACION TEE PRESION PVC  D=2"</v>
          </cell>
          <cell r="C81" t="str">
            <v>UN</v>
          </cell>
          <cell r="D81">
            <v>11085.95</v>
          </cell>
        </row>
        <row r="82">
          <cell r="A82" t="str">
            <v>2.4.86</v>
          </cell>
          <cell r="B82" t="str">
            <v>Suministro e instalacion de union Mecanica PVC 2"</v>
          </cell>
          <cell r="C82" t="str">
            <v>UN</v>
          </cell>
          <cell r="D82">
            <v>2058.17</v>
          </cell>
        </row>
        <row r="83">
          <cell r="A83" t="str">
            <v>2.4.182</v>
          </cell>
          <cell r="B83" t="str">
            <v>SUMINISTRO E INSTALACION TEE PRESION PVC REDUCCION  D=1" x 1/2"</v>
          </cell>
          <cell r="C83" t="str">
            <v>UN</v>
          </cell>
          <cell r="D83">
            <v>3372.17</v>
          </cell>
        </row>
        <row r="84">
          <cell r="A84" t="str">
            <v>2.4.183</v>
          </cell>
          <cell r="B84" t="str">
            <v>SUMINISTRO E INSTALACION TEE PRESION PVC REDUCCION  D=1" x 3/4"</v>
          </cell>
          <cell r="C84" t="str">
            <v>UN</v>
          </cell>
          <cell r="D84">
            <v>3372.17</v>
          </cell>
        </row>
        <row r="85">
          <cell r="A85" t="str">
            <v>2.4.184</v>
          </cell>
          <cell r="B85" t="str">
            <v>SUMINISTRO E INSTALACION TEE PVC UM D=2 x2 x2"</v>
          </cell>
          <cell r="C85" t="str">
            <v>UN</v>
          </cell>
          <cell r="D85">
            <v>26453.49</v>
          </cell>
        </row>
        <row r="86">
          <cell r="A86" t="str">
            <v>2.4.185</v>
          </cell>
          <cell r="B86" t="str">
            <v>SUMINISTRO E INSTALACION TEE PVC UM D=2 1/2x2 x2"</v>
          </cell>
          <cell r="C86" t="str">
            <v>UN</v>
          </cell>
          <cell r="D86">
            <v>37667.49</v>
          </cell>
        </row>
        <row r="87">
          <cell r="A87" t="str">
            <v>2.4.186</v>
          </cell>
          <cell r="B87" t="str">
            <v>SUMINISTRO E INSTALACION TEE PVC UM D=2 1/2x2 x2 1/2"</v>
          </cell>
          <cell r="C87" t="str">
            <v>UN</v>
          </cell>
          <cell r="D87">
            <v>36087.49</v>
          </cell>
        </row>
        <row r="88">
          <cell r="A88" t="str">
            <v>2.4.86</v>
          </cell>
          <cell r="B88" t="str">
            <v>Suministro e instalacion de union Mecanica PVC 2"</v>
          </cell>
          <cell r="C88" t="str">
            <v>UN</v>
          </cell>
          <cell r="D88">
            <v>31618.49</v>
          </cell>
        </row>
        <row r="89">
          <cell r="A89" t="str">
            <v>2.4.188</v>
          </cell>
          <cell r="B89" t="str">
            <v>SUMINISTRO E INSTALACION TEE PVC UM D=2 1/2 x 2 1/2" x 2 1/2"</v>
          </cell>
          <cell r="C89" t="str">
            <v>UN</v>
          </cell>
          <cell r="D89">
            <v>34514.49</v>
          </cell>
        </row>
        <row r="90">
          <cell r="A90" t="str">
            <v>2.4.176</v>
          </cell>
          <cell r="B90" t="str">
            <v xml:space="preserve">Suministro e instalación Tee Unión Presión Platino PVC D=1 1/2" </v>
          </cell>
          <cell r="C90" t="str">
            <v>UN</v>
          </cell>
          <cell r="D90">
            <v>7273.95</v>
          </cell>
        </row>
        <row r="91">
          <cell r="A91" t="str">
            <v>2.4.179</v>
          </cell>
          <cell r="B91" t="str">
            <v>Suministro e instalacion Tee  Presion PVC  3"</v>
          </cell>
          <cell r="C91" t="str">
            <v>UN</v>
          </cell>
          <cell r="D91">
            <v>39218.120000000003</v>
          </cell>
        </row>
        <row r="92">
          <cell r="A92" t="str">
            <v>2.4.180</v>
          </cell>
          <cell r="B92" t="str">
            <v>Suministro e instalación tee presion PVC  D=4"</v>
          </cell>
          <cell r="C92" t="str">
            <v>UN</v>
          </cell>
          <cell r="D92">
            <v>84682</v>
          </cell>
        </row>
        <row r="93">
          <cell r="A93" t="str">
            <v>2.4.189</v>
          </cell>
          <cell r="B93" t="str">
            <v>SUMINISTRO E INSTALACION TEE PVC UM D=3" x 2" x 2"</v>
          </cell>
          <cell r="C93" t="str">
            <v>UN</v>
          </cell>
          <cell r="D93">
            <v>42078.49</v>
          </cell>
        </row>
        <row r="94">
          <cell r="A94" t="str">
            <v>2.4.190</v>
          </cell>
          <cell r="B94" t="str">
            <v>SUMINISTRO E INSTALACION TEE PVC UM D=3" x 2" x 2 1/2"</v>
          </cell>
          <cell r="C94" t="str">
            <v>UN</v>
          </cell>
          <cell r="D94">
            <v>44527.49</v>
          </cell>
        </row>
        <row r="95">
          <cell r="A95" t="str">
            <v>2.4.191</v>
          </cell>
          <cell r="B95" t="str">
            <v>SUMINISTRO E INSTALACION TEE PVC UM D=3" x 2" x 3"</v>
          </cell>
          <cell r="C95" t="str">
            <v>UN</v>
          </cell>
          <cell r="D95">
            <v>47374.49</v>
          </cell>
        </row>
        <row r="96">
          <cell r="A96" t="str">
            <v>2.4.192</v>
          </cell>
          <cell r="B96" t="str">
            <v>SUMINISTRO E INSTALACION TEE PVC UM D=3" x 2 1/2" x 2 1/2"</v>
          </cell>
          <cell r="C96" t="str">
            <v>UN</v>
          </cell>
          <cell r="D96">
            <v>47079.49</v>
          </cell>
        </row>
        <row r="97">
          <cell r="A97" t="str">
            <v>2.4.193</v>
          </cell>
          <cell r="B97" t="str">
            <v xml:space="preserve"> SUMINISTRO E INSTALACION TEE PVC UM D=3" x 2 1/2" x 3"</v>
          </cell>
          <cell r="C97" t="str">
            <v>UN</v>
          </cell>
          <cell r="D97">
            <v>49816.49</v>
          </cell>
        </row>
        <row r="98">
          <cell r="A98" t="str">
            <v>2.4.194</v>
          </cell>
          <cell r="B98" t="str">
            <v>SUMINISTRO E INSTALACION TEE PVC UM D=3" x 3" x 2"</v>
          </cell>
          <cell r="C98" t="str">
            <v>UN</v>
          </cell>
          <cell r="D98">
            <v>47374.49</v>
          </cell>
        </row>
        <row r="99">
          <cell r="A99" t="str">
            <v>2.4.195</v>
          </cell>
          <cell r="B99" t="str">
            <v>SUMINISTRO E INSTALACION TEE PVC UM D=3" x 3" x 2 1/2"</v>
          </cell>
          <cell r="C99" t="str">
            <v>UN</v>
          </cell>
          <cell r="D99">
            <v>49607.49</v>
          </cell>
        </row>
        <row r="100">
          <cell r="A100" t="str">
            <v>2.4.196</v>
          </cell>
          <cell r="B100" t="str">
            <v>SUMINISTRO E INSTALACION TEE PVC UM D=4" x 2" x 3"</v>
          </cell>
          <cell r="C100" t="str">
            <v>UN</v>
          </cell>
          <cell r="D100">
            <v>70124.490000000005</v>
          </cell>
        </row>
        <row r="101">
          <cell r="A101" t="str">
            <v>2.4.197</v>
          </cell>
          <cell r="B101" t="str">
            <v>SUMINISTRO E INSTALACION TEE PVC UM D=4" x 2" x 4"</v>
          </cell>
          <cell r="C101" t="str">
            <v>UN</v>
          </cell>
          <cell r="D101">
            <v>83501.490000000005</v>
          </cell>
        </row>
        <row r="102">
          <cell r="A102" t="str">
            <v>2.4.198</v>
          </cell>
          <cell r="B102" t="str">
            <v>SUMINISTRO E INSTALACION TEE PVC UM D=4" x 2 1/2" x 4"</v>
          </cell>
          <cell r="C102" t="str">
            <v>UN</v>
          </cell>
          <cell r="D102">
            <v>76978.490000000005</v>
          </cell>
        </row>
        <row r="103">
          <cell r="A103" t="str">
            <v>2.4.199</v>
          </cell>
          <cell r="B103" t="str">
            <v>SUMINISTRO E INSTALACION TEE PVC UM D=4" x 3" x 2"</v>
          </cell>
          <cell r="C103" t="str">
            <v>UN</v>
          </cell>
          <cell r="D103">
            <v>70632.800000000003</v>
          </cell>
        </row>
        <row r="104">
          <cell r="A104" t="str">
            <v>2.4.200</v>
          </cell>
          <cell r="B104" t="str">
            <v>UMINISTRO E INSTALACION TEE PVC UM D=4" x 3" x 2 1/2"</v>
          </cell>
          <cell r="C104" t="str">
            <v>UN</v>
          </cell>
          <cell r="D104">
            <v>73585.8</v>
          </cell>
        </row>
        <row r="105">
          <cell r="A105" t="str">
            <v>2.4.201</v>
          </cell>
          <cell r="B105" t="str">
            <v>SUMINISTRO E INSTALACION TEE PVC UM D=4" x 3" x 3"</v>
          </cell>
          <cell r="C105" t="str">
            <v>UN</v>
          </cell>
          <cell r="D105">
            <v>79232.800000000003</v>
          </cell>
        </row>
        <row r="106">
          <cell r="A106" t="str">
            <v>2.4.202</v>
          </cell>
          <cell r="B106" t="str">
            <v>SUMINISTRO E INSTALACION TEE PVC UM D=4" x 3" x 4"</v>
          </cell>
          <cell r="C106" t="str">
            <v>UN</v>
          </cell>
          <cell r="D106">
            <v>83598.8</v>
          </cell>
        </row>
        <row r="107">
          <cell r="A107" t="str">
            <v>2.4.203</v>
          </cell>
          <cell r="B107" t="str">
            <v>SUMINISTRO E INSTALACION TEE PVC UM D=4" x 4" x 2"</v>
          </cell>
          <cell r="C107" t="str">
            <v>UN</v>
          </cell>
          <cell r="D107">
            <v>75472.800000000003</v>
          </cell>
        </row>
        <row r="108">
          <cell r="A108" t="str">
            <v>2.4.204</v>
          </cell>
          <cell r="B108" t="str">
            <v>SUMINISTRO E INSTALACION TEE PVC UM D=4" x 4" x 2 1/2"</v>
          </cell>
          <cell r="C108" t="str">
            <v>UN</v>
          </cell>
          <cell r="D108">
            <v>77617.8</v>
          </cell>
        </row>
        <row r="109">
          <cell r="A109" t="str">
            <v>2.4.205</v>
          </cell>
          <cell r="B109" t="str">
            <v>SUMINISTRO E INSTALACION TEE PVC UM D=4" x 4" x 3"</v>
          </cell>
          <cell r="C109" t="str">
            <v>UN</v>
          </cell>
          <cell r="D109">
            <v>83598.8</v>
          </cell>
        </row>
        <row r="110">
          <cell r="A110" t="str">
            <v>2.4.206</v>
          </cell>
          <cell r="B110" t="str">
            <v>SUMINISTRO E INSTALACION TEE PVC UM D=4" x 4" x 4"</v>
          </cell>
          <cell r="C110" t="str">
            <v>UN</v>
          </cell>
          <cell r="D110">
            <v>91932.800000000003</v>
          </cell>
        </row>
        <row r="111">
          <cell r="A111" t="str">
            <v>2.4.207</v>
          </cell>
          <cell r="B111" t="str">
            <v>CODO PVC RADIO CORTO 90°   D =   3"</v>
          </cell>
          <cell r="C111" t="str">
            <v>UN</v>
          </cell>
          <cell r="D111">
            <v>89893.49</v>
          </cell>
        </row>
        <row r="112">
          <cell r="A112" t="str">
            <v>2.4.208</v>
          </cell>
          <cell r="B112" t="str">
            <v>SUMINISTRO E INSTALACION CODO GRAN RADIO PVC BIAXIAL 90°  D=4"</v>
          </cell>
          <cell r="C112" t="str">
            <v>UN</v>
          </cell>
          <cell r="D112">
            <v>76420.490000000005</v>
          </cell>
        </row>
        <row r="113">
          <cell r="A113" t="str">
            <v>2.4.209</v>
          </cell>
          <cell r="B113" t="str">
            <v>SUMINISTRO E INSTALACION CODO GRAN RADIO PVC BIAXIAL 90°  D=6"</v>
          </cell>
          <cell r="C113" t="str">
            <v>UN</v>
          </cell>
          <cell r="D113">
            <v>200905.8</v>
          </cell>
        </row>
        <row r="114">
          <cell r="A114" t="str">
            <v>2.4.210</v>
          </cell>
          <cell r="B114" t="str">
            <v>SUMINISTRO E INSTALACION CODO GRAN RADIO PVC BIAXIAL 45°  D=3"</v>
          </cell>
          <cell r="C114" t="str">
            <v>UN</v>
          </cell>
          <cell r="D114">
            <v>28865.49</v>
          </cell>
        </row>
        <row r="115">
          <cell r="A115" t="str">
            <v>2.4.211</v>
          </cell>
          <cell r="B115" t="str">
            <v>SUMINISTRO E INSTALACION CODO GRAN RADIO PVC BIAXIAL 45°  D=4"</v>
          </cell>
          <cell r="C115" t="str">
            <v>UN</v>
          </cell>
          <cell r="D115">
            <v>55297.49</v>
          </cell>
        </row>
        <row r="116">
          <cell r="A116" t="str">
            <v>2.4.212</v>
          </cell>
          <cell r="B116" t="str">
            <v>SUMINISTRO E INSTALACION CODO GRAN RADIO PVC BIAXIAL 45°  D=6"</v>
          </cell>
          <cell r="C116" t="str">
            <v>UN</v>
          </cell>
          <cell r="D116">
            <v>147327.79999999999</v>
          </cell>
        </row>
        <row r="117">
          <cell r="A117" t="str">
            <v>2.4.213</v>
          </cell>
          <cell r="B117" t="str">
            <v>SUMINISTRO E INSTALACION CODO GRAN RADIO PVC BIAXIAL 90°  D=3"</v>
          </cell>
          <cell r="C117" t="str">
            <v>UN</v>
          </cell>
          <cell r="D117">
            <v>41155.49</v>
          </cell>
        </row>
        <row r="118">
          <cell r="A118" t="str">
            <v>2.4.214</v>
          </cell>
          <cell r="B118" t="str">
            <v>SUMINISTRO E INSTALACION CODO GRAN RADIO PVC BIAXIAL 22.5°  D=3"</v>
          </cell>
          <cell r="C118" t="str">
            <v>UN</v>
          </cell>
          <cell r="D118">
            <v>28511.49</v>
          </cell>
        </row>
        <row r="119">
          <cell r="A119" t="str">
            <v>2.4.215</v>
          </cell>
          <cell r="B119" t="str">
            <v>SUMINISTRO E INSTALACION CODO GRAN RADIO PVC BIAXIAL 22.5°  D=4"</v>
          </cell>
          <cell r="C119" t="str">
            <v>UN</v>
          </cell>
          <cell r="D119">
            <v>49636.49</v>
          </cell>
        </row>
        <row r="120">
          <cell r="A120" t="str">
            <v>2.4.216</v>
          </cell>
          <cell r="B120" t="str">
            <v>SUMINISTRO E INSTALACION CODO GRAN RADIO PVC BIAXIAL 22.5°  D=6"</v>
          </cell>
          <cell r="C120" t="str">
            <v>UN</v>
          </cell>
          <cell r="D120">
            <v>119510.75</v>
          </cell>
        </row>
        <row r="121">
          <cell r="A121" t="str">
            <v>2.4.217</v>
          </cell>
          <cell r="B121" t="str">
            <v>SUMINISTRO E INSTALACION CODO GRAN RADIO PVC BIAXIAL 11 1/4°  D=3"</v>
          </cell>
          <cell r="C121" t="str">
            <v>UN</v>
          </cell>
          <cell r="D121">
            <v>26267.49</v>
          </cell>
        </row>
        <row r="122">
          <cell r="A122" t="str">
            <v>2.4.218</v>
          </cell>
          <cell r="B122" t="str">
            <v>SUMINISTRO E INSTALACION CODO GRAN RADIO PVC BIAXIAL 11 1/4°  D=4"</v>
          </cell>
          <cell r="C122" t="str">
            <v>UN</v>
          </cell>
          <cell r="D122">
            <v>47317.49</v>
          </cell>
        </row>
        <row r="123">
          <cell r="A123" t="str">
            <v>2.4.219</v>
          </cell>
          <cell r="B123" t="str">
            <v>SUMINISTRO E INSTALACION CODO GRAN RADIO PVC BIAXIAL 11 1/4°  D=6"</v>
          </cell>
          <cell r="C123" t="str">
            <v>UN</v>
          </cell>
          <cell r="D123">
            <v>106484.8</v>
          </cell>
        </row>
        <row r="124">
          <cell r="A124" t="str">
            <v>2.4.220</v>
          </cell>
          <cell r="B124" t="str">
            <v>SUMINISTRO E INSTALACION CODO PVC SANITARIO D=12"</v>
          </cell>
          <cell r="C124" t="str">
            <v>UN</v>
          </cell>
          <cell r="D124">
            <v>267730.75</v>
          </cell>
        </row>
        <row r="125">
          <cell r="A125" t="str">
            <v>2.4.221</v>
          </cell>
          <cell r="B125" t="str">
            <v>SUMINISTRO E INSTALACIÓN DE MEDIDOR 1/2" CHORRO ÚNICO CLASE B INCLUYE ACCESORIOS COMPLEMENTARIOS PARA SU CONEXIÓN</v>
          </cell>
          <cell r="C125" t="str">
            <v>UN</v>
          </cell>
          <cell r="D125">
            <v>55408.5</v>
          </cell>
        </row>
        <row r="126">
          <cell r="A126" t="str">
            <v>2.4.222</v>
          </cell>
          <cell r="B126" t="str">
            <v>SUMINISTRO E INSTALACIÓN DE CAJA PARA MEDIDOR DE 1/2" CON TAPA HD</v>
          </cell>
          <cell r="C126" t="str">
            <v>UN</v>
          </cell>
          <cell r="D126">
            <v>23347.84</v>
          </cell>
        </row>
        <row r="127">
          <cell r="A127" t="str">
            <v>2.4.223</v>
          </cell>
          <cell r="B127" t="str">
            <v xml:space="preserve">SUMINISTRO E INSTALACIÓN DE VARILLA PARA ANCLAJE GALVANIZADA D=1/2"" INCLUYE TUERCA Y ARANDELA CUADRADA DE 0.1*0.1M*1/8"  </v>
          </cell>
          <cell r="C127" t="str">
            <v>UN</v>
          </cell>
          <cell r="D127">
            <v>7690.97</v>
          </cell>
        </row>
        <row r="128">
          <cell r="A128" t="str">
            <v>2.4.224</v>
          </cell>
          <cell r="B128" t="str">
            <v xml:space="preserve">Suministro e Instalación de Valvula Compuerta H.F. D = 2" Extremo Brida Sello Elástico, 250 PSI.  </v>
          </cell>
          <cell r="C128" t="str">
            <v>UN</v>
          </cell>
          <cell r="D128">
            <v>354315.38</v>
          </cell>
        </row>
        <row r="129">
          <cell r="A129" t="str">
            <v>2.4.225</v>
          </cell>
          <cell r="B129" t="str">
            <v>SUMINISTRO E INSTALACIÓN VÁLVULA COMPUERTA  H.F. D = 3" EXTREMO BRIDA SELLO ELASTICO, 250 PSI</v>
          </cell>
          <cell r="C129" t="str">
            <v>UN</v>
          </cell>
          <cell r="D129">
            <v>484235.38</v>
          </cell>
        </row>
        <row r="130">
          <cell r="A130" t="str">
            <v>2.4.226</v>
          </cell>
          <cell r="B130" t="str">
            <v>Suministro e Instalación de Valvula Compuerta H.F. D=4" Extremo Brida Sello Elástico, 250 PSI</v>
          </cell>
          <cell r="C130" t="str">
            <v>UN</v>
          </cell>
          <cell r="D130">
            <v>1063075.3799999999</v>
          </cell>
        </row>
        <row r="131">
          <cell r="A131" t="str">
            <v>2.4.227</v>
          </cell>
          <cell r="B131" t="str">
            <v>Suministro e Instalación de Valvula Compuerta  (Extremo Bridada) 6"</v>
          </cell>
          <cell r="C131" t="str">
            <v>UN</v>
          </cell>
          <cell r="D131">
            <v>1509675.38</v>
          </cell>
        </row>
        <row r="132">
          <cell r="A132" t="str">
            <v>2.4.228</v>
          </cell>
          <cell r="B132" t="str">
            <v xml:space="preserve">SUMINISTRO E INSTALACIÓN VÁLVULA COMPUERTA H.F. D = 8" EXTREMO BRIDA SELLO ELASTICO, 250 PSI  </v>
          </cell>
          <cell r="C132" t="str">
            <v>UN</v>
          </cell>
          <cell r="D132">
            <v>1063075.3799999999</v>
          </cell>
        </row>
        <row r="133">
          <cell r="A133" t="str">
            <v>2.4.229</v>
          </cell>
          <cell r="B133" t="str">
            <v xml:space="preserve">SUMINISTRO E INSTALACIÓN VÁLVULA COMPUERTA H.F.  D = 2" EXTREMO LISO, SELLO ELASTICO 250 PSI  </v>
          </cell>
          <cell r="C133" t="str">
            <v>UN</v>
          </cell>
          <cell r="D133">
            <v>317195.38</v>
          </cell>
        </row>
        <row r="134">
          <cell r="A134" t="str">
            <v>2.4.230</v>
          </cell>
          <cell r="B134" t="str">
            <v>SUMINISTRO E INSTALACIÓN VÁLVULA COMPUERTA H.F. D = 3" EXTREMO LISO, SELLO ELASTICO, 250 PSI</v>
          </cell>
          <cell r="C134" t="str">
            <v>UN</v>
          </cell>
          <cell r="D134">
            <v>444795.38</v>
          </cell>
        </row>
        <row r="135">
          <cell r="A135" t="str">
            <v>2.4.231</v>
          </cell>
          <cell r="B135" t="str">
            <v xml:space="preserve">SUMINISTRO E INSTALACIÓN VÁLVULA COMPUERTA H.F. D = 4" EXTREMO LISO, SELLO ELASTICO, 250 PSI  </v>
          </cell>
          <cell r="C135" t="str">
            <v>UN</v>
          </cell>
          <cell r="D135">
            <v>566595.38</v>
          </cell>
        </row>
        <row r="136">
          <cell r="A136" t="str">
            <v>2.4.232</v>
          </cell>
          <cell r="B136" t="str">
            <v xml:space="preserve">SUMINISTRO E INSTALACIÓN VÁLVULA COMPUERTA  H.F. D = 6" EXTREMO LISO, SELLO ELASTICO, 250 PSI  </v>
          </cell>
          <cell r="C136" t="str">
            <v>UN</v>
          </cell>
          <cell r="D136">
            <v>993475.38</v>
          </cell>
        </row>
        <row r="137">
          <cell r="A137" t="str">
            <v>2.4.233</v>
          </cell>
          <cell r="B137" t="str">
            <v xml:space="preserve">SUMINISTRO E INSTALACIÓN VÁLVULA COMPUERTA H.F. D = 8" EXTREMO LISO, SELLO ELASTICO, 250 PSI </v>
          </cell>
          <cell r="C137" t="str">
            <v>UN</v>
          </cell>
          <cell r="D137">
            <v>1452835.38</v>
          </cell>
        </row>
        <row r="138">
          <cell r="A138" t="str">
            <v>2.4.234</v>
          </cell>
          <cell r="B138" t="str">
            <v>SUMINISTRO E INSTALACIÓN HIDRANTE TIPO MILLAN  D = 3" BRIDA</v>
          </cell>
          <cell r="C138" t="str">
            <v>UN</v>
          </cell>
          <cell r="D138">
            <v>1842345</v>
          </cell>
        </row>
        <row r="139">
          <cell r="A139" t="str">
            <v>2.4.235</v>
          </cell>
          <cell r="B139" t="str">
            <v>SUMINISTRO E INSTALACIÓN HIDRANTE TIPO MILLAN  D = 4" BRIDA</v>
          </cell>
          <cell r="C139" t="str">
            <v>UN</v>
          </cell>
          <cell r="D139">
            <v>2693524</v>
          </cell>
        </row>
        <row r="140">
          <cell r="A140" t="str">
            <v>2.4.236</v>
          </cell>
          <cell r="B140" t="str">
            <v>SUMINISTRO E INSTALACIÓN HIDRANTE TIPO MILLAN  D = 6" BRIDA</v>
          </cell>
          <cell r="C140" t="str">
            <v>UN</v>
          </cell>
          <cell r="D140">
            <v>3294921</v>
          </cell>
        </row>
        <row r="141">
          <cell r="A141" t="str">
            <v>2.4.237</v>
          </cell>
          <cell r="B141" t="str">
            <v>SUMINISTRO E INSTALACIÓN HIDRANTE TIPO MILLAN  D = 3" E.L.</v>
          </cell>
          <cell r="C141" t="str">
            <v>UN</v>
          </cell>
          <cell r="D141">
            <v>1750961</v>
          </cell>
        </row>
        <row r="142">
          <cell r="A142" t="str">
            <v>2.4.238</v>
          </cell>
          <cell r="B142" t="str">
            <v>SUMINISTRO E INSTALACIÓN HIDRANTE TIPO MILLAN  D = 4" E.L.</v>
          </cell>
          <cell r="C142" t="str">
            <v>UN</v>
          </cell>
          <cell r="D142">
            <v>2426081</v>
          </cell>
        </row>
        <row r="143">
          <cell r="A143" t="str">
            <v>2.4.239</v>
          </cell>
          <cell r="B143" t="str">
            <v>SUMINISTRO E INSTALACIÓN HIDRANTE TIPO MILLAN  D = 6" E.L.</v>
          </cell>
          <cell r="C143" t="str">
            <v>UN</v>
          </cell>
          <cell r="D143">
            <v>3154561</v>
          </cell>
        </row>
        <row r="144">
          <cell r="A144" t="str">
            <v>2.4.240</v>
          </cell>
          <cell r="B144" t="str">
            <v>SUMINISTRO E INSTALACIÓN VÁLVULA DE CHEQUE H.F.   D = 2" E. BRIDA</v>
          </cell>
          <cell r="C144" t="str">
            <v>UN</v>
          </cell>
          <cell r="D144">
            <v>512283</v>
          </cell>
        </row>
        <row r="145">
          <cell r="A145" t="str">
            <v>2.4.241</v>
          </cell>
          <cell r="B145" t="str">
            <v>SUMINISTRO E INSTALACIÓN VÁLVULA DE CHEQUE H.F.   D = 3" E. BRIDA</v>
          </cell>
          <cell r="C145" t="str">
            <v>UN</v>
          </cell>
          <cell r="D145">
            <v>648159</v>
          </cell>
        </row>
        <row r="146">
          <cell r="A146" t="str">
            <v>2.4.242</v>
          </cell>
          <cell r="B146" t="str">
            <v>SUMINISTRO E INSTALACIÓN VÁLVULA DE CHEQUE H.F.   D = 4" E. BRIDA</v>
          </cell>
          <cell r="C146" t="str">
            <v>UN</v>
          </cell>
          <cell r="D146">
            <v>750239</v>
          </cell>
        </row>
        <row r="147">
          <cell r="A147" t="str">
            <v>2.4.243</v>
          </cell>
          <cell r="B147" t="str">
            <v>SUMINISTRO E INSTALACIÓN VÁLULA DE CHEQUE H.F.    D =  6" E. BRIDA</v>
          </cell>
          <cell r="C147" t="str">
            <v>UN</v>
          </cell>
          <cell r="D147">
            <v>1226999</v>
          </cell>
        </row>
        <row r="148">
          <cell r="A148" t="str">
            <v>2.4.244</v>
          </cell>
          <cell r="B148" t="str">
            <v>SUMINISTRO E INSTALACIÓN VÁLVULA DE CHEQUE H.F.  D = 8" E. BRIDA</v>
          </cell>
          <cell r="C148" t="str">
            <v>UN</v>
          </cell>
          <cell r="D148">
            <v>1656152</v>
          </cell>
        </row>
        <row r="149">
          <cell r="A149" t="str">
            <v>2.4.245</v>
          </cell>
          <cell r="B149" t="str">
            <v>SUMINISTRO E INSTALACIÓN REGISTRO DE BOLA  D = 2" TIPO PESADO</v>
          </cell>
          <cell r="C149" t="str">
            <v>UN</v>
          </cell>
          <cell r="D149">
            <v>93137</v>
          </cell>
        </row>
        <row r="150">
          <cell r="A150" t="str">
            <v>2.4.246</v>
          </cell>
          <cell r="B150" t="str">
            <v>SUMINISTRO E INSTALACIÓN REGISTRO DE BOLA  D = 2½" TIPO PESAD</v>
          </cell>
          <cell r="C150" t="str">
            <v>UN</v>
          </cell>
          <cell r="D150">
            <v>137065</v>
          </cell>
        </row>
        <row r="151">
          <cell r="A151" t="str">
            <v>2.4.247</v>
          </cell>
          <cell r="B151" t="str">
            <v>SUMINISTRO E INSTALACIÓN REGISTRO DE BOLA  D = 3" TIPO PESADO</v>
          </cell>
          <cell r="C151" t="str">
            <v>UN</v>
          </cell>
          <cell r="D151">
            <v>291495</v>
          </cell>
        </row>
        <row r="152">
          <cell r="A152" t="str">
            <v>2.4.248</v>
          </cell>
          <cell r="B152" t="str">
            <v>SUMINISTRO E INSTALACIÓN REGISTRO DE BOLA  D = 4" TIPO PESADO</v>
          </cell>
          <cell r="C152" t="str">
            <v>UN</v>
          </cell>
          <cell r="D152">
            <v>302010</v>
          </cell>
        </row>
        <row r="153">
          <cell r="A153" t="str">
            <v>2.4.249</v>
          </cell>
          <cell r="B153" t="str">
            <v>SUMINISTRO E INSTALACIÓN REGISTRO DE BOLA  D = ½" TIPO LIVIANO</v>
          </cell>
          <cell r="C153" t="str">
            <v>UN</v>
          </cell>
          <cell r="D153">
            <v>14082.85</v>
          </cell>
        </row>
        <row r="154">
          <cell r="A154" t="str">
            <v>2.4.250</v>
          </cell>
          <cell r="B154" t="str">
            <v>SUMINISTRO E INSTALACIÓN REGISTRO DE BOLA  D = 3/4"  TIPO LIVIANO</v>
          </cell>
          <cell r="C154" t="str">
            <v>UN</v>
          </cell>
          <cell r="D154">
            <v>16582.849999999999</v>
          </cell>
        </row>
        <row r="155">
          <cell r="A155" t="str">
            <v>2.4.251</v>
          </cell>
          <cell r="B155" t="str">
            <v>SUMINISTRO E INSTALACIÓN REGISTRO DE BOLA  D = 1"  TIPO LIVIANO</v>
          </cell>
          <cell r="C155" t="str">
            <v>UN</v>
          </cell>
          <cell r="D155">
            <v>15082.85</v>
          </cell>
        </row>
        <row r="156">
          <cell r="A156" t="str">
            <v>2.4.252</v>
          </cell>
          <cell r="B156" t="str">
            <v>SUMINISTRO E INSTALACIÓN REGISTRO DE BOLA  D = 1½" TIPO LIVIANO</v>
          </cell>
          <cell r="C156" t="str">
            <v>UN</v>
          </cell>
          <cell r="D156">
            <v>43431</v>
          </cell>
        </row>
        <row r="157">
          <cell r="A157" t="str">
            <v>2.4.253</v>
          </cell>
          <cell r="B157" t="str">
            <v>SUMINISTRO E INSTALACIÓN REGISTRO DE BOLA  D = 2" TIPO LIVIANO</v>
          </cell>
          <cell r="C157" t="str">
            <v>UN</v>
          </cell>
          <cell r="D157">
            <v>62494</v>
          </cell>
        </row>
        <row r="158">
          <cell r="A158" t="str">
            <v>2.4.254</v>
          </cell>
          <cell r="B158" t="str">
            <v>CONEXIONES DOMICILIARIAS PVC 1/2", INCLUYE CAJA Y MEDIDOR</v>
          </cell>
          <cell r="C158" t="str">
            <v>UN</v>
          </cell>
          <cell r="D158">
            <v>253756</v>
          </cell>
        </row>
        <row r="159">
          <cell r="A159" t="str">
            <v>2.4.255</v>
          </cell>
          <cell r="B159" t="str">
            <v xml:space="preserve">SUMINISTRO E INSTALACIÓN CAJAS PARA VÁLVULAS TIPO CHOROTE EN H.F.  </v>
          </cell>
          <cell r="C159" t="str">
            <v>UN</v>
          </cell>
          <cell r="D159">
            <v>123138</v>
          </cell>
        </row>
        <row r="160">
          <cell r="A160" t="str">
            <v>2.4.256</v>
          </cell>
          <cell r="B160" t="str">
            <v>SUMINISTRO E INSTALACIÓN VENTOSA DE DOBLE ACCIÓN  D = ½"  EN HIERRO DÚCTIL</v>
          </cell>
          <cell r="C160" t="str">
            <v>UN</v>
          </cell>
          <cell r="D160">
            <v>231125</v>
          </cell>
        </row>
        <row r="161">
          <cell r="A161" t="str">
            <v>2.4.257</v>
          </cell>
          <cell r="B161" t="str">
            <v>SUMINISTRO E INSTALACIÓN VENTOSA  DE DOBLE ACCIÓN PVC  D = 2"  250 PSI</v>
          </cell>
          <cell r="C161" t="str">
            <v>UN</v>
          </cell>
          <cell r="D161">
            <v>257662</v>
          </cell>
        </row>
        <row r="162">
          <cell r="A162" t="str">
            <v>2.4.258</v>
          </cell>
          <cell r="B162" t="str">
            <v xml:space="preserve">ARENA PARA LECHO FILTRANTE (CANTO RODADO, % SILICE &gt;99, CE = (0.7 - 0.9), % SOLUBILIDAD HCI &lt; 4%, COEFICIENTE UNIF. = (2 - 3.5)).  </v>
          </cell>
          <cell r="C162" t="str">
            <v>M3</v>
          </cell>
          <cell r="D162">
            <v>462892</v>
          </cell>
        </row>
        <row r="163">
          <cell r="A163" t="str">
            <v>2.4.259</v>
          </cell>
          <cell r="B163" t="str">
            <v>GRAVAS PARA LECHO FILTRANTE (3 - 5 MM) DE CANTO RODADO</v>
          </cell>
          <cell r="C163" t="str">
            <v>M3</v>
          </cell>
          <cell r="D163">
            <v>444917</v>
          </cell>
        </row>
        <row r="164">
          <cell r="A164" t="str">
            <v xml:space="preserve">2.4.260 </v>
          </cell>
          <cell r="B164" t="str">
            <v>Suministro e instalación Cinta PVC D = 0.10 m</v>
          </cell>
          <cell r="C164" t="str">
            <v>ML</v>
          </cell>
          <cell r="D164">
            <v>10537</v>
          </cell>
        </row>
        <row r="165">
          <cell r="A165" t="str">
            <v>2.4.261</v>
          </cell>
          <cell r="B165" t="str">
            <v xml:space="preserve">CINTA SIKA  PVC. V=0.15  </v>
          </cell>
          <cell r="C165" t="str">
            <v>ML</v>
          </cell>
          <cell r="D165">
            <v>17188</v>
          </cell>
        </row>
        <row r="166">
          <cell r="A166" t="str">
            <v>2.4.262</v>
          </cell>
          <cell r="B166" t="str">
            <v>Suministro e instalación Cinta PVC D = 0.22 m</v>
          </cell>
          <cell r="C166" t="str">
            <v>ML</v>
          </cell>
          <cell r="D166">
            <v>31106</v>
          </cell>
        </row>
        <row r="167">
          <cell r="A167" t="str">
            <v>2.5.1</v>
          </cell>
          <cell r="B167" t="str">
            <v>UNIÓN PVC SANITARIA D=2"</v>
          </cell>
          <cell r="C167" t="str">
            <v>UN</v>
          </cell>
          <cell r="D167">
            <v>2200</v>
          </cell>
        </row>
        <row r="168">
          <cell r="A168" t="str">
            <v>2.5.2</v>
          </cell>
          <cell r="B168" t="str">
            <v>UNIÓN PVC SANITARIA D=3"</v>
          </cell>
          <cell r="C168" t="str">
            <v>UN</v>
          </cell>
          <cell r="D168">
            <v>2932</v>
          </cell>
        </row>
        <row r="169">
          <cell r="A169" t="str">
            <v>2.5.3</v>
          </cell>
          <cell r="B169" t="str">
            <v>UNIÓN PVC SANITARIA D=4"</v>
          </cell>
          <cell r="C169" t="str">
            <v>UN</v>
          </cell>
          <cell r="D169">
            <v>5307</v>
          </cell>
        </row>
        <row r="170">
          <cell r="A170" t="str">
            <v>2.5.4</v>
          </cell>
          <cell r="B170" t="str">
            <v>UNIÓN PVC SANITARIA D=6"</v>
          </cell>
          <cell r="C170" t="str">
            <v>UN</v>
          </cell>
          <cell r="D170">
            <v>21402</v>
          </cell>
        </row>
        <row r="171">
          <cell r="A171" t="str">
            <v>2.5.5</v>
          </cell>
          <cell r="B171" t="str">
            <v>UNIÓN PVC SANITARIA D=8"</v>
          </cell>
          <cell r="C171" t="str">
            <v>UN</v>
          </cell>
          <cell r="D171">
            <v>54277</v>
          </cell>
        </row>
        <row r="172">
          <cell r="A172" t="str">
            <v>2.5.6</v>
          </cell>
          <cell r="B172" t="str">
            <v>SUMINISTRO E INSTALACIÓN TUBERÍA DE ALCANTARILLADO PVC  D= 24"</v>
          </cell>
          <cell r="C172" t="str">
            <v>ML</v>
          </cell>
          <cell r="D172">
            <v>238113</v>
          </cell>
        </row>
        <row r="173">
          <cell r="A173" t="str">
            <v>2.5.7</v>
          </cell>
          <cell r="B173" t="str">
            <v>SUMINISTRO E INSTALACIÓN TUBERÍA DE ALCANTARILLADO PVC  D= 36"</v>
          </cell>
          <cell r="C173" t="str">
            <v>ML</v>
          </cell>
          <cell r="D173">
            <v>529403</v>
          </cell>
        </row>
        <row r="174">
          <cell r="A174" t="str">
            <v>2.5.8</v>
          </cell>
          <cell r="B174" t="str">
            <v xml:space="preserve">SUMINISTRO E INSTALACIÓN TUBERÍA DE ALCANTARILLADO PVC  D= 42"  </v>
          </cell>
          <cell r="C174" t="str">
            <v>ML</v>
          </cell>
          <cell r="D174">
            <v>823755</v>
          </cell>
        </row>
        <row r="175">
          <cell r="A175" t="str">
            <v>2.5.9</v>
          </cell>
          <cell r="B175" t="str">
            <v xml:space="preserve">SUMINISTRO E INSTALACION CODO PVC SANITARIO D=4"  </v>
          </cell>
          <cell r="C175" t="str">
            <v>UN</v>
          </cell>
          <cell r="D175">
            <v>8716</v>
          </cell>
        </row>
        <row r="176">
          <cell r="A176" t="str">
            <v>2.5.10</v>
          </cell>
          <cell r="B176" t="str">
            <v xml:space="preserve">SUMINISTRO E INSTALACION CODO PVC SANITARIO D=6"  </v>
          </cell>
          <cell r="C176" t="str">
            <v>UN</v>
          </cell>
          <cell r="D176">
            <v>70287</v>
          </cell>
        </row>
        <row r="177">
          <cell r="A177" t="str">
            <v>2.5.11</v>
          </cell>
          <cell r="B177" t="str">
            <v>SUMINISTRO E INSTALACION CODO PVC SANITARIO D=8"</v>
          </cell>
          <cell r="C177" t="str">
            <v>UN</v>
          </cell>
          <cell r="D177">
            <v>111476</v>
          </cell>
        </row>
        <row r="178">
          <cell r="A178" t="str">
            <v>2.5.12</v>
          </cell>
          <cell r="B178" t="str">
            <v>SUMINISTRO E INSTALACION CODO PVC SANITARIO D=2"</v>
          </cell>
          <cell r="C178" t="str">
            <v>UN</v>
          </cell>
          <cell r="D178">
            <v>2596</v>
          </cell>
        </row>
        <row r="179">
          <cell r="A179" t="str">
            <v>2.5.13</v>
          </cell>
          <cell r="B179" t="str">
            <v>SUMINISTRO E INSTALACION CODO PVC SANITARIO D=3"</v>
          </cell>
          <cell r="C179" t="str">
            <v>UN</v>
          </cell>
          <cell r="D179">
            <v>5290</v>
          </cell>
        </row>
        <row r="180">
          <cell r="A180" t="str">
            <v>2.5.14</v>
          </cell>
          <cell r="B180" t="str">
            <v>SUMINISTRO E INSTALACION CODO PVC SANITARIO D=10"</v>
          </cell>
          <cell r="C180" t="str">
            <v>UN</v>
          </cell>
          <cell r="D180">
            <v>342130</v>
          </cell>
        </row>
        <row r="181">
          <cell r="A181" t="str">
            <v>2.5.15</v>
          </cell>
          <cell r="B181" t="str">
            <v>SUMINISTRO E INSTALACION ADAPTADOR DE LIMPIEZA PVC SANITARIA D=2"</v>
          </cell>
          <cell r="C181" t="str">
            <v>UN</v>
          </cell>
          <cell r="D181">
            <v>4827</v>
          </cell>
        </row>
        <row r="182">
          <cell r="A182" t="str">
            <v>2.5.16</v>
          </cell>
          <cell r="B182" t="str">
            <v>SUMINISTRO E INSTALACION ADAPTADOR DE LIMPIEZA PVC SANITARIA D=3"</v>
          </cell>
          <cell r="C182" t="str">
            <v>UN</v>
          </cell>
          <cell r="D182">
            <v>9750</v>
          </cell>
        </row>
        <row r="183">
          <cell r="A183" t="str">
            <v>2.5.17</v>
          </cell>
          <cell r="B183" t="str">
            <v>SUMINISTRO E INSTALACION ADAPTADOR DE LIMPIEZA PVC SANITARIA D=4"</v>
          </cell>
          <cell r="C183" t="str">
            <v>UN</v>
          </cell>
          <cell r="D183">
            <v>14100</v>
          </cell>
        </row>
        <row r="184">
          <cell r="A184" t="str">
            <v>2.5.18</v>
          </cell>
          <cell r="B184" t="str">
            <v>SUMINISTRO E INSTALACION ADAPTADOR DE LIMPIEZA PVC SANITARIA D=6"</v>
          </cell>
          <cell r="C184" t="str">
            <v>UN</v>
          </cell>
          <cell r="D184">
            <v>36144</v>
          </cell>
        </row>
        <row r="185">
          <cell r="A185" t="str">
            <v>2.5.19</v>
          </cell>
          <cell r="B185" t="str">
            <v>SUMINISTRO E INSTALACION YEE PVC SANITARIA D=2"</v>
          </cell>
          <cell r="C185" t="str">
            <v>UN</v>
          </cell>
          <cell r="D185">
            <v>5243</v>
          </cell>
        </row>
        <row r="186">
          <cell r="A186" t="str">
            <v>2.5.20</v>
          </cell>
          <cell r="B186" t="str">
            <v>SUMINISTRO E INSTALACION YEE PVC SANITARIA D=3"</v>
          </cell>
          <cell r="C186" t="str">
            <v>UN</v>
          </cell>
          <cell r="D186">
            <v>10189</v>
          </cell>
        </row>
        <row r="187">
          <cell r="A187" t="str">
            <v>2.5.21</v>
          </cell>
          <cell r="B187" t="str">
            <v>SUMINISTRO E INSTALACION YEE PVC SANITARIA D=4"</v>
          </cell>
          <cell r="C187" t="str">
            <v>UN</v>
          </cell>
          <cell r="D187">
            <v>17169</v>
          </cell>
        </row>
        <row r="188">
          <cell r="A188" t="str">
            <v>2.5.22</v>
          </cell>
          <cell r="B188" t="str">
            <v>SUMINISTRO E INSTALACION YEE PVC SANITARIA D=6"</v>
          </cell>
          <cell r="C188" t="str">
            <v>UN</v>
          </cell>
          <cell r="D188">
            <v>79910</v>
          </cell>
        </row>
        <row r="189">
          <cell r="A189" t="str">
            <v>2.5.23</v>
          </cell>
          <cell r="B189" t="str">
            <v>SUMINISTRO E INSTALACIÓN TUBERIA DE ALCANTARILLADO GRP  D= 300mm, PN=1 Bar, SN=2500 (N/m2), incluye acople cada 6.0m</v>
          </cell>
          <cell r="C189" t="str">
            <v>ML</v>
          </cell>
          <cell r="D189">
            <v>181929</v>
          </cell>
        </row>
        <row r="190">
          <cell r="A190" t="str">
            <v>2.5.24</v>
          </cell>
          <cell r="B190" t="str">
            <v>SUMINISTRO E INSTALACIÓN TUBERIA DE ALCANTARILLADO GRP  D= 350mm, PN=1 Bar, SN=2500 (N/m2), incluye acople cada 6.0m</v>
          </cell>
          <cell r="C190" t="str">
            <v>ML</v>
          </cell>
          <cell r="D190">
            <v>206733</v>
          </cell>
        </row>
        <row r="191">
          <cell r="A191" t="str">
            <v>2.5.25</v>
          </cell>
          <cell r="B191" t="str">
            <v>SUMINISTRO E INSTALACIÓN TUBERIA DE ALCANTARILLADO GRP  D= 400mm, PN=1 Bar, SN=2500 (N/m2), incluye acople cada 6.0m</v>
          </cell>
          <cell r="C191" t="str">
            <v>ML</v>
          </cell>
          <cell r="D191">
            <v>253700</v>
          </cell>
        </row>
        <row r="192">
          <cell r="A192" t="str">
            <v>2.5.26</v>
          </cell>
          <cell r="B192" t="str">
            <v>SUMINISTRO E INSTALACIÓN TUBERIA DE ALCANTARILLADO GRP  D= 450mm, PN=1 Bar, SN=2500 (N/m2), incluye acople cada 6.0m</v>
          </cell>
          <cell r="C192" t="str">
            <v>ML</v>
          </cell>
          <cell r="D192">
            <v>280261</v>
          </cell>
        </row>
        <row r="193">
          <cell r="A193" t="str">
            <v>2.5.27</v>
          </cell>
          <cell r="B193" t="str">
            <v>SUMINISTRO E INSTALACIÓN TUBERIA DE ALCANTARILLADO GRP  D= 500mm, PN=1 Bar, SN=2500 (N/m2), incluye acople cada 6.0m</v>
          </cell>
          <cell r="C193" t="str">
            <v>ML</v>
          </cell>
          <cell r="D193">
            <v>315313</v>
          </cell>
        </row>
        <row r="194">
          <cell r="A194" t="str">
            <v>2.5.28</v>
          </cell>
          <cell r="B194" t="str">
            <v>SUMINISTRO E INSTALACIÓN TUBERIA DE ALCANTARILLADO GRP  D= 600mm, PN=1 Bar, SN=2500 (N/m2), incluye acople cada 6.0m</v>
          </cell>
          <cell r="C194" t="str">
            <v>ML</v>
          </cell>
          <cell r="D194">
            <v>397866</v>
          </cell>
        </row>
        <row r="195">
          <cell r="A195" t="str">
            <v>2.5.29</v>
          </cell>
          <cell r="B195" t="str">
            <v>SUMINISTRO E INSTALACIÓN TUBERIA DE ALCANTARILLADO GRP  D= 700mm, PN=1 Bar, SN=2500 (N/m2), incluye acople cada 6.0m</v>
          </cell>
          <cell r="C195" t="str">
            <v>ML</v>
          </cell>
          <cell r="D195">
            <v>507135</v>
          </cell>
        </row>
        <row r="196">
          <cell r="A196" t="str">
            <v>2.5.30</v>
          </cell>
          <cell r="B196" t="str">
            <v>SUMINISTRO E INSTALACIÓN TUBERIA DE ALCANTARILLADO GRP  D= 800mm, PN=1 Bar, SN=2500 (N/m2), incluye acople cada 6.0m</v>
          </cell>
          <cell r="C196" t="str">
            <v>ML</v>
          </cell>
          <cell r="D196">
            <v>577221</v>
          </cell>
        </row>
        <row r="197">
          <cell r="A197" t="str">
            <v>2.5.31</v>
          </cell>
          <cell r="B197" t="str">
            <v>SUMINISTRO E INSTALACIÓN TUBERIA DE ALCANTARILLADO GRP  D= 900mm, PN=1 Bar, SN=2500 (N/m2), incluye acople cada 6.0m</v>
          </cell>
          <cell r="C197" t="str">
            <v>ML</v>
          </cell>
          <cell r="D197">
            <v>692234</v>
          </cell>
        </row>
        <row r="198">
          <cell r="A198" t="str">
            <v>2.5.32</v>
          </cell>
          <cell r="B198" t="str">
            <v>SUMINISTRO E INSTALACIÓN TUBERIA DE ALCANTARILLADO GRP  D= 1000mm, PN=1 Bar, SN=2500 (N/m2), incluye acople cada 6.0m</v>
          </cell>
          <cell r="C198" t="str">
            <v>ML</v>
          </cell>
          <cell r="D198">
            <v>750212</v>
          </cell>
        </row>
        <row r="199">
          <cell r="A199" t="str">
            <v>2.5.33</v>
          </cell>
          <cell r="B199" t="str">
            <v>SUMINISTRO E INSTALACIÓN TUBERIA DE ALCANTARILLADO GRP  D= 1100mm, PN=1 Bar, SN=2500 (N/m2), incluye acople cada 6.0m</v>
          </cell>
          <cell r="C199" t="str">
            <v>ML</v>
          </cell>
          <cell r="D199">
            <v>834876</v>
          </cell>
        </row>
        <row r="200">
          <cell r="A200" t="str">
            <v>2.5.34</v>
          </cell>
          <cell r="B200" t="str">
            <v>SUMINISTRO E INSTALACIÓN TUBERIA DE ALCANTARILLADO GRP  D= 1200mm, PN=1 Bar, SN=2500 (N/m2), incluye acople cada 6.0m</v>
          </cell>
          <cell r="C200" t="str">
            <v>ML</v>
          </cell>
          <cell r="D200">
            <v>965859</v>
          </cell>
        </row>
        <row r="201">
          <cell r="A201" t="str">
            <v>2.5.35</v>
          </cell>
          <cell r="B201" t="str">
            <v>SUMINISTRO E INSTALACIÓN TUBERIA DE ALCANTARILLADO GRP  D= 1400mm, PN=1 Bar, SN=2500 (N/m2), incluye acople cada 6.0m</v>
          </cell>
          <cell r="C201" t="str">
            <v>ML</v>
          </cell>
          <cell r="D201">
            <v>1180048</v>
          </cell>
        </row>
        <row r="202">
          <cell r="A202" t="str">
            <v>2.5.36</v>
          </cell>
          <cell r="B202" t="str">
            <v>SUMINISTRO E INSTALACIÓN TUBERIA DE ALCANTARILLADO GRP  D= 1600mm, PN=1 Bar, SN=2500 (N/m2), incluye acople cada 6.0m</v>
          </cell>
          <cell r="C202" t="str">
            <v>ML</v>
          </cell>
          <cell r="D202">
            <v>1507969</v>
          </cell>
        </row>
        <row r="203">
          <cell r="A203" t="str">
            <v>2.5.37</v>
          </cell>
          <cell r="B203" t="str">
            <v>EXCAVACIÓN A MANO MATERIAL COMUN DE 0 m  a 1.5 m</v>
          </cell>
          <cell r="C203" t="str">
            <v>M3</v>
          </cell>
          <cell r="D203">
            <v>28124</v>
          </cell>
        </row>
        <row r="204">
          <cell r="A204" t="str">
            <v>2.5.38</v>
          </cell>
          <cell r="B204" t="str">
            <v>EXCAVACIÓN A MANO MATERIAL COMUN DE 1.5 m  a  3 m</v>
          </cell>
          <cell r="C204" t="str">
            <v>M3</v>
          </cell>
          <cell r="D204">
            <v>33748</v>
          </cell>
        </row>
        <row r="205">
          <cell r="A205" t="str">
            <v>2.5.39</v>
          </cell>
          <cell r="B205" t="str">
            <v>EXCAVACIÓN A MANO MATERIAL COMUN  &gt; A 3</v>
          </cell>
          <cell r="C205" t="str">
            <v>M3</v>
          </cell>
          <cell r="D205">
            <v>35133</v>
          </cell>
        </row>
        <row r="206">
          <cell r="A206" t="str">
            <v>2.5.40</v>
          </cell>
          <cell r="B206" t="str">
            <v xml:space="preserve">SUMINISTRO E INSTALACIÓN TUBERÍA DE ALCANTARILLADO PVC D=4" </v>
          </cell>
          <cell r="C206" t="str">
            <v>ML</v>
          </cell>
          <cell r="D206" t="e">
            <v>#N/A</v>
          </cell>
        </row>
        <row r="207">
          <cell r="A207" t="str">
            <v>2.5.41</v>
          </cell>
          <cell r="B207" t="str">
            <v xml:space="preserve">SUMINISTRO E INSTALACIÓN TUBERÍA DE ALCANTARILLADO PVC  D= 6"   </v>
          </cell>
          <cell r="C207" t="str">
            <v>ML</v>
          </cell>
          <cell r="D207" t="e">
            <v>#N/A</v>
          </cell>
        </row>
        <row r="208">
          <cell r="A208" t="str">
            <v>2.5.42</v>
          </cell>
          <cell r="B208" t="str">
            <v xml:space="preserve">SUMINISTRO E INSTALACIÓN TUBERÍA DE ALCANTARILLADO PVC D=8"   </v>
          </cell>
          <cell r="C208" t="str">
            <v>ML</v>
          </cell>
          <cell r="D208" t="e">
            <v>#N/A</v>
          </cell>
        </row>
        <row r="209">
          <cell r="A209" t="str">
            <v>2.5.43</v>
          </cell>
          <cell r="B209" t="str">
            <v xml:space="preserve">SUMINISTRO E INSTALACIÓN TUBERÍA DE ALCANTARILLADO PVC  D=10"   </v>
          </cell>
          <cell r="C209" t="str">
            <v>ML</v>
          </cell>
          <cell r="D209" t="e">
            <v>#N/A</v>
          </cell>
        </row>
        <row r="210">
          <cell r="A210" t="str">
            <v>2.5.44</v>
          </cell>
          <cell r="B210" t="str">
            <v>SUMINISTRO E INSTALACIÓN TUBERÍA DE ALCANTARILLADO PVC  D=12"</v>
          </cell>
          <cell r="C210" t="str">
            <v>ML</v>
          </cell>
          <cell r="D210" t="e">
            <v>#N/A</v>
          </cell>
        </row>
        <row r="211">
          <cell r="A211" t="str">
            <v>2.5.45</v>
          </cell>
          <cell r="B211" t="str">
            <v>SUMINISTRO E INSTALACIÓN TUBERÍA DE ALCANTARILLADO PVC  D=16"</v>
          </cell>
          <cell r="C211" t="str">
            <v>ML</v>
          </cell>
          <cell r="D211" t="e">
            <v>#N/A</v>
          </cell>
        </row>
        <row r="212">
          <cell r="A212" t="str">
            <v>2.5.46</v>
          </cell>
          <cell r="B212" t="str">
            <v xml:space="preserve">SUMINISTRO E INSTALACIÓN TUBERÍA DE ALCANTARILLADO PVC W - RETEN   4" </v>
          </cell>
          <cell r="C212" t="str">
            <v>ML</v>
          </cell>
          <cell r="D212" t="e">
            <v>#N/A</v>
          </cell>
        </row>
        <row r="213">
          <cell r="A213" t="str">
            <v>2.5.47</v>
          </cell>
          <cell r="B213" t="str">
            <v xml:space="preserve">SUMINISTRO E INSTALACIÓN TUBERÍA DE ALCANTARILLADO PVC W - RETEN   6"   </v>
          </cell>
          <cell r="C213" t="str">
            <v>ML</v>
          </cell>
          <cell r="D213" t="e">
            <v>#N/A</v>
          </cell>
        </row>
        <row r="214">
          <cell r="A214" t="str">
            <v>2.5.48</v>
          </cell>
          <cell r="B214" t="str">
            <v>SUMINISTRO E INSTALACIÓN TUBERÍA DE ALCANTARILLADO PVC W - RETEN   8"</v>
          </cell>
          <cell r="C214" t="str">
            <v>ML</v>
          </cell>
          <cell r="D214" t="e">
            <v>#N/A</v>
          </cell>
        </row>
        <row r="215">
          <cell r="A215" t="str">
            <v>2.6.1</v>
          </cell>
          <cell r="B215" t="str">
            <v>PASOS UÑA DE GATO D=5/8"</v>
          </cell>
          <cell r="C215" t="str">
            <v>UN</v>
          </cell>
          <cell r="D215">
            <v>4353</v>
          </cell>
        </row>
        <row r="216">
          <cell r="A216" t="str">
            <v>2.6.2</v>
          </cell>
          <cell r="B216" t="str">
            <v>RETIRO DE TUBERÍA EXISTENTE EN GRESS 6"</v>
          </cell>
          <cell r="C216" t="str">
            <v>ML</v>
          </cell>
          <cell r="D216">
            <v>4375</v>
          </cell>
        </row>
        <row r="217">
          <cell r="A217" t="str">
            <v>2.6.3</v>
          </cell>
          <cell r="B217" t="str">
            <v>RETIRO DE TUBERÍA EXISTENTE EN GRESS 8"</v>
          </cell>
          <cell r="C217" t="str">
            <v>ML</v>
          </cell>
          <cell r="D217">
            <v>5002</v>
          </cell>
        </row>
        <row r="218">
          <cell r="A218" t="str">
            <v>2.6.4</v>
          </cell>
          <cell r="B218" t="str">
            <v>RETIRO DE TUBERÍA EXISTENTE EN GRESS 10"</v>
          </cell>
          <cell r="C218" t="str">
            <v>ML</v>
          </cell>
          <cell r="D218">
            <v>5626</v>
          </cell>
        </row>
        <row r="219">
          <cell r="A219" t="str">
            <v>2.6.5</v>
          </cell>
          <cell r="B219" t="str">
            <v>RETIRO DE TUBERÍA EXISTENTE EN CONCRETO 8"</v>
          </cell>
          <cell r="C219" t="str">
            <v>ML</v>
          </cell>
          <cell r="D219">
            <v>5251</v>
          </cell>
        </row>
        <row r="220">
          <cell r="A220" t="str">
            <v>2.6.6</v>
          </cell>
          <cell r="B220" t="str">
            <v>RETIRO DE TUBERÍA EXISTENTE EN CONCRETO 10"</v>
          </cell>
          <cell r="C220" t="str">
            <v>ML</v>
          </cell>
          <cell r="D220">
            <v>5877</v>
          </cell>
        </row>
        <row r="221">
          <cell r="A221" t="str">
            <v>2.6.7</v>
          </cell>
          <cell r="B221" t="str">
            <v>RETIRO DE TUBERÍA EXISTENTE EN CONCRETO 12"</v>
          </cell>
          <cell r="C221" t="str">
            <v>ML</v>
          </cell>
          <cell r="D221">
            <v>6501</v>
          </cell>
        </row>
        <row r="222">
          <cell r="A222" t="str">
            <v>2.6.8</v>
          </cell>
          <cell r="B222" t="str">
            <v>RETIRO DE TUBERÍA EXISTENTE EN CONCRETO 16"</v>
          </cell>
          <cell r="C222" t="str">
            <v>ML</v>
          </cell>
          <cell r="D222">
            <v>13354</v>
          </cell>
        </row>
        <row r="223">
          <cell r="A223" t="str">
            <v>2.6.9</v>
          </cell>
          <cell r="B223" t="str">
            <v>DEMOLICION POZOS DE INSPECCION</v>
          </cell>
          <cell r="C223" t="str">
            <v>UN</v>
          </cell>
          <cell r="D223">
            <v>24162</v>
          </cell>
        </row>
        <row r="224">
          <cell r="A224" t="str">
            <v>2.6.10</v>
          </cell>
          <cell r="B224" t="str">
            <v>DEMOLICION CAMARAS 2.5&lt;h&lt;3.0m</v>
          </cell>
          <cell r="C224" t="str">
            <v>UN</v>
          </cell>
          <cell r="D224">
            <v>165588</v>
          </cell>
        </row>
        <row r="225">
          <cell r="A225" t="str">
            <v>2.6.11</v>
          </cell>
          <cell r="B225" t="str">
            <v xml:space="preserve"> ARO - TAPA EN  HF - TIPO LIVIANO</v>
          </cell>
          <cell r="C225" t="str">
            <v>UN</v>
          </cell>
          <cell r="D225">
            <v>150800</v>
          </cell>
        </row>
        <row r="226">
          <cell r="A226" t="str">
            <v>2.6.12</v>
          </cell>
          <cell r="B226" t="str">
            <v>BASE Y CAÑUELA, CONCRETO 17.5 MPa - (2500 PSI)</v>
          </cell>
          <cell r="C226" t="str">
            <v>M3</v>
          </cell>
          <cell r="D226">
            <v>396965</v>
          </cell>
        </row>
        <row r="227">
          <cell r="A227" t="str">
            <v>2.6.13</v>
          </cell>
          <cell r="B227" t="str">
            <v>SUMINISTRO E INSTALACIÓN CAMARA DE INSPECCIÓN 1000mm BASE RECTA POLIETILENO DN=200mm</v>
          </cell>
          <cell r="C227" t="str">
            <v>UN</v>
          </cell>
          <cell r="D227">
            <v>1426444</v>
          </cell>
        </row>
        <row r="228">
          <cell r="A228" t="str">
            <v>2.6.14</v>
          </cell>
          <cell r="B228" t="str">
            <v>SUMINISTRO E INSTALACIÓN CAMARA DE INSPECCIÓN 1000mm BASE RECTA POLIETILENO DN=250mm</v>
          </cell>
          <cell r="C228" t="str">
            <v>UN</v>
          </cell>
          <cell r="D228">
            <v>1514839</v>
          </cell>
        </row>
        <row r="229">
          <cell r="A229" t="str">
            <v>2.6.15</v>
          </cell>
          <cell r="B229" t="str">
            <v>SUMINISTRO E INSTALACIÓN CAMARA DE INSPECCIÓN 1000mm BASE RECTA POLIETILENO DN=315mm</v>
          </cell>
          <cell r="C229" t="str">
            <v>UN</v>
          </cell>
          <cell r="D229">
            <v>1563493</v>
          </cell>
        </row>
        <row r="230">
          <cell r="A230" t="str">
            <v>2.6.16</v>
          </cell>
          <cell r="B230" t="str">
            <v>SUMINISTRO E INSTALACIÓN CAMARA DE INSPECCIÓN 1000mm INICIAL POLIETILENO DN=200mm</v>
          </cell>
          <cell r="C230" t="str">
            <v>UN</v>
          </cell>
          <cell r="D230">
            <v>1322106</v>
          </cell>
        </row>
        <row r="231">
          <cell r="A231" t="str">
            <v>2.6.17</v>
          </cell>
          <cell r="B231" t="str">
            <v>SUMINISTRO E INSTALACIÓN CAMARA DE INSPECCIÓN 1000mm INICIAL POLIETILENO DN=250mm</v>
          </cell>
          <cell r="C231" t="str">
            <v>UN</v>
          </cell>
          <cell r="D231">
            <v>1366482</v>
          </cell>
        </row>
        <row r="232">
          <cell r="A232" t="str">
            <v>2.6.18</v>
          </cell>
          <cell r="B232" t="str">
            <v>SUMINISTRO E INSTALACIÓN CAMARA DE INSPECCIÓN 1000mm BASE RECTA POLIETILENO DN=200mm</v>
          </cell>
          <cell r="C232" t="str">
            <v>UN</v>
          </cell>
          <cell r="D232">
            <v>1390480</v>
          </cell>
        </row>
        <row r="233">
          <cell r="A233" t="str">
            <v>2.6.19</v>
          </cell>
          <cell r="B233" t="str">
            <v>SUMINISTRO E INSTALACIÓN CAMARA DE INSPECCIÓN 1000mm 90° POLIETILENO DN=200mm</v>
          </cell>
          <cell r="C233" t="str">
            <v>UN</v>
          </cell>
          <cell r="D233">
            <v>1427165</v>
          </cell>
        </row>
        <row r="234">
          <cell r="A234" t="str">
            <v>2.6.20</v>
          </cell>
          <cell r="B234" t="str">
            <v>SUMINISTRO E INSTALACIÓN CAMARA DE INSPECCIÓN 1000mm 90° POLIETILENO DN=250mm</v>
          </cell>
          <cell r="C234" t="str">
            <v>UN</v>
          </cell>
          <cell r="D234">
            <v>1312301</v>
          </cell>
        </row>
        <row r="235">
          <cell r="A235" t="str">
            <v>2.6.21</v>
          </cell>
          <cell r="B235" t="str">
            <v>SUMINISTRO E INSTALACIÓN CAMARA DE INSPECCIÓN 1000mm 90° POLIETILENO DN=315mm</v>
          </cell>
          <cell r="C235" t="str">
            <v>UN</v>
          </cell>
          <cell r="D235">
            <v>1353943</v>
          </cell>
        </row>
        <row r="236">
          <cell r="A236" t="str">
            <v>2.6.22</v>
          </cell>
          <cell r="B236" t="str">
            <v>SUMINISTRO E INSTALACIÓN CAMARA DE INSPECCIÓN 1000mm TEE POLIETILENO DN=200mm</v>
          </cell>
          <cell r="C236" t="str">
            <v>UN</v>
          </cell>
          <cell r="D236">
            <v>1531417</v>
          </cell>
        </row>
        <row r="237">
          <cell r="A237" t="str">
            <v>2.6.23</v>
          </cell>
          <cell r="B237" t="str">
            <v>SUMINISTRO E INSTALACIÓN CAMARA DE INSPECCIÓN 1000mm TEE POLIETILENO DN=250mm</v>
          </cell>
          <cell r="C237" t="str">
            <v>UN</v>
          </cell>
          <cell r="D237">
            <v>1664247</v>
          </cell>
        </row>
        <row r="238">
          <cell r="A238" t="str">
            <v>2.6.24</v>
          </cell>
          <cell r="B238" t="str">
            <v>SUMINISTRO E INSTALACIÓN CAMARA DE INSPECCIÓN 1000mm TEE POLIETILENO DN=250mm</v>
          </cell>
          <cell r="C238" t="str">
            <v>UN</v>
          </cell>
          <cell r="D238">
            <v>1736704</v>
          </cell>
        </row>
        <row r="239">
          <cell r="A239" t="str">
            <v>2.6.25</v>
          </cell>
          <cell r="B239" t="str">
            <v>SUMINISTRO E INSTALACIÓN CAMARA DE INSPECCIÓN 1000mm DOBLE TEE POLIETILENO DN=200mm</v>
          </cell>
          <cell r="C239" t="str">
            <v>UN</v>
          </cell>
          <cell r="D239">
            <v>1635670</v>
          </cell>
        </row>
        <row r="240">
          <cell r="A240" t="str">
            <v>2.6.26</v>
          </cell>
          <cell r="B240" t="str">
            <v>SUMINISTRO E INSTALACIÓN CAMARA DE INSPECCIÓN 1000mm DOBLE TEE POLIETILENO DN=250mm</v>
          </cell>
          <cell r="C240" t="str">
            <v>UN</v>
          </cell>
          <cell r="D240">
            <v>1812775</v>
          </cell>
        </row>
        <row r="241">
          <cell r="A241" t="str">
            <v>2.6.27</v>
          </cell>
          <cell r="B241" t="str">
            <v>SUMINISTRO E INSTALACIÓN CAMARA DE INSPECCIÓN 1000mm DOBLE TEE POLIETILENO DN=315mm</v>
          </cell>
          <cell r="C241" t="str">
            <v>UN</v>
          </cell>
          <cell r="D241">
            <v>1909385</v>
          </cell>
        </row>
        <row r="242">
          <cell r="A242" t="str">
            <v>2.6.28</v>
          </cell>
          <cell r="B242" t="str">
            <v>SUMINISTRO E INSTALACIÓN ELEVADOR CÁMARA 1000mm X 400 mm</v>
          </cell>
          <cell r="C242" t="str">
            <v>UN</v>
          </cell>
          <cell r="D242">
            <v>530789</v>
          </cell>
        </row>
        <row r="243">
          <cell r="A243" t="str">
            <v>2.6.29</v>
          </cell>
          <cell r="B243" t="str">
            <v>SSUMINISTRO E INSTALACIÓN ELEVADOR CÁMARA 1000mm X 750 mm</v>
          </cell>
          <cell r="C243" t="str">
            <v>UN</v>
          </cell>
          <cell r="D243">
            <v>695343</v>
          </cell>
        </row>
        <row r="244">
          <cell r="A244" t="str">
            <v>2.6.30</v>
          </cell>
          <cell r="B244" t="str">
            <v>SUMINISTRO E INSTALACIÓN ELEVADOR CÁMARA 1000mm X 1000 mm</v>
          </cell>
          <cell r="C244" t="str">
            <v>UN</v>
          </cell>
          <cell r="D244">
            <v>815607</v>
          </cell>
        </row>
        <row r="245">
          <cell r="A245" t="str">
            <v>2.6.31</v>
          </cell>
          <cell r="B245" t="str">
            <v>SUMINISTRO E INSTALACIÓN ELEVADOR CÁMARA 1000mm X 400 mm</v>
          </cell>
          <cell r="C245" t="str">
            <v>UN</v>
          </cell>
          <cell r="D245">
            <v>933952</v>
          </cell>
        </row>
        <row r="246">
          <cell r="A246" t="str">
            <v>2.6.32</v>
          </cell>
          <cell r="B246" t="str">
            <v>SUMINISTRO E INSTALACIÓN ELEVADOR CÁMARA 1000mm X 1500 mm</v>
          </cell>
          <cell r="C246" t="str">
            <v>UN</v>
          </cell>
          <cell r="D246">
            <v>1038529</v>
          </cell>
        </row>
        <row r="247">
          <cell r="A247" t="str">
            <v>2.6.33</v>
          </cell>
          <cell r="B247" t="str">
            <v>SUMINISTRO E INSTALACIÓN ELEVADOR CÁMARA 1000mm X 1750 mm</v>
          </cell>
          <cell r="C247" t="str">
            <v>UN</v>
          </cell>
          <cell r="D247">
            <v>1165932</v>
          </cell>
        </row>
        <row r="248">
          <cell r="A248" t="str">
            <v>2.6.34</v>
          </cell>
          <cell r="B248" t="str">
            <v>SUMINISTRO E INSTALACIÓN ELEVADOR CÁMARA 1000mm X 2000 mm</v>
          </cell>
          <cell r="C248" t="str">
            <v>UN</v>
          </cell>
          <cell r="D248">
            <v>1270527</v>
          </cell>
        </row>
        <row r="249">
          <cell r="A249" t="str">
            <v>2.6.35</v>
          </cell>
          <cell r="B249" t="str">
            <v>SUMINISTRO E INSTALACIÓN ELEVADOR CÁMARA 1000mm X 2500 mm</v>
          </cell>
          <cell r="C249" t="str">
            <v>UN</v>
          </cell>
          <cell r="D249">
            <v>1525252</v>
          </cell>
        </row>
        <row r="250">
          <cell r="A250" t="str">
            <v>2.6.36</v>
          </cell>
          <cell r="B250" t="str">
            <v>SUMINISTRO E INSTALACIÓN ELEVADOR CÁMARA 1000mm X 3000 mm</v>
          </cell>
          <cell r="C250" t="str">
            <v>UN</v>
          </cell>
          <cell r="D250">
            <v>1734781</v>
          </cell>
        </row>
        <row r="251">
          <cell r="A251" t="str">
            <v>2.6.37</v>
          </cell>
          <cell r="B251" t="str">
            <v xml:space="preserve"> SUMINISTRO E INSTALACIÓN ELEVADOR CÁMARA 1000mm X 3250 mm</v>
          </cell>
          <cell r="C251" t="str">
            <v>UN</v>
          </cell>
          <cell r="D251" t="e">
            <v>#N/A</v>
          </cell>
        </row>
        <row r="252">
          <cell r="A252" t="str">
            <v>2.6.38</v>
          </cell>
          <cell r="B252" t="str">
            <v>SUMINISTRO E INSTALACIÓN ELEVADOR CÁMARA 1000mm X 3500 mm</v>
          </cell>
          <cell r="C252" t="str">
            <v>UN</v>
          </cell>
          <cell r="D252" t="e">
            <v>#N/A</v>
          </cell>
        </row>
        <row r="253">
          <cell r="A253" t="str">
            <v>2.6.39</v>
          </cell>
          <cell r="B253" t="str">
            <v>SUMINISTRO E INSTALACIÓN ELEVADOR CÁMARA 1000mm X 3750 mm</v>
          </cell>
          <cell r="C253" t="str">
            <v>UN</v>
          </cell>
          <cell r="D253">
            <v>2185935</v>
          </cell>
        </row>
        <row r="254">
          <cell r="A254" t="str">
            <v>2.6.40</v>
          </cell>
          <cell r="B254" t="str">
            <v>SUMINISTRO E INSTALACIÓN CONO CAMARA 1000mm CONCENTRICO</v>
          </cell>
          <cell r="C254" t="str">
            <v>UN</v>
          </cell>
          <cell r="D254">
            <v>652071</v>
          </cell>
        </row>
        <row r="255">
          <cell r="A255" t="str">
            <v>2.6.41</v>
          </cell>
          <cell r="B255" t="str">
            <v>SUMINISTRO E INSTALACIÓN CONO CAMARA 1000mm EXCENTRICO</v>
          </cell>
          <cell r="C255" t="str">
            <v>UN</v>
          </cell>
          <cell r="D255">
            <v>667155</v>
          </cell>
        </row>
        <row r="256">
          <cell r="A256" t="str">
            <v>2.6.42</v>
          </cell>
          <cell r="B256" t="str">
            <v>SUMINISTRO E INSTALACIÓN TRAMO ESCALERA CAMARA 1000mm X 500mm</v>
          </cell>
          <cell r="C256" t="str">
            <v>UN</v>
          </cell>
          <cell r="D256">
            <v>300358</v>
          </cell>
        </row>
        <row r="257">
          <cell r="A257" t="str">
            <v>2.6.43</v>
          </cell>
          <cell r="B257" t="str">
            <v>SUMINISTRO E INSTALACIÓN TORNILLO INOX 5/16" X 2" (8 UN)</v>
          </cell>
          <cell r="C257" t="str">
            <v>UN</v>
          </cell>
          <cell r="D257">
            <v>44267</v>
          </cell>
        </row>
        <row r="258">
          <cell r="A258" t="str">
            <v>2.6.44</v>
          </cell>
          <cell r="B258" t="str">
            <v xml:space="preserve">POZO DE INSPECCIÓN LADRILLO, DIÁMETRO INTERIOR 1.0 M  H  &lt; 1.0 M  </v>
          </cell>
          <cell r="C258" t="str">
            <v>UN</v>
          </cell>
          <cell r="D258">
            <v>749128</v>
          </cell>
        </row>
        <row r="259">
          <cell r="A259" t="str">
            <v>2.6.45</v>
          </cell>
          <cell r="B259" t="str">
            <v xml:space="preserve">POZO DE INSPECCIÓN LADRILLO, DIÁMETRO INTERIOR 1.2 M , 1.0 &lt;  H &lt; 1.5  </v>
          </cell>
          <cell r="C259" t="str">
            <v>UN</v>
          </cell>
          <cell r="D259">
            <v>773945</v>
          </cell>
        </row>
        <row r="260">
          <cell r="A260" t="str">
            <v>2.6.46</v>
          </cell>
          <cell r="B260" t="str">
            <v xml:space="preserve">POZO DE INSPECCIÓN, DIÁMETRO INTERIOR 1.2 M, 1.50  &lt;  H &lt; 2.00  </v>
          </cell>
          <cell r="C260" t="str">
            <v>UN</v>
          </cell>
          <cell r="D260">
            <v>1070472</v>
          </cell>
        </row>
        <row r="261">
          <cell r="A261" t="str">
            <v>2.6.47</v>
          </cell>
          <cell r="B261" t="str">
            <v xml:space="preserve">POZO DE INSPECCIÓN, DIÁMETRO INTERIOR 1.2 M , 2.0  &lt;  H &lt; 2.5   </v>
          </cell>
          <cell r="C261" t="str">
            <v>UN</v>
          </cell>
          <cell r="D261">
            <v>1387938</v>
          </cell>
        </row>
        <row r="262">
          <cell r="A262" t="str">
            <v>2.6.48</v>
          </cell>
          <cell r="B262" t="str">
            <v>POZO DE INSPECCIÓN, DIÁMETRO INTERIOR 1.5 M, 2.5  &lt; H &lt; 3.5</v>
          </cell>
          <cell r="C262" t="str">
            <v>UN</v>
          </cell>
          <cell r="D262">
            <v>2162552</v>
          </cell>
        </row>
        <row r="263">
          <cell r="A263" t="str">
            <v>2.6.49</v>
          </cell>
          <cell r="B263" t="str">
            <v>CAMARA DE CAIDA  8" X  6"</v>
          </cell>
          <cell r="C263" t="str">
            <v>UN</v>
          </cell>
          <cell r="D263">
            <v>362223</v>
          </cell>
        </row>
        <row r="264">
          <cell r="A264" t="str">
            <v>2.6.50</v>
          </cell>
          <cell r="B264" t="str">
            <v>CAMARA DE CAIDA  10" X  8"</v>
          </cell>
          <cell r="C264" t="str">
            <v>UN</v>
          </cell>
          <cell r="D264">
            <v>404789</v>
          </cell>
        </row>
        <row r="265">
          <cell r="A265" t="str">
            <v>2.6.51</v>
          </cell>
          <cell r="B265" t="str">
            <v>CAMARA DE CAIDA  12" X  10"</v>
          </cell>
          <cell r="C265" t="str">
            <v>UN</v>
          </cell>
          <cell r="D265">
            <v>790190</v>
          </cell>
        </row>
        <row r="266">
          <cell r="A266" t="str">
            <v>2.6.52</v>
          </cell>
          <cell r="B266" t="str">
            <v>CONEXIÓN DOMICILIARIA ALCANTARILLADO. INC. TUBERIA Y ACCESORIOS DE CONEXION TUBERIA</v>
          </cell>
          <cell r="C266" t="str">
            <v>UN</v>
          </cell>
          <cell r="D266">
            <v>263745</v>
          </cell>
        </row>
        <row r="267">
          <cell r="A267" t="str">
            <v>2.6.53</v>
          </cell>
          <cell r="B267" t="str">
            <v>SUMINISTRO E INSTALACIÓN DE POZO SEPTICO PLASTICO ANAEROBICO DE 1000LTS</v>
          </cell>
          <cell r="C267" t="str">
            <v>UN</v>
          </cell>
          <cell r="D267">
            <v>1910678</v>
          </cell>
        </row>
        <row r="268">
          <cell r="A268" t="str">
            <v>2.6.54</v>
          </cell>
          <cell r="B268" t="str">
            <v xml:space="preserve">CAMPO DE INFILTRACION POZO SEPTICO PLASTICO ANAEROBICO DE 1000LTS TUBERIA DRENAJE D=4"  </v>
          </cell>
          <cell r="C268" t="str">
            <v>ML</v>
          </cell>
          <cell r="D268">
            <v>712337</v>
          </cell>
        </row>
        <row r="269">
          <cell r="A269" t="str">
            <v>2.7.1</v>
          </cell>
          <cell r="B269" t="str">
            <v>CONCRETO SIMPLE DE 28 Mpa - (4000 PSI) Impermeabilizado para muros</v>
          </cell>
          <cell r="C269" t="str">
            <v>M3</v>
          </cell>
          <cell r="D269">
            <v>740913</v>
          </cell>
        </row>
        <row r="270">
          <cell r="A270" t="str">
            <v>2.7.2</v>
          </cell>
          <cell r="B270" t="str">
            <v>Concreto simple de 28 Mpa - (4000 PSI) Impermeabilizado para Tapas</v>
          </cell>
          <cell r="C270" t="str">
            <v>M3</v>
          </cell>
          <cell r="D270">
            <v>587402</v>
          </cell>
        </row>
        <row r="271">
          <cell r="A271" t="str">
            <v>2.7.3</v>
          </cell>
          <cell r="B271" t="str">
            <v>Concreto Simple de 28 Mpa - 4000 PSI Impermeabilizado para placas pisos</v>
          </cell>
          <cell r="C271" t="str">
            <v>M3</v>
          </cell>
          <cell r="D271">
            <v>615779</v>
          </cell>
        </row>
        <row r="272">
          <cell r="A272" t="str">
            <v>2.7.4</v>
          </cell>
          <cell r="B272" t="str">
            <v>CONCRETO DE 21 MPa - (3000 PSI)  IMPERMEABILIZADO PARA MUROS</v>
          </cell>
          <cell r="C272" t="str">
            <v>M3</v>
          </cell>
          <cell r="D272">
            <v>648377</v>
          </cell>
        </row>
        <row r="273">
          <cell r="A273" t="str">
            <v>2.7.5</v>
          </cell>
          <cell r="B273" t="str">
            <v>CONCRETO DE 21 MPa - (3000 PSI)  IMPERMEABILIZADO PARA PLACA DE PISO</v>
          </cell>
          <cell r="C273" t="str">
            <v>M3</v>
          </cell>
          <cell r="D273">
            <v>527660</v>
          </cell>
        </row>
        <row r="274">
          <cell r="A274" t="str">
            <v>2.7.6</v>
          </cell>
          <cell r="B274" t="str">
            <v>CONCRETO CICLÓPEO DE 17.5 Mpa - (2500 PSI), 40%  RAJÓN.   INCLUYE FORMALETA</v>
          </cell>
          <cell r="C274" t="str">
            <v>M3</v>
          </cell>
          <cell r="D274">
            <v>337113</v>
          </cell>
        </row>
        <row r="275">
          <cell r="A275" t="str">
            <v>2.7.7</v>
          </cell>
          <cell r="B275" t="str">
            <v>CONCRETO SIMPLE DE 21MPa - (3000 PSI)   IMPERMEABILIZADO PARA TAPAS</v>
          </cell>
          <cell r="C275" t="str">
            <v>M3</v>
          </cell>
          <cell r="D275">
            <v>494866</v>
          </cell>
        </row>
        <row r="276">
          <cell r="A276" t="str">
            <v>2.7.8</v>
          </cell>
          <cell r="B276" t="str">
            <v xml:space="preserve">ROTURA DE PAVIMENTO RÍGIDO PARA ZANJAS DE ACUEDUCTO Y ALCANTARILLADO  </v>
          </cell>
          <cell r="C276" t="str">
            <v>M3</v>
          </cell>
          <cell r="D276">
            <v>157552</v>
          </cell>
        </row>
        <row r="277">
          <cell r="A277" t="str">
            <v>2.7.9</v>
          </cell>
          <cell r="B277" t="str">
            <v xml:space="preserve">RECONSTRUCCIÓN DE PAVIMENTO RÍGIDO  CONCRETO 21MPa - 3000 PSI  </v>
          </cell>
          <cell r="C277" t="str">
            <v>M3</v>
          </cell>
          <cell r="D277">
            <v>439433</v>
          </cell>
        </row>
        <row r="278">
          <cell r="A278" t="str">
            <v>2.7.10</v>
          </cell>
          <cell r="B278" t="str">
            <v xml:space="preserve">Rotura de pavimento flexible para zanjas de Acueducto y Alcantarillado </v>
          </cell>
          <cell r="C278" t="str">
            <v>M3</v>
          </cell>
          <cell r="D278">
            <v>148383</v>
          </cell>
        </row>
        <row r="279">
          <cell r="A279" t="str">
            <v>2.7.11</v>
          </cell>
          <cell r="B279" t="str">
            <v>TRANSPORTE A LOMO DE MULA HASTA 4 KM</v>
          </cell>
          <cell r="C279" t="str">
            <v>CARGA</v>
          </cell>
          <cell r="D279">
            <v>67005</v>
          </cell>
        </row>
        <row r="280">
          <cell r="A280" t="str">
            <v>2.8.1</v>
          </cell>
          <cell r="B280" t="str">
            <v>CONSTRUCCION DE TRINCHOS EN GUADUA</v>
          </cell>
          <cell r="C280" t="str">
            <v>ML</v>
          </cell>
          <cell r="D280">
            <v>73114</v>
          </cell>
        </row>
        <row r="281">
          <cell r="A281" t="str">
            <v>2.8.2</v>
          </cell>
          <cell r="B281" t="str">
            <v>SIEMBRA DE PASTO</v>
          </cell>
          <cell r="C281" t="str">
            <v>M2</v>
          </cell>
          <cell r="D281">
            <v>3440</v>
          </cell>
        </row>
        <row r="282">
          <cell r="A282" t="str">
            <v>2.8.3</v>
          </cell>
          <cell r="B282" t="str">
            <v>SIEMBRA DE VICIA</v>
          </cell>
          <cell r="C282" t="str">
            <v>M2</v>
          </cell>
          <cell r="D282">
            <v>3487</v>
          </cell>
        </row>
        <row r="283">
          <cell r="A283" t="str">
            <v>2.9.1</v>
          </cell>
          <cell r="B283" t="str">
            <v>ELIMINACION DE ESPECIES PIROGENICAS</v>
          </cell>
          <cell r="C283" t="str">
            <v>M2</v>
          </cell>
          <cell r="D283">
            <v>4376</v>
          </cell>
        </row>
        <row r="284">
          <cell r="A284" t="str">
            <v>2.9.2</v>
          </cell>
          <cell r="B284" t="str">
            <v>REPOBLAMIENTO VEGETAL</v>
          </cell>
          <cell r="C284" t="str">
            <v>HA</v>
          </cell>
          <cell r="D284">
            <v>1133203</v>
          </cell>
        </row>
        <row r="285">
          <cell r="A285" t="str">
            <v>2.9.3</v>
          </cell>
          <cell r="B285" t="str">
            <v>RECUPERACION DE SUELO</v>
          </cell>
          <cell r="C285" t="str">
            <v>M2</v>
          </cell>
          <cell r="D285">
            <v>3298</v>
          </cell>
        </row>
        <row r="286">
          <cell r="A286" t="str">
            <v>2.10.1</v>
          </cell>
          <cell r="B286" t="str">
            <v>REFORESTACION PROTECTORA CON ESPECIES NATIVAS</v>
          </cell>
          <cell r="C286" t="str">
            <v>HA</v>
          </cell>
          <cell r="D286">
            <v>4408585</v>
          </cell>
        </row>
        <row r="287">
          <cell r="A287" t="str">
            <v>2.10.2</v>
          </cell>
          <cell r="B287" t="str">
            <v>MANTENIEMIENTO DE PLANTACIONES</v>
          </cell>
          <cell r="C287" t="str">
            <v>HA</v>
          </cell>
          <cell r="D287">
            <v>3273178</v>
          </cell>
        </row>
        <row r="288">
          <cell r="A288" t="str">
            <v>2.10.3</v>
          </cell>
          <cell r="B288" t="str">
            <v>MANTENIEMIENTO DE PLANTACIONES (SEGUNDO AÑO)</v>
          </cell>
          <cell r="C288" t="str">
            <v>HA</v>
          </cell>
          <cell r="D288">
            <v>3273178</v>
          </cell>
        </row>
        <row r="289">
          <cell r="A289" t="str">
            <v>2.10.4</v>
          </cell>
          <cell r="B289" t="str">
            <v>AISLAMIENTO DE PLANTACIONES Y/O PREDIOS ADQUIRIDOS</v>
          </cell>
          <cell r="C289" t="str">
            <v>ML</v>
          </cell>
          <cell r="D289">
            <v>32133</v>
          </cell>
        </row>
        <row r="290">
          <cell r="A290" t="str">
            <v>2.11.1</v>
          </cell>
          <cell r="B290" t="str">
            <v>CONSTRUCCION DE JARDINES</v>
          </cell>
          <cell r="C290" t="str">
            <v>M2</v>
          </cell>
          <cell r="D290">
            <v>55764</v>
          </cell>
        </row>
        <row r="291">
          <cell r="A291" t="str">
            <v>2.11.2</v>
          </cell>
          <cell r="B291" t="str">
            <v>ESTABLECIMIENTO DE SETOS</v>
          </cell>
          <cell r="C291" t="str">
            <v>ML</v>
          </cell>
          <cell r="D291">
            <v>14182</v>
          </cell>
        </row>
        <row r="292">
          <cell r="A292" t="str">
            <v>2.11.3</v>
          </cell>
          <cell r="B292" t="str">
            <v>MANTENIMIENTO DE PRADOS</v>
          </cell>
          <cell r="C292" t="str">
            <v>M2</v>
          </cell>
          <cell r="D292">
            <v>2296</v>
          </cell>
        </row>
        <row r="293">
          <cell r="A293" t="str">
            <v>2.11.4</v>
          </cell>
          <cell r="B293" t="str">
            <v>MANTENIEMIENTO DE SETOS</v>
          </cell>
          <cell r="C293" t="str">
            <v>ML</v>
          </cell>
          <cell r="D293">
            <v>2287</v>
          </cell>
        </row>
        <row r="294">
          <cell r="A294" t="str">
            <v>2.12.1</v>
          </cell>
          <cell r="B294" t="str">
            <v>TALLERES</v>
          </cell>
          <cell r="C294" t="str">
            <v>DD</v>
          </cell>
          <cell r="D294">
            <v>290000</v>
          </cell>
        </row>
        <row r="295">
          <cell r="A295" t="str">
            <v>3.1.8</v>
          </cell>
          <cell r="B295" t="str">
            <v>Desmonte y Limpieza en rastrojo incluye acarreo libre hasta 5KM</v>
          </cell>
          <cell r="C295" t="str">
            <v>M²</v>
          </cell>
          <cell r="D295">
            <v>1235722</v>
          </cell>
        </row>
        <row r="296">
          <cell r="A296" t="str">
            <v>3.1.13</v>
          </cell>
          <cell r="B296" t="str">
            <v>Localizacion y Replanteo Topográfico</v>
          </cell>
          <cell r="C296" t="str">
            <v>KM</v>
          </cell>
          <cell r="D296">
            <v>1747206</v>
          </cell>
        </row>
        <row r="297">
          <cell r="A297" t="str">
            <v>3.3.1</v>
          </cell>
          <cell r="B297" t="str">
            <v>EXCAVACION MANUAL EN MATERIAL COMUN</v>
          </cell>
          <cell r="C297" t="str">
            <v>M³</v>
          </cell>
          <cell r="D297">
            <v>37286</v>
          </cell>
        </row>
        <row r="298">
          <cell r="A298" t="str">
            <v>3.3.7</v>
          </cell>
          <cell r="B298" t="str">
            <v>Suministro e Instalación Concreto Simple de 24.5 MPa - (3500 P.S.I).</v>
          </cell>
          <cell r="C298" t="str">
            <v>M³</v>
          </cell>
          <cell r="D298">
            <v>353077</v>
          </cell>
        </row>
        <row r="299">
          <cell r="A299" t="str">
            <v>3.3.25</v>
          </cell>
          <cell r="B299" t="str">
            <v xml:space="preserve">Relleno con material seleccionado proveniente de excavación compactado con Plancha Vibradora </v>
          </cell>
          <cell r="C299" t="str">
            <v>M³</v>
          </cell>
          <cell r="D299">
            <v>17890</v>
          </cell>
        </row>
        <row r="300">
          <cell r="A300" t="str">
            <v>3.15.43</v>
          </cell>
          <cell r="B300" t="str">
            <v>Relleno para redes en Arena de peña (Suministro, extendido, umedecimiento y compactación)</v>
          </cell>
          <cell r="C300" t="str">
            <v>M³</v>
          </cell>
          <cell r="D300">
            <v>60221</v>
          </cell>
        </row>
        <row r="301">
          <cell r="A301" t="str">
            <v>6.3.2</v>
          </cell>
          <cell r="B301" t="str">
            <v>Suministro Figurada y amarre de acero 60000 PSI  420 Mpa</v>
          </cell>
          <cell r="C301" t="str">
            <v>Kg</v>
          </cell>
          <cell r="D301">
            <v>2979</v>
          </cell>
        </row>
        <row r="302">
          <cell r="A302" t="str">
            <v>6.2.1</v>
          </cell>
          <cell r="B302" t="str">
            <v>Concreto Fluido - 21 Mpa - (3000 PSI)</v>
          </cell>
          <cell r="C302" t="str">
            <v>M³</v>
          </cell>
          <cell r="D302">
            <v>339608</v>
          </cell>
        </row>
        <row r="303">
          <cell r="A303">
            <v>0</v>
          </cell>
          <cell r="B303" t="e">
            <v>#N/A</v>
          </cell>
          <cell r="C303" t="e">
            <v>#N/A</v>
          </cell>
          <cell r="D303" t="e">
            <v>#VALUE!</v>
          </cell>
        </row>
        <row r="304">
          <cell r="A304" t="str">
            <v>6.4.2.2</v>
          </cell>
          <cell r="B304" t="str">
            <v>Tapas en lamina de alfajor incluye angulo y porta candado</v>
          </cell>
          <cell r="C304" t="str">
            <v>UN</v>
          </cell>
          <cell r="D304">
            <v>319523</v>
          </cell>
        </row>
        <row r="305">
          <cell r="A305" t="str">
            <v>6.4.2.3</v>
          </cell>
          <cell r="B305" t="str">
            <v>Tee HA de 6" EL X EL</v>
          </cell>
          <cell r="C305" t="str">
            <v>UN</v>
          </cell>
          <cell r="D305">
            <v>334253</v>
          </cell>
        </row>
        <row r="306">
          <cell r="A306" t="str">
            <v>6.4.2.4</v>
          </cell>
          <cell r="B306" t="str">
            <v>Unión rápida tipo platino de 6" pvc</v>
          </cell>
          <cell r="C306" t="str">
            <v xml:space="preserve">UN </v>
          </cell>
          <cell r="D306">
            <v>105989</v>
          </cell>
        </row>
        <row r="307">
          <cell r="A307" t="str">
            <v>6.4.2.5</v>
          </cell>
          <cell r="B307" t="str">
            <v>Válvulas de compuerta L x L  de 6"</v>
          </cell>
          <cell r="C307" t="str">
            <v>UN</v>
          </cell>
          <cell r="D307">
            <v>1390243</v>
          </cell>
        </row>
        <row r="308">
          <cell r="A308" t="str">
            <v>6.4.2.6</v>
          </cell>
          <cell r="B308" t="str">
            <v>Unión Multiusos 6" HD</v>
          </cell>
          <cell r="C308" t="str">
            <v>UN</v>
          </cell>
          <cell r="D308">
            <v>201901</v>
          </cell>
        </row>
        <row r="309">
          <cell r="A309" t="str">
            <v>6.4.2.7</v>
          </cell>
          <cell r="B309" t="str">
            <v>Escalera de gato en Ø5/8" (7 pasos)</v>
          </cell>
          <cell r="C309" t="str">
            <v>ML</v>
          </cell>
          <cell r="D309">
            <v>100787</v>
          </cell>
        </row>
        <row r="310">
          <cell r="A310" t="str">
            <v>6.4.2.8</v>
          </cell>
          <cell r="B310" t="str">
            <v>CAJA VALVULA</v>
          </cell>
          <cell r="C310" t="str">
            <v>UN</v>
          </cell>
          <cell r="D310">
            <v>122993</v>
          </cell>
        </row>
        <row r="311">
          <cell r="A311" t="str">
            <v>6.4.2.9</v>
          </cell>
          <cell r="B311" t="str">
            <v>Tee HA de 6" x 6"  EB X EB</v>
          </cell>
          <cell r="C311" t="str">
            <v>UN</v>
          </cell>
          <cell r="D311">
            <v>514853</v>
          </cell>
        </row>
        <row r="312">
          <cell r="A312" t="str">
            <v>6.4.2.10</v>
          </cell>
          <cell r="B312" t="str">
            <v>Filtro de 6"   EB X EB</v>
          </cell>
          <cell r="C312" t="str">
            <v>UN</v>
          </cell>
          <cell r="D312">
            <v>1311767</v>
          </cell>
        </row>
        <row r="313">
          <cell r="A313" t="str">
            <v>6.4.2.11</v>
          </cell>
          <cell r="B313" t="str">
            <v>Macromedidor de 6” (incluyendo accesorios)</v>
          </cell>
          <cell r="C313" t="str">
            <v>UN</v>
          </cell>
          <cell r="D313">
            <v>2927767</v>
          </cell>
        </row>
        <row r="314">
          <cell r="A314" t="str">
            <v>6.4.2.12</v>
          </cell>
          <cell r="B314" t="str">
            <v>Niple HA 6" L X B  L=0,20</v>
          </cell>
          <cell r="C314" t="str">
            <v>UN</v>
          </cell>
          <cell r="D314">
            <v>201887</v>
          </cell>
        </row>
        <row r="315">
          <cell r="A315" t="str">
            <v>6.4.2.13</v>
          </cell>
          <cell r="B315" t="str">
            <v>Niple HA 6" B X B  L=1,95 con codo  de 90</v>
          </cell>
          <cell r="C315" t="str">
            <v>UN</v>
          </cell>
          <cell r="D315">
            <v>666418</v>
          </cell>
        </row>
        <row r="316">
          <cell r="A316" t="str">
            <v>6.4.2.14</v>
          </cell>
          <cell r="B316" t="str">
            <v>Sensor de caudal</v>
          </cell>
          <cell r="C316" t="str">
            <v>UN</v>
          </cell>
          <cell r="D316">
            <v>5908197</v>
          </cell>
        </row>
        <row r="317">
          <cell r="A317" t="str">
            <v xml:space="preserve">2.1.29  </v>
          </cell>
          <cell r="B317" t="str">
            <v>SUMINISTRO E ISNTALACION TUBERÍA  PVC PRESIÓN  D = ½"  RDE 13.5  E.L.</v>
          </cell>
          <cell r="C317" t="str">
            <v>ML</v>
          </cell>
          <cell r="D317">
            <v>1816</v>
          </cell>
        </row>
        <row r="318">
          <cell r="A318" t="str">
            <v xml:space="preserve">2.1.29A  </v>
          </cell>
          <cell r="B318" t="str">
            <v>SUMINISTRO TUBERÍA  PVC PRESIÓN  D = ½"  RDE 13.5  E.L.</v>
          </cell>
          <cell r="C318" t="str">
            <v>ML</v>
          </cell>
          <cell r="D318">
            <v>1511</v>
          </cell>
        </row>
        <row r="319">
          <cell r="A319" t="str">
            <v xml:space="preserve">2.1.29B  </v>
          </cell>
          <cell r="B319" t="str">
            <v>INSTALACIÓN TUBERÍA  PVC PRESIÓN  D = ½"  RDE 13.5  E.L.</v>
          </cell>
          <cell r="C319">
            <v>0</v>
          </cell>
          <cell r="D319">
            <v>0</v>
          </cell>
        </row>
        <row r="320">
          <cell r="A320" t="str">
            <v>6.4.2.15</v>
          </cell>
          <cell r="B320" t="str">
            <v>SUMINISTRO Tubería HA 6" para entrada Caja Con Codos de 90  L=5,50</v>
          </cell>
          <cell r="C320" t="str">
            <v>UN</v>
          </cell>
          <cell r="D320">
            <v>1541967</v>
          </cell>
        </row>
        <row r="321">
          <cell r="A321" t="str">
            <v>6.4.2.15A</v>
          </cell>
          <cell r="B321" t="str">
            <v>INSTALACION Tubería HA 6" para entrada Caja Con Codos de 90  L=5,50</v>
          </cell>
          <cell r="C321" t="str">
            <v>UN</v>
          </cell>
          <cell r="D321">
            <v>123300</v>
          </cell>
        </row>
        <row r="322">
          <cell r="A322" t="str">
            <v>6.4.2.16</v>
          </cell>
          <cell r="B322" t="str">
            <v>Vertederos en lamina acero inox o fibra de vidrio e=10mm, según plano</v>
          </cell>
          <cell r="C322" t="str">
            <v>UN</v>
          </cell>
          <cell r="D322">
            <v>655884</v>
          </cell>
        </row>
        <row r="323">
          <cell r="A323" t="str">
            <v>6.4.2.17</v>
          </cell>
          <cell r="B323" t="str">
            <v>Barandas en tubería AN, parales en 2", tubos horizontales en 1 1/2", altura de 0,9 m, pintura anticorrosiva y esmalte</v>
          </cell>
          <cell r="C323" t="str">
            <v>ML</v>
          </cell>
          <cell r="D323">
            <v>160064</v>
          </cell>
        </row>
        <row r="324">
          <cell r="A324" t="str">
            <v>6.4.2.18</v>
          </cell>
          <cell r="B324" t="str">
            <v>Motoreductor de piñones helicoidales, 6 RPM, eje vertical, 220-440 voltios, trifásico, 1/2 HP. Incluye soportes y submonitor para control</v>
          </cell>
          <cell r="C324" t="str">
            <v>UN</v>
          </cell>
          <cell r="D324">
            <v>3985156</v>
          </cell>
        </row>
        <row r="325">
          <cell r="A325" t="str">
            <v>6.4.2.19</v>
          </cell>
          <cell r="B325" t="str">
            <v>Codos 4" X 90  PVC EL</v>
          </cell>
          <cell r="C325" t="str">
            <v>UN</v>
          </cell>
          <cell r="D325">
            <v>82926</v>
          </cell>
        </row>
        <row r="326">
          <cell r="A326" t="str">
            <v>6.4.2.20</v>
          </cell>
          <cell r="B326" t="str">
            <v>Tee PVC 4"  PVC  EL</v>
          </cell>
          <cell r="C326" t="str">
            <v>UN</v>
          </cell>
          <cell r="D326">
            <v>118733</v>
          </cell>
        </row>
        <row r="327">
          <cell r="A327" t="str">
            <v>6.4.2.21</v>
          </cell>
          <cell r="B327" t="str">
            <v>Vertedero de orificio 15 cm en lamina acero inoxidable cal 16, según plano.</v>
          </cell>
          <cell r="C327" t="str">
            <v>UN</v>
          </cell>
          <cell r="D327">
            <v>322584</v>
          </cell>
        </row>
        <row r="328">
          <cell r="A328" t="str">
            <v>6.4.2.22</v>
          </cell>
          <cell r="B328" t="str">
            <v>Vertedero de orificio 26 cm en lamina acero inoxidable cal 16, según plano.</v>
          </cell>
          <cell r="C328" t="str">
            <v>UN</v>
          </cell>
          <cell r="D328">
            <v>383184</v>
          </cell>
        </row>
        <row r="329">
          <cell r="A329" t="str">
            <v>6.4.2.23</v>
          </cell>
          <cell r="B329" t="str">
            <v>Adaptador macho 4"</v>
          </cell>
          <cell r="C329" t="str">
            <v>UN</v>
          </cell>
          <cell r="D329">
            <v>25220</v>
          </cell>
        </row>
        <row r="330">
          <cell r="A330" t="str">
            <v>6.4.2.24</v>
          </cell>
          <cell r="B330" t="str">
            <v xml:space="preserve">Suministro e instalación de lecho filtrante arena fina de tamaño efectivo (TE) DE 0,45 mm, coeficiente de uniformidad (CU) igual a 1,5 y porosidad del medio e igual 0,42 </v>
          </cell>
          <cell r="C330" t="str">
            <v>M3</v>
          </cell>
          <cell r="D330">
            <v>397344</v>
          </cell>
        </row>
        <row r="331">
          <cell r="A331" t="str">
            <v>6.4.2.25</v>
          </cell>
          <cell r="B331" t="str">
            <v>Localización general de la planta de tratamiento de lodos y de las tuberías de desagüe desde el último pozo de la PTAP</v>
          </cell>
          <cell r="C331" t="str">
            <v>GL</v>
          </cell>
          <cell r="D331">
            <v>219230</v>
          </cell>
        </row>
        <row r="332">
          <cell r="A332" t="str">
            <v>6.4.2.26</v>
          </cell>
          <cell r="B332" t="str">
            <v>Excavación general</v>
          </cell>
          <cell r="C332" t="str">
            <v>M3</v>
          </cell>
          <cell r="D332">
            <v>16994</v>
          </cell>
        </row>
        <row r="333">
          <cell r="A333" t="str">
            <v>6.4.2.28</v>
          </cell>
          <cell r="B333" t="str">
            <v>Concreto de limpieza  fc=140 kQ/cm2  (e=O 10m)</v>
          </cell>
          <cell r="C333" t="str">
            <v>M3</v>
          </cell>
          <cell r="D333">
            <v>321673</v>
          </cell>
        </row>
        <row r="334">
          <cell r="A334" t="str">
            <v>6.4.2.29</v>
          </cell>
          <cell r="B334" t="str">
            <v>Para placa de fondo y tolvas de espesadores (Espesor:
0,30 m)</v>
          </cell>
          <cell r="C334" t="str">
            <v>M3</v>
          </cell>
          <cell r="D334">
            <v>487650</v>
          </cell>
        </row>
        <row r="335">
          <cell r="A335" t="str">
            <v>6.4.2.30</v>
          </cell>
          <cell r="B335" t="str">
            <v>Para placa de fondo de cámara de admisión (Espesor:
0,20 m)</v>
          </cell>
          <cell r="C335" t="str">
            <v>M3</v>
          </cell>
          <cell r="D335">
            <v>487650</v>
          </cell>
        </row>
        <row r="336">
          <cell r="A336" t="str">
            <v>6.4.2.31</v>
          </cell>
          <cell r="B336" t="str">
            <v>Para placa de fondo de cámara de desagüe (Espesor:
0,30 m)</v>
          </cell>
          <cell r="C336" t="str">
            <v>M3</v>
          </cell>
          <cell r="D336">
            <v>487650</v>
          </cell>
        </row>
        <row r="337">
          <cell r="A337" t="str">
            <v>6.4.2.32</v>
          </cell>
          <cell r="B337" t="str">
            <v>Para muros verticales de espesadores de lodos
!(Espesor: 0,30 m)</v>
          </cell>
          <cell r="C337" t="str">
            <v>M3</v>
          </cell>
          <cell r="D337">
            <v>486560</v>
          </cell>
        </row>
        <row r="338">
          <cell r="A338" t="str">
            <v>6.4.2.33</v>
          </cell>
          <cell r="B338" t="str">
            <v>Para muros de cámara de admisión (Espesor: 0,20 m)</v>
          </cell>
          <cell r="C338" t="str">
            <v>M3</v>
          </cell>
          <cell r="D338">
            <v>486560</v>
          </cell>
        </row>
        <row r="339">
          <cell r="A339" t="str">
            <v>6.4.2.34</v>
          </cell>
          <cell r="B339" t="str">
            <v>Para muros de cámara de desagüe (Espesor: 0,30 m)</v>
          </cell>
          <cell r="C339" t="str">
            <v>M3</v>
          </cell>
          <cell r="D339">
            <v>486560</v>
          </cell>
        </row>
        <row r="340">
          <cell r="A340" t="str">
            <v>6.4.2.35</v>
          </cell>
          <cell r="B340" t="str">
            <v>Para placa de fondo y muros de canales de distribución
en espesadores (Espesor: 0,15 m)</v>
          </cell>
          <cell r="C340" t="str">
            <v>M3</v>
          </cell>
          <cell r="D340">
            <v>487650</v>
          </cell>
        </row>
        <row r="341">
          <cell r="A341" t="str">
            <v>6.4.2.36</v>
          </cell>
          <cell r="B341" t="str">
            <v>Para placa de cubierta en cámara de desagüe y
:pasarela en cámara de admisión (Espesor: O,15 m)</v>
          </cell>
          <cell r="C341" t="str">
            <v>M3</v>
          </cell>
          <cell r="D341">
            <v>522860</v>
          </cell>
        </row>
        <row r="342">
          <cell r="A342" t="str">
            <v>6.4.2.37</v>
          </cell>
          <cell r="B342" t="str">
            <v>Suministro e instalación de escalones en varilla de 13/4" pintados con dos manos de pintura anticorrosiva</v>
          </cell>
          <cell r="C342" t="str">
            <v>UN</v>
          </cell>
          <cell r="D342">
            <v>15837</v>
          </cell>
        </row>
        <row r="343">
          <cell r="A343" t="str">
            <v>6.4.2.38</v>
          </cell>
          <cell r="B343" t="str">
            <v>Suministro e instalación de tapa H.F. de 10,60 m en cámara de desagüe</v>
          </cell>
          <cell r="C343" t="str">
            <v>UN</v>
          </cell>
          <cell r="D343">
            <v>357423</v>
          </cell>
        </row>
        <row r="344">
          <cell r="A344" t="str">
            <v>6.4.2.39</v>
          </cell>
          <cell r="B344" t="str">
            <v>Suministro de tubería de desagüe de espesadores en cámara de desagüe, 8" PVC, con accesorios</v>
          </cell>
          <cell r="C344" t="str">
            <v>ML</v>
          </cell>
          <cell r="D344">
            <v>40264</v>
          </cell>
        </row>
        <row r="345">
          <cell r="A345" t="str">
            <v>6.4.2.39A</v>
          </cell>
          <cell r="B345" t="str">
            <v xml:space="preserve">Instalacion de tubería de desagüe de espesadores en cámara de desagüe, 8" PVC, </v>
          </cell>
          <cell r="C345" t="str">
            <v>ML</v>
          </cell>
          <cell r="D345">
            <v>3083</v>
          </cell>
        </row>
        <row r="346">
          <cell r="A346" t="str">
            <v>6.4.2.40</v>
          </cell>
          <cell r="B346" t="str">
            <v>Compuertas laterales de admisión a espesadores, de 0,40 m x 0,40 m, con marco para anclar a muro de concreto, con vástago de extensión (H= 1,40 m), columna de maniobra y rueda de manejo</v>
          </cell>
          <cell r="C346" t="str">
            <v>UN</v>
          </cell>
          <cell r="D346">
            <v>28247</v>
          </cell>
        </row>
        <row r="347">
          <cell r="A347" t="str">
            <v>6.4.2.41</v>
          </cell>
          <cell r="B347" t="str">
            <v>Válvulas de compuerta de rosca, de 1-1/2" con vástago de extensión (H=0,50 m), columna de maniobra v rueda de manejo</v>
          </cell>
          <cell r="C347" t="str">
            <v>UN</v>
          </cell>
          <cell r="D347">
            <v>2379241</v>
          </cell>
        </row>
        <row r="348">
          <cell r="A348" t="str">
            <v>6.4.2.41</v>
          </cell>
          <cell r="B348" t="str">
            <v>Válvulas de compuerta de rosca, de 1-1/2" con vástago de extensión (H=0,50 m), columna de maniobra v rueda de manejo</v>
          </cell>
          <cell r="C348" t="str">
            <v>UN</v>
          </cell>
          <cell r="D348">
            <v>1366</v>
          </cell>
        </row>
        <row r="349">
          <cell r="A349" t="str">
            <v>6.4.2.41</v>
          </cell>
          <cell r="B349" t="str">
            <v>Válvulas de compuerta de rosca, de 1-1/2" con vástago de extensión (H=0,50 m), columna de maniobra v rueda de manejo</v>
          </cell>
          <cell r="C349" t="str">
            <v>UN</v>
          </cell>
          <cell r="D349">
            <v>722</v>
          </cell>
        </row>
        <row r="350">
          <cell r="A350" t="str">
            <v>6.4.2.44</v>
          </cell>
          <cell r="B350" t="str">
            <v>Lecho de grava o triturado de piedra (espesor: 0,30 m)</v>
          </cell>
          <cell r="C350" t="str">
            <v>M3</v>
          </cell>
          <cell r="D350">
            <v>131310</v>
          </cell>
        </row>
        <row r="351">
          <cell r="A351" t="str">
            <v>6.4.2.45</v>
          </cell>
          <cell r="B351" t="str">
            <v>Lecho de arena gruesa (espesor: 0,20 m)</v>
          </cell>
          <cell r="C351" t="str">
            <v>M3</v>
          </cell>
          <cell r="D351">
            <v>398853</v>
          </cell>
        </row>
        <row r="352">
          <cell r="A352" t="str">
            <v>6.4.2.46</v>
          </cell>
          <cell r="B352" t="str">
            <v>Capa de ladrillo a junta perdida (espesor: 0,05 m)</v>
          </cell>
          <cell r="C352" t="str">
            <v>M2</v>
          </cell>
          <cell r="D352">
            <v>25769</v>
          </cell>
        </row>
        <row r="353">
          <cell r="A353" t="str">
            <v>3.3.17</v>
          </cell>
          <cell r="B353" t="str">
            <v xml:space="preserve"> SUMINISTRO FIGURADO Y ARMADO DE ACERO DE REFUERZO 37000 PSI  240 Mpa</v>
          </cell>
          <cell r="C353" t="str">
            <v>KG</v>
          </cell>
          <cell r="D353">
            <v>0</v>
          </cell>
        </row>
        <row r="354">
          <cell r="A354" t="str">
            <v>3.3.18</v>
          </cell>
          <cell r="B354" t="str">
            <v xml:space="preserve"> SUMINISTRO FIGURADO Y ARMADO DE ACERO DE REFUERZO 60000 PSI  420 Mpa</v>
          </cell>
          <cell r="C354" t="str">
            <v>KG</v>
          </cell>
          <cell r="D354">
            <v>0</v>
          </cell>
        </row>
        <row r="355">
          <cell r="A355" t="str">
            <v>6.4.2.52</v>
          </cell>
          <cell r="B355" t="str">
            <v xml:space="preserve">Tee 8" acero al carbón shc 40  EB X EB X EB </v>
          </cell>
          <cell r="C355" t="str">
            <v>UN</v>
          </cell>
          <cell r="D355">
            <v>1211773</v>
          </cell>
        </row>
        <row r="356">
          <cell r="A356" t="str">
            <v>6.4.2.53</v>
          </cell>
          <cell r="B356" t="str">
            <v>Niple HA 8" ; L = 1,00 m   EB x EB</v>
          </cell>
          <cell r="C356" t="str">
            <v>UN</v>
          </cell>
          <cell r="D356">
            <v>701837</v>
          </cell>
        </row>
        <row r="357">
          <cell r="A357" t="str">
            <v>6.4.2.54</v>
          </cell>
          <cell r="B357" t="str">
            <v>Niple HA 8" ; L = 0,50 m   EB x EB</v>
          </cell>
          <cell r="C357" t="str">
            <v>UN</v>
          </cell>
          <cell r="D357">
            <v>614472</v>
          </cell>
        </row>
        <row r="358">
          <cell r="A358" t="str">
            <v>6.4.2.55</v>
          </cell>
          <cell r="B358" t="str">
            <v>Pasamuro 8", L=0,35m, Z=0,10m, Liso x Brida en HF o acero al carbón SCH 40. Brida ASA 150.</v>
          </cell>
          <cell r="C358" t="str">
            <v>UN</v>
          </cell>
          <cell r="D358">
            <v>324917</v>
          </cell>
        </row>
        <row r="359">
          <cell r="A359" t="str">
            <v>6.4.2.56</v>
          </cell>
          <cell r="B359" t="str">
            <v>Compuerta HF, 10" con vástago de 5,3 m, columna de manejo y guías</v>
          </cell>
          <cell r="C359" t="str">
            <v>UN</v>
          </cell>
          <cell r="D359">
            <v>3651408</v>
          </cell>
        </row>
        <row r="360">
          <cell r="A360" t="str">
            <v>6.4.2.57</v>
          </cell>
          <cell r="B360" t="str">
            <v>Ventilación tanque  4"</v>
          </cell>
          <cell r="C360" t="str">
            <v>UN</v>
          </cell>
          <cell r="D360">
            <v>161374</v>
          </cell>
        </row>
        <row r="361">
          <cell r="A361" t="str">
            <v>6.4.2.58</v>
          </cell>
          <cell r="B361" t="str">
            <v>Pasamuro 6", L=0,45m, Z=0,15m, Liso x Brida en HF o acero al carbón SCH 40. Brida ASA 150.</v>
          </cell>
          <cell r="C361" t="str">
            <v>UN</v>
          </cell>
          <cell r="D361">
            <v>277952</v>
          </cell>
        </row>
        <row r="362">
          <cell r="A362" t="str">
            <v>6.4.2.59</v>
          </cell>
          <cell r="B362" t="str">
            <v>Codo 6" HF o acero shc 40</v>
          </cell>
          <cell r="C362" t="str">
            <v>UN</v>
          </cell>
          <cell r="D362">
            <v>423973</v>
          </cell>
        </row>
        <row r="363">
          <cell r="A363" t="str">
            <v>6.4.2.60</v>
          </cell>
          <cell r="B363" t="str">
            <v>Tee 6" en HF B x B x E</v>
          </cell>
          <cell r="C363" t="str">
            <v>UN</v>
          </cell>
          <cell r="D363">
            <v>514853</v>
          </cell>
        </row>
        <row r="364">
          <cell r="A364" t="str">
            <v>6.4.2.61</v>
          </cell>
          <cell r="B364" t="str">
            <v xml:space="preserve">Salida en tubería EMT para luminaria fluorescente t8 2x32 hermética 
</v>
          </cell>
          <cell r="C364" t="str">
            <v>UN</v>
          </cell>
          <cell r="D364">
            <v>79517</v>
          </cell>
        </row>
        <row r="365">
          <cell r="A365" t="str">
            <v>6.4.2.62</v>
          </cell>
          <cell r="B365" t="str">
            <v>Suministro e instalación de luminaria fluorescente t8 2x32 hermética</v>
          </cell>
          <cell r="C365" t="str">
            <v>UN</v>
          </cell>
          <cell r="D365">
            <v>134314</v>
          </cell>
        </row>
        <row r="366">
          <cell r="A366" t="str">
            <v>6.4.2.63</v>
          </cell>
          <cell r="B366" t="str">
            <v xml:space="preserve">salida para tomacorriente monofásica doble incluye aparato
</v>
          </cell>
          <cell r="C366" t="str">
            <v>UN</v>
          </cell>
          <cell r="D366">
            <v>69444</v>
          </cell>
        </row>
        <row r="367">
          <cell r="A367" t="str">
            <v>6.4.2.63</v>
          </cell>
          <cell r="B367" t="str">
            <v xml:space="preserve">salida para tomacorriente monofásica doble incluye aparato
</v>
          </cell>
          <cell r="C367" t="str">
            <v>UN</v>
          </cell>
          <cell r="D367">
            <v>65064</v>
          </cell>
        </row>
        <row r="368">
          <cell r="A368" t="str">
            <v>6.4.2.65</v>
          </cell>
          <cell r="B368" t="str">
            <v>Salida para tomacorriente bifásica 208v nema 6-15r doble, incluye aparato</v>
          </cell>
          <cell r="C368" t="str">
            <v>UN</v>
          </cell>
          <cell r="D368">
            <v>0</v>
          </cell>
        </row>
        <row r="369">
          <cell r="A369" t="str">
            <v>6.4.2.66</v>
          </cell>
          <cell r="B369" t="str">
            <v>Salida para tomacorriente trifásica 208v nema 7-30r doble, incluye aparato</v>
          </cell>
          <cell r="C369" t="str">
            <v>UN</v>
          </cell>
          <cell r="D369">
            <v>0</v>
          </cell>
        </row>
        <row r="370">
          <cell r="A370" t="str">
            <v>6.4.2.67</v>
          </cell>
          <cell r="B370" t="str">
            <v>Salida para tomacorriente monofásica doble GFCI  doble, incluye aparato</v>
          </cell>
          <cell r="C370" t="str">
            <v>UN</v>
          </cell>
          <cell r="D370">
            <v>99514</v>
          </cell>
        </row>
        <row r="371">
          <cell r="A371" t="str">
            <v>6.4.2.69</v>
          </cell>
          <cell r="B371" t="str">
            <v>Suministro e instalación de tablero trifásico de 18 circuitos con espacio para totalizador</v>
          </cell>
          <cell r="C371" t="str">
            <v>UN</v>
          </cell>
          <cell r="D371">
            <v>284158</v>
          </cell>
        </row>
        <row r="372">
          <cell r="A372" t="str">
            <v>6.4.2.70</v>
          </cell>
          <cell r="B372" t="str">
            <v>Suministro e instalación de interruptor termomagnetico industrial 3x40a 24ka/240v</v>
          </cell>
          <cell r="C372" t="str">
            <v>UN</v>
          </cell>
          <cell r="D372">
            <v>207896</v>
          </cell>
        </row>
        <row r="373">
          <cell r="A373" t="str">
            <v>6.4.2.71</v>
          </cell>
          <cell r="B373" t="str">
            <v>Suministro e instalación de interruptor termomagnetico enchufable 3x20a 10ka/240v</v>
          </cell>
          <cell r="C373" t="str">
            <v>UN</v>
          </cell>
          <cell r="D373">
            <v>59343</v>
          </cell>
        </row>
        <row r="374">
          <cell r="A374" t="str">
            <v>6.4.2.72</v>
          </cell>
          <cell r="B374" t="str">
            <v>Suministro e instalación de interruptor termomagnetico enchufable 3x30a 10ka/240v</v>
          </cell>
          <cell r="C374" t="str">
            <v>UN</v>
          </cell>
          <cell r="D374">
            <v>59447</v>
          </cell>
        </row>
        <row r="375">
          <cell r="A375" t="str">
            <v>6.4.2.73</v>
          </cell>
          <cell r="B375" t="str">
            <v>Suministro e instalación de interruptor termomagnetico enchufable 1x20a 10ka/240v</v>
          </cell>
          <cell r="C375" t="str">
            <v>UN</v>
          </cell>
          <cell r="D375">
            <v>15373</v>
          </cell>
        </row>
        <row r="376">
          <cell r="A376" t="str">
            <v>6.4.2.74</v>
          </cell>
          <cell r="B376" t="str">
            <v>Suministro e instalación de interruptor termomagnetico enchufable 2x20a 10ka/240v</v>
          </cell>
          <cell r="C376" t="str">
            <v>UN</v>
          </cell>
          <cell r="D376">
            <v>33553</v>
          </cell>
        </row>
        <row r="377">
          <cell r="A377" t="str">
            <v>6.4.2.75</v>
          </cell>
          <cell r="B377" t="str">
            <v>Suministro e instalación de interruptor termomagnetico enchufable 1x16a 10ka/240v</v>
          </cell>
          <cell r="C377" t="str">
            <v>UN</v>
          </cell>
          <cell r="D377">
            <v>15373</v>
          </cell>
        </row>
        <row r="378">
          <cell r="A378" t="str">
            <v>6.4.2.76</v>
          </cell>
          <cell r="B378" t="str">
            <v xml:space="preserve">Acometida 1ø1" + 4x8+1x10 awg </v>
          </cell>
          <cell r="C378" t="str">
            <v>UN</v>
          </cell>
          <cell r="D378">
            <v>1563198</v>
          </cell>
        </row>
        <row r="379">
          <cell r="A379" t="str">
            <v>1.5.10</v>
          </cell>
          <cell r="B379" t="str">
            <v>PAÑETE LISO MUROS  1:5</v>
          </cell>
          <cell r="C379" t="str">
            <v>m2</v>
          </cell>
          <cell r="D379">
            <v>12855</v>
          </cell>
        </row>
        <row r="380">
          <cell r="A380" t="str">
            <v>1.11.18</v>
          </cell>
          <cell r="B380" t="str">
            <v>BASE EN MATERIAL DE AFIRMADO COMPACTADO</v>
          </cell>
          <cell r="C380" t="str">
            <v>M3</v>
          </cell>
          <cell r="D380">
            <v>42281</v>
          </cell>
        </row>
        <row r="381">
          <cell r="A381" t="str">
            <v>1.11.20</v>
          </cell>
          <cell r="B381" t="str">
            <v>PLACA BASE EN CONCRETO E=0.10 2500 PSI</v>
          </cell>
          <cell r="C381" t="str">
            <v>M3</v>
          </cell>
          <cell r="D381">
            <v>41192</v>
          </cell>
        </row>
        <row r="382">
          <cell r="A382" t="str">
            <v>1.11.31</v>
          </cell>
          <cell r="B382" t="str">
            <v>ADOQUIN GRES PEATONAL 10*20*2.5</v>
          </cell>
          <cell r="C382" t="str">
            <v>M2</v>
          </cell>
          <cell r="D382">
            <v>49064</v>
          </cell>
        </row>
        <row r="383">
          <cell r="A383" t="str">
            <v>1.7.46</v>
          </cell>
          <cell r="B383" t="str">
            <v>TABLERO PARCIALES 18 CIRCUITOS. INCLUYE TACO 30 A</v>
          </cell>
          <cell r="C383" t="str">
            <v>UN</v>
          </cell>
          <cell r="D383">
            <v>345428</v>
          </cell>
        </row>
        <row r="384">
          <cell r="A384" t="str">
            <v xml:space="preserve">1.12.47   </v>
          </cell>
          <cell r="B384" t="str">
            <v>SUMINISTRO E INSTALACIÓN ENTRAMADO PARA TEJA  ONDULADA</v>
          </cell>
          <cell r="C384" t="str">
            <v>M2</v>
          </cell>
          <cell r="D384">
            <v>35121</v>
          </cell>
        </row>
        <row r="385">
          <cell r="A385" t="str">
            <v>1.3.15</v>
          </cell>
          <cell r="B385" t="str">
            <v xml:space="preserve"> COLUMNAS EN CONCRETO 21 MPa (3000 PSI), ALTURA MAYOR A 3 mts</v>
          </cell>
          <cell r="C385" t="str">
            <v>M3</v>
          </cell>
          <cell r="D385">
            <v>803350</v>
          </cell>
        </row>
        <row r="386">
          <cell r="A386" t="str">
            <v>6.4.2.78</v>
          </cell>
          <cell r="B386" t="str">
            <v xml:space="preserve">Acometida PVC 1/2 " de 5 mts. </v>
          </cell>
          <cell r="C386" t="str">
            <v>UN</v>
          </cell>
          <cell r="D386">
            <v>107128</v>
          </cell>
        </row>
        <row r="387">
          <cell r="A387" t="str">
            <v>2.1.32A</v>
          </cell>
          <cell r="B387" t="str">
            <v>SUMINISTRO TUBERÍA  PVC. D = 1"  RDE 21  E.L.</v>
          </cell>
          <cell r="C387" t="str">
            <v>ML</v>
          </cell>
          <cell r="D387">
            <v>3157</v>
          </cell>
        </row>
        <row r="388">
          <cell r="A388" t="str">
            <v xml:space="preserve">1.16.16   </v>
          </cell>
          <cell r="B388" t="str">
            <v>SUMINISTRO E INSTALACIÓN DUCHA SENCILLA</v>
          </cell>
          <cell r="C388" t="str">
            <v>UN</v>
          </cell>
          <cell r="D388">
            <v>36722</v>
          </cell>
        </row>
        <row r="389">
          <cell r="A389" t="str">
            <v xml:space="preserve">1.16.7   </v>
          </cell>
          <cell r="B389" t="str">
            <v xml:space="preserve"> SUMINISTRO E INSTALACIÓN LAVAMANOS ACUACER BLANCO DE COLGAR INC. GRIFERIA</v>
          </cell>
          <cell r="C389" t="str">
            <v>UN</v>
          </cell>
          <cell r="D389">
            <v>81010</v>
          </cell>
        </row>
        <row r="390">
          <cell r="A390" t="str">
            <v>6.4.2.79</v>
          </cell>
          <cell r="B390" t="str">
            <v>Lavaplatos en acero inoxidable L=3 W=0.9</v>
          </cell>
          <cell r="C390" t="str">
            <v>UN</v>
          </cell>
          <cell r="D390">
            <v>254764</v>
          </cell>
        </row>
        <row r="391">
          <cell r="A391" t="str">
            <v>6.4.2.80</v>
          </cell>
          <cell r="B391" t="str">
            <v>Suministro e inst. Sanitario acuacer blanco completo</v>
          </cell>
          <cell r="C391" t="str">
            <v>UN</v>
          </cell>
          <cell r="D391">
            <v>254764</v>
          </cell>
        </row>
        <row r="392">
          <cell r="A392" t="str">
            <v>6.4.2.81</v>
          </cell>
          <cell r="B392" t="str">
            <v xml:space="preserve">Suministro e Inst. Sistema de Emergencia (Lavado de Ojos) </v>
          </cell>
          <cell r="C392" t="str">
            <v>UN</v>
          </cell>
          <cell r="D392">
            <v>491885</v>
          </cell>
        </row>
        <row r="393">
          <cell r="A393" t="str">
            <v xml:space="preserve">3.3.13  </v>
          </cell>
          <cell r="B393" t="str">
            <v xml:space="preserve"> SUMINISTRO E INSTALACIÓN CONCRETO CICLOPEO  DE 17.5 MPa - (2500 P.S.I).,  40% RAJON PARA BASES</v>
          </cell>
          <cell r="C393" t="str">
            <v>M3</v>
          </cell>
          <cell r="D393">
            <v>312404</v>
          </cell>
        </row>
        <row r="394">
          <cell r="A394" t="str">
            <v xml:space="preserve">1.6.39   </v>
          </cell>
          <cell r="B394" t="str">
            <v>SUMINISTRO E INSTALACIÓN TANQUE ELEVADO PVC 1000 LTS. INC. ACCESORIOS</v>
          </cell>
          <cell r="C394" t="str">
            <v>UN</v>
          </cell>
          <cell r="D394">
            <v>331685</v>
          </cell>
        </row>
        <row r="395">
          <cell r="A395" t="str">
            <v xml:space="preserve">1.11.28  </v>
          </cell>
          <cell r="B395" t="str">
            <v>TABLETA DE GRES 20*20</v>
          </cell>
          <cell r="C395" t="str">
            <v>M2</v>
          </cell>
          <cell r="D395">
            <v>31900</v>
          </cell>
        </row>
        <row r="396">
          <cell r="A396" t="str">
            <v>1.11.29</v>
          </cell>
          <cell r="B396" t="str">
            <v>PISO CERAMICA  20,5*20,5</v>
          </cell>
          <cell r="C396" t="str">
            <v>M2</v>
          </cell>
          <cell r="D396">
            <v>36047</v>
          </cell>
        </row>
        <row r="397">
          <cell r="A397" t="str">
            <v xml:space="preserve">1.15.2  </v>
          </cell>
          <cell r="B397" t="str">
            <v>SUMINSITRO E INSTALACIÓN VENTANA LAMINA CAL. 18 CON VIDRIO INC. ANTICORR.</v>
          </cell>
          <cell r="C397" t="str">
            <v>M2</v>
          </cell>
          <cell r="D397">
            <v>161915</v>
          </cell>
        </row>
        <row r="398">
          <cell r="A398" t="str">
            <v>1.15.3</v>
          </cell>
          <cell r="B398" t="str">
            <v>SUMINISTRO E INSTALACIÓN PUERTA EN LAMINA CAL 18  INC. ANTICORROSIVO</v>
          </cell>
          <cell r="C398" t="str">
            <v>M2</v>
          </cell>
          <cell r="D398">
            <v>0</v>
          </cell>
        </row>
        <row r="399">
          <cell r="A399" t="str">
            <v>1.15.1</v>
          </cell>
          <cell r="B399" t="str">
            <v>SUMINISTRO E INSTALACION PUERTA Y MARCO CAL. 18  1 X 2  INCLUYE  ANTICORROSIVO</v>
          </cell>
          <cell r="C399" t="str">
            <v>UN</v>
          </cell>
          <cell r="D399">
            <v>0</v>
          </cell>
        </row>
        <row r="400">
          <cell r="A400" t="str">
            <v>1.9.4</v>
          </cell>
          <cell r="B400" t="str">
            <v>VINILO TIPO II SOBRE PAÑETE DOS MANOS EN MUROS</v>
          </cell>
          <cell r="C400" t="str">
            <v>M2</v>
          </cell>
          <cell r="D400">
            <v>0</v>
          </cell>
        </row>
        <row r="401">
          <cell r="A401" t="str">
            <v>1.5.17</v>
          </cell>
          <cell r="B401" t="str">
            <v>FILOS Y DILATACIONES EN PAÑETES</v>
          </cell>
          <cell r="C401" t="str">
            <v>ML</v>
          </cell>
          <cell r="D401">
            <v>0</v>
          </cell>
        </row>
        <row r="402">
          <cell r="A402" t="str">
            <v>1.12.4</v>
          </cell>
          <cell r="B402" t="str">
            <v>SUMINISTRO E INSTALACIÓN CUBIERTA EN TEJA FIBROCEMENTO NUMERO 6</v>
          </cell>
          <cell r="C402" t="str">
            <v>M2</v>
          </cell>
          <cell r="D402">
            <v>0</v>
          </cell>
        </row>
        <row r="403">
          <cell r="A403" t="str">
            <v>1.12.21</v>
          </cell>
          <cell r="B403" t="str">
            <v>CANAL PVC 3</v>
          </cell>
          <cell r="C403" t="str">
            <v>ML</v>
          </cell>
          <cell r="D403">
            <v>0</v>
          </cell>
        </row>
        <row r="404">
          <cell r="A404" t="str">
            <v>1.6.19</v>
          </cell>
          <cell r="B404" t="str">
            <v>BAJANTE DE AGUA LLUVIA. PVC. 3.</v>
          </cell>
          <cell r="C404" t="str">
            <v>ML</v>
          </cell>
          <cell r="D404">
            <v>0</v>
          </cell>
        </row>
        <row r="405">
          <cell r="A405" t="str">
            <v>1.4.36</v>
          </cell>
          <cell r="B405" t="str">
            <v>MESONES EN CONCRETO A=0.60 mts. 17.5 MPa - (2500PSI) INC. REFUERZO</v>
          </cell>
          <cell r="C405" t="str">
            <v>M2</v>
          </cell>
          <cell r="D405">
            <v>0</v>
          </cell>
        </row>
        <row r="406">
          <cell r="A406" t="str">
            <v>1.17.1</v>
          </cell>
          <cell r="B406" t="str">
            <v xml:space="preserve"> VIDRIO 4 MM</v>
          </cell>
          <cell r="C406" t="str">
            <v>M2</v>
          </cell>
          <cell r="D406">
            <v>0</v>
          </cell>
        </row>
        <row r="407">
          <cell r="A407" t="str">
            <v>6.4.2.82</v>
          </cell>
          <cell r="B407" t="str">
            <v>Bombas dosificadoras de Diafragma Q = 29 gal/hor, presión máxima de descarga 15 psi, motor eléctrico trifásico, 220 V, 60 Hz, IP 55, cabezal en polipropileno reforzado con fibra de vidrio, diafragma en PTFE, asintos en PVC, sellos en viton, conexiones en 3/8".</v>
          </cell>
          <cell r="C407" t="str">
            <v>UN</v>
          </cell>
          <cell r="D407">
            <v>2998606</v>
          </cell>
        </row>
        <row r="408">
          <cell r="A408" t="str">
            <v>6.4.2.83</v>
          </cell>
          <cell r="B408" t="str">
            <v>Tanques de almacenamiento para solución de sulfato de aluminio en polietileno de 2000 litros.</v>
          </cell>
          <cell r="C408" t="str">
            <v>UN</v>
          </cell>
          <cell r="D408">
            <v>1243322</v>
          </cell>
        </row>
        <row r="409">
          <cell r="A409" t="str">
            <v>6.4.2.84</v>
          </cell>
          <cell r="B409" t="str">
            <v>Motorreductores para mezcla de solución de sulfato de aluminio, 1/3 hp, 50 rpm. 220 V, trifásico, 60 Hz</v>
          </cell>
          <cell r="C409" t="str">
            <v>UN</v>
          </cell>
          <cell r="D409">
            <v>2322267</v>
          </cell>
        </row>
        <row r="410">
          <cell r="A410" t="str">
            <v>6.4.2.85</v>
          </cell>
          <cell r="B410" t="str">
            <v>Bombas dosificadoras de Diafragma Q = 14 gal/hor, presión máxima de descarga 15 psi, motor eléctrico trifásico, 220 V, 60 Hz, IP 55, cabezal en polipropileno reforzado con fibra de vidrio, diafragma en PTFE, asintos en PVC, sellos en viton, conexiones en 3/8".</v>
          </cell>
          <cell r="C410" t="str">
            <v>UN</v>
          </cell>
          <cell r="D410">
            <v>2412806</v>
          </cell>
        </row>
        <row r="411">
          <cell r="A411" t="str">
            <v>6.4.2.86</v>
          </cell>
          <cell r="B411" t="str">
            <v>Tanques de almacenamiento para solución de agente alcalino en fibra de vidrio, o polietileno de 1000 litros.</v>
          </cell>
          <cell r="C411" t="str">
            <v>UN</v>
          </cell>
          <cell r="D411">
            <v>653987</v>
          </cell>
        </row>
        <row r="412">
          <cell r="A412" t="str">
            <v>6.4.2.87</v>
          </cell>
          <cell r="B412" t="str">
            <v>Motorreductores para mezcla de solución de hipoclorito de calcio, 1/3 hp, 50 rpm. 220 V, trifásico, 60 Hz</v>
          </cell>
          <cell r="C412" t="str">
            <v>UN</v>
          </cell>
          <cell r="D412">
            <v>2788382</v>
          </cell>
        </row>
        <row r="413">
          <cell r="A413" t="str">
            <v>6.4.2.88</v>
          </cell>
          <cell r="B413" t="str">
            <v>Manejo de aguas</v>
          </cell>
          <cell r="C413" t="str">
            <v>UN</v>
          </cell>
          <cell r="D413">
            <v>2279430</v>
          </cell>
        </row>
        <row r="414">
          <cell r="A414" t="str">
            <v>6.4.2.89</v>
          </cell>
          <cell r="B414" t="str">
            <v>Excavación húmeda en conglomerado</v>
          </cell>
          <cell r="C414" t="str">
            <v>M3</v>
          </cell>
          <cell r="D414">
            <v>24303</v>
          </cell>
        </row>
        <row r="415">
          <cell r="A415" t="str">
            <v>3.3.5</v>
          </cell>
          <cell r="B415" t="str">
            <v xml:space="preserve">  SUMINISTRO E INSTALACIÓN CONCRETO SIMPLE DE 17.5 MPa - (2500 P.S.I).</v>
          </cell>
          <cell r="C415" t="str">
            <v>M3</v>
          </cell>
          <cell r="D415">
            <v>301398</v>
          </cell>
        </row>
        <row r="416">
          <cell r="A416" t="str">
            <v>6.4.2.90</v>
          </cell>
          <cell r="B416" t="str">
            <v xml:space="preserve">Rejilla metálica doble angulo de  0,73 X 0,40 y varillas 1/2" </v>
          </cell>
          <cell r="C416" t="str">
            <v>M2</v>
          </cell>
          <cell r="D416">
            <v>0</v>
          </cell>
        </row>
        <row r="417">
          <cell r="A417" t="str">
            <v>6.4.2.90</v>
          </cell>
          <cell r="B417" t="str">
            <v xml:space="preserve">Rejilla metálica doble angulo de  0,73 X 0,40 y varillas 1/2" </v>
          </cell>
          <cell r="C417" t="str">
            <v>M2</v>
          </cell>
          <cell r="D417">
            <v>0</v>
          </cell>
        </row>
        <row r="418">
          <cell r="A418" t="str">
            <v>6.4.2.92</v>
          </cell>
          <cell r="B418" t="str">
            <v>Válvula de compuerta HD vástago ascendente y rueda de manejo DN 4"</v>
          </cell>
          <cell r="C418" t="str">
            <v>UN</v>
          </cell>
          <cell r="D418">
            <v>0</v>
          </cell>
        </row>
        <row r="419">
          <cell r="A419" t="str">
            <v>6.4.2.93</v>
          </cell>
          <cell r="B419" t="str">
            <v>Cinta PVC V -15 o similares</v>
          </cell>
          <cell r="C419" t="str">
            <v>ML</v>
          </cell>
          <cell r="D419">
            <v>0</v>
          </cell>
        </row>
        <row r="420">
          <cell r="A420" t="str">
            <v>6.4.2.94</v>
          </cell>
          <cell r="B420" t="str">
            <v xml:space="preserve">Instalación de tubería de 8" </v>
          </cell>
          <cell r="C420" t="str">
            <v>ML</v>
          </cell>
          <cell r="D420">
            <v>0</v>
          </cell>
        </row>
        <row r="421">
          <cell r="A421" t="str">
            <v xml:space="preserve">3.3.3 </v>
          </cell>
          <cell r="B421" t="str">
            <v xml:space="preserve"> EXCAVACION  EN ROCA  CON COMPRESOR Y DINAMITA</v>
          </cell>
          <cell r="C421" t="str">
            <v>m3</v>
          </cell>
          <cell r="D421">
            <v>0</v>
          </cell>
        </row>
        <row r="422">
          <cell r="A422" t="str">
            <v>6.4.2.95</v>
          </cell>
          <cell r="B422" t="str">
            <v>Instalación de tubería PEAD acuaflex PE 100/PN 10 de 200 mm</v>
          </cell>
          <cell r="C422" t="str">
            <v>ML</v>
          </cell>
          <cell r="D422">
            <v>0</v>
          </cell>
        </row>
        <row r="423">
          <cell r="A423" t="str">
            <v>6.4.2.96</v>
          </cell>
          <cell r="B423" t="str">
            <v>Corte con disco diamantado</v>
          </cell>
          <cell r="C423" t="str">
            <v>ML</v>
          </cell>
          <cell r="D423">
            <v>0</v>
          </cell>
        </row>
        <row r="424">
          <cell r="A424" t="str">
            <v>3.1.1</v>
          </cell>
          <cell r="B424" t="str">
            <v xml:space="preserve"> DEMOLICION PISOS, ANDENES EN CONCRETO</v>
          </cell>
          <cell r="C424" t="str">
            <v>M3</v>
          </cell>
          <cell r="D424">
            <v>0</v>
          </cell>
        </row>
        <row r="425">
          <cell r="A425" t="str">
            <v>1.2.2</v>
          </cell>
          <cell r="B425" t="str">
            <v xml:space="preserve"> EXCAVACIÓN MECÁNICA EN CONGLOMERADO INCL. RETIRO</v>
          </cell>
          <cell r="C425" t="str">
            <v>M3</v>
          </cell>
          <cell r="D425">
            <v>0</v>
          </cell>
        </row>
        <row r="426">
          <cell r="A426" t="str">
            <v>1.2.47</v>
          </cell>
          <cell r="B426" t="str">
            <v xml:space="preserve"> EXCAVACION MANUAL Y RETIRO MATERIAL COMUN</v>
          </cell>
          <cell r="C426" t="str">
            <v>M3</v>
          </cell>
          <cell r="D426">
            <v>0</v>
          </cell>
        </row>
        <row r="427">
          <cell r="A427" t="str">
            <v>2.1.16</v>
          </cell>
          <cell r="B427" t="str">
            <v>ENTIBADOS EN MADERA TIPO 1 PARA EXCAVACIONES 1 A 7 USOS</v>
          </cell>
          <cell r="C427" t="str">
            <v>M2</v>
          </cell>
          <cell r="D427">
            <v>0</v>
          </cell>
        </row>
        <row r="428">
          <cell r="A428" t="str">
            <v>6.4.2.97</v>
          </cell>
          <cell r="B428" t="str">
            <v>Suministro e instalación de TEE 3"x3"x3" en PVC</v>
          </cell>
          <cell r="C428" t="str">
            <v>UN</v>
          </cell>
          <cell r="D428">
            <v>0</v>
          </cell>
        </row>
        <row r="429">
          <cell r="A429" t="str">
            <v>2.4.184</v>
          </cell>
          <cell r="B429" t="str">
            <v>SUMINISTRO E INSTALACION TEE PVC UM D=2 x2 x2"</v>
          </cell>
          <cell r="C429" t="str">
            <v>UN</v>
          </cell>
          <cell r="D429">
            <v>0</v>
          </cell>
        </row>
        <row r="430">
          <cell r="A430" t="str">
            <v>6.4.2.98</v>
          </cell>
          <cell r="B430" t="str">
            <v>Suministro e instalación reducción de 6"x4"</v>
          </cell>
          <cell r="C430" t="str">
            <v>UN</v>
          </cell>
          <cell r="D430">
            <v>0</v>
          </cell>
        </row>
        <row r="431">
          <cell r="A431" t="str">
            <v>6.4.2.99</v>
          </cell>
          <cell r="B431" t="str">
            <v>Suministro e instalación reducción de 4"x3"</v>
          </cell>
          <cell r="C431" t="str">
            <v>UN</v>
          </cell>
          <cell r="D431">
            <v>0</v>
          </cell>
        </row>
        <row r="432">
          <cell r="A432" t="str">
            <v>6.4.2.100</v>
          </cell>
          <cell r="B432" t="str">
            <v>Suministro e instalación reducción de 4"x2"</v>
          </cell>
          <cell r="C432" t="str">
            <v>UN</v>
          </cell>
          <cell r="D432">
            <v>0</v>
          </cell>
        </row>
        <row r="433">
          <cell r="A433" t="str">
            <v xml:space="preserve">2.4.14  </v>
          </cell>
          <cell r="B433" t="str">
            <v xml:space="preserve"> CODO PVC GRAN RADIO 90° RDE 21   D =   4"</v>
          </cell>
          <cell r="C433" t="str">
            <v>UN</v>
          </cell>
          <cell r="D433">
            <v>0</v>
          </cell>
        </row>
        <row r="434">
          <cell r="A434" t="str">
            <v>6.4.2.101</v>
          </cell>
          <cell r="B434" t="str">
            <v>Conexiones domiciliarias (incluye collar de derivación, tubería PF+AUD, caja de anden, registro de incorporación, adaptador macho, registro de corte y tapa de registro</v>
          </cell>
          <cell r="C434" t="str">
            <v>UN</v>
          </cell>
          <cell r="D434">
            <v>0</v>
          </cell>
        </row>
        <row r="435">
          <cell r="A435" t="str">
            <v>3.5.2</v>
          </cell>
          <cell r="B435" t="str">
            <v>SUMINISTRO, EXTENDIDA Y COMPACTACIÓN DE MATERIAL GRANULAR (RECEBO) HASTA UN DIÁMETRO DE 5" Y UN ÍNDICE PLÁSTICO MENOR O IGUAL 9%  Y COMPACTO 95% PROCTOR  (**)</v>
          </cell>
          <cell r="C435" t="str">
            <v>M3</v>
          </cell>
          <cell r="D435">
            <v>0</v>
          </cell>
        </row>
        <row r="436">
          <cell r="A436" t="str">
            <v>2.1.18</v>
          </cell>
          <cell r="B436" t="str">
            <v>RELLENO SUBBASE GRANULAR  COMPACTADO CON PLANCHA VIBRADORA</v>
          </cell>
          <cell r="C436" t="str">
            <v>M3</v>
          </cell>
          <cell r="D436">
            <v>0</v>
          </cell>
        </row>
        <row r="437">
          <cell r="A437" t="str">
            <v>2.1.19</v>
          </cell>
          <cell r="B437" t="str">
            <v>RELLENO BASE GRANULAR  COMPACTADO CON PLANCHA VIBRADORA</v>
          </cell>
          <cell r="C437" t="str">
            <v>M3</v>
          </cell>
          <cell r="D437">
            <v>0</v>
          </cell>
        </row>
        <row r="438">
          <cell r="A438" t="str">
            <v>6.4.2.102</v>
          </cell>
          <cell r="B438" t="str">
            <v xml:space="preserve"> Suministro e instalación cinta prevención sobre tubería </v>
          </cell>
          <cell r="C438" t="str">
            <v>ML</v>
          </cell>
          <cell r="D438">
            <v>0</v>
          </cell>
        </row>
        <row r="439">
          <cell r="A439" t="str">
            <v>6.4.2.103</v>
          </cell>
          <cell r="B439" t="str">
            <v xml:space="preserve"> Reposición domiciliarias acueducto D=1/2" </v>
          </cell>
          <cell r="C439" t="str">
            <v>UN</v>
          </cell>
          <cell r="D439">
            <v>0</v>
          </cell>
        </row>
        <row r="440">
          <cell r="A440" t="str">
            <v>6.4.2.104</v>
          </cell>
          <cell r="B440" t="str">
            <v>Construcción de caja para válvula en mampostería de 0,60x0,60</v>
          </cell>
          <cell r="C440" t="str">
            <v>UN</v>
          </cell>
          <cell r="D440">
            <v>0</v>
          </cell>
        </row>
        <row r="441">
          <cell r="A441" t="str">
            <v>6.4.2.105</v>
          </cell>
          <cell r="B441" t="str">
            <v>Suministro e instalación válvula de 4" extremo liso para PVC</v>
          </cell>
          <cell r="C441" t="str">
            <v>UN</v>
          </cell>
          <cell r="D441">
            <v>0</v>
          </cell>
        </row>
        <row r="442">
          <cell r="A442" t="str">
            <v>6.4.2.106</v>
          </cell>
          <cell r="B442" t="str">
            <v>Suministro e instalación de hidrante de 3", incluye válvula de compuerta elástica, tee de 3", unión de reparación y concreto de anclaje</v>
          </cell>
          <cell r="C442" t="str">
            <v>UN</v>
          </cell>
          <cell r="D442">
            <v>0</v>
          </cell>
        </row>
        <row r="443">
          <cell r="A443" t="str">
            <v>6.4.2.107</v>
          </cell>
          <cell r="B443" t="str">
            <v xml:space="preserve"> Construcción de cárcamo </v>
          </cell>
          <cell r="C443" t="str">
            <v>ML</v>
          </cell>
          <cell r="D443">
            <v>0</v>
          </cell>
        </row>
        <row r="444">
          <cell r="A444" t="str">
            <v>3.9.21</v>
          </cell>
          <cell r="B444" t="str">
            <v>IMPRIMACION</v>
          </cell>
          <cell r="C444" t="str">
            <v>M2</v>
          </cell>
          <cell r="D444">
            <v>0</v>
          </cell>
        </row>
        <row r="445">
          <cell r="A445" t="str">
            <v>6.4.2.108</v>
          </cell>
          <cell r="B445" t="str">
            <v xml:space="preserve"> Base asfáltica MDC2 </v>
          </cell>
          <cell r="C445" t="str">
            <v>M3</v>
          </cell>
          <cell r="D445">
            <v>0</v>
          </cell>
        </row>
        <row r="446">
          <cell r="A446" t="str">
            <v>6.4.2.95A</v>
          </cell>
          <cell r="B446" t="str">
            <v>Suministro de tubería PEAD acuaflex PE 100/PN 10 de 200 mm</v>
          </cell>
          <cell r="C446" t="str">
            <v>ML</v>
          </cell>
          <cell r="D446">
            <v>0</v>
          </cell>
        </row>
        <row r="447">
          <cell r="A447" t="str">
            <v>1.1.76</v>
          </cell>
          <cell r="B447" t="str">
            <v>CAMPAMENTO 36 M2</v>
          </cell>
          <cell r="C447" t="str">
            <v>UN</v>
          </cell>
          <cell r="D447">
            <v>0</v>
          </cell>
        </row>
        <row r="448">
          <cell r="A448" t="str">
            <v>3.15.42</v>
          </cell>
          <cell r="B448" t="str">
            <v>DEMOLICION PAVIMENTO ASFALTICO (INCLUYE CARGUE Y TRANSPORTE HASTA 5 KM) &lt;=10 CMS</v>
          </cell>
          <cell r="C448" t="str">
            <v>M2</v>
          </cell>
          <cell r="D448">
            <v>0</v>
          </cell>
        </row>
        <row r="449">
          <cell r="A449" t="str">
            <v>1.1.42</v>
          </cell>
          <cell r="B449" t="str">
            <v>DEMOLICION PLACAS MACIZAS CONCRETO E &lt;=0.20 m. PAVIMENTO RIGIDO</v>
          </cell>
          <cell r="C449" t="str">
            <v>M2</v>
          </cell>
          <cell r="D449">
            <v>0</v>
          </cell>
        </row>
        <row r="450">
          <cell r="A450" t="str">
            <v>2.1.21</v>
          </cell>
          <cell r="B450" t="str">
            <v xml:space="preserve"> RELLENO ARENA DE PEÑA  COMPACTADO CON PLANCHA VIBRADORA</v>
          </cell>
          <cell r="C450" t="str">
            <v>M3</v>
          </cell>
          <cell r="D450">
            <v>0</v>
          </cell>
        </row>
        <row r="451">
          <cell r="A451" t="str">
            <v>3.3.26</v>
          </cell>
          <cell r="B451" t="str">
            <v xml:space="preserve">  RELLENO CON MATERIAL DE AFIRMADO COMPACTADO PLANCHA VIBRADORA INCLUYE ACARREO LIBRE DE 5 KM</v>
          </cell>
          <cell r="C451" t="str">
            <v>M3</v>
          </cell>
          <cell r="D451">
            <v>0</v>
          </cell>
        </row>
        <row r="452">
          <cell r="A452" t="str">
            <v>13.1.1</v>
          </cell>
          <cell r="B452" t="str">
            <v>ENTIBADO METÁLICO TIPO 3</v>
          </cell>
          <cell r="C452" t="str">
            <v>M2</v>
          </cell>
          <cell r="D452">
            <v>0</v>
          </cell>
        </row>
        <row r="453">
          <cell r="A453" t="str">
            <v>3.15.87</v>
          </cell>
          <cell r="B453" t="str">
            <v>DEMOLICION  OBRAS EN CONCRETO REFORZADO, INCLUYE RETIRO DE SOBRANTES</v>
          </cell>
          <cell r="C453" t="str">
            <v>M3</v>
          </cell>
          <cell r="D453">
            <v>0</v>
          </cell>
        </row>
        <row r="454">
          <cell r="A454" t="str">
            <v xml:space="preserve">1.1.9 </v>
          </cell>
          <cell r="B454" t="str">
            <v xml:space="preserve">DESMONTE DE CUBIERTA ZINC </v>
          </cell>
          <cell r="C454" t="str">
            <v>M2</v>
          </cell>
          <cell r="D454">
            <v>0</v>
          </cell>
        </row>
        <row r="455">
          <cell r="A455" t="str">
            <v xml:space="preserve">1.1.24   </v>
          </cell>
          <cell r="B455" t="str">
            <v>DESMONTE ESTRUCTURA METALICA PERFILES-VIGAS</v>
          </cell>
          <cell r="C455" t="str">
            <v>KG</v>
          </cell>
          <cell r="D455">
            <v>0</v>
          </cell>
        </row>
        <row r="456">
          <cell r="A456" t="str">
            <v>3.3.2</v>
          </cell>
          <cell r="B456" t="str">
            <v>EXCAVACION MANUAL EN CONGLOMERADO</v>
          </cell>
          <cell r="C456" t="str">
            <v>M3</v>
          </cell>
          <cell r="D456">
            <v>0</v>
          </cell>
        </row>
        <row r="457">
          <cell r="A457" t="str">
            <v>1.2.11</v>
          </cell>
          <cell r="B457" t="str">
            <v>CONCRETO VIGA DE AMARRE 21,1 MPa</v>
          </cell>
          <cell r="C457" t="str">
            <v>M3</v>
          </cell>
          <cell r="D457">
            <v>0</v>
          </cell>
        </row>
        <row r="458">
          <cell r="A458" t="str">
            <v>1.3.14</v>
          </cell>
          <cell r="B458" t="str">
            <v>COLUMNAS EN CONCRETO 21 MPa - (3000 PSI), ALTURA MENOR A TRES METROS</v>
          </cell>
          <cell r="C458" t="str">
            <v>M3</v>
          </cell>
          <cell r="D458">
            <v>0</v>
          </cell>
        </row>
        <row r="459">
          <cell r="A459" t="str">
            <v>1.4.22</v>
          </cell>
          <cell r="B459" t="str">
            <v>MURO TOLETE COMUN E=0.12 mts.</v>
          </cell>
          <cell r="C459" t="str">
            <v>M2</v>
          </cell>
          <cell r="D459">
            <v>0</v>
          </cell>
        </row>
        <row r="460">
          <cell r="A460" t="str">
            <v>1.5.9</v>
          </cell>
          <cell r="B460" t="str">
            <v>PAÑETE LISO MUROS  1:4</v>
          </cell>
          <cell r="C460" t="str">
            <v>M2</v>
          </cell>
          <cell r="D460">
            <v>0</v>
          </cell>
        </row>
        <row r="461">
          <cell r="A461" t="str">
            <v>1.9.3</v>
          </cell>
          <cell r="B461" t="str">
            <v>ESTUCO Y VINILO TRES MANOS EN MUROS</v>
          </cell>
          <cell r="C461" t="str">
            <v>M2</v>
          </cell>
          <cell r="D461">
            <v>0</v>
          </cell>
        </row>
        <row r="462">
          <cell r="A462" t="str">
            <v>1.12.3</v>
          </cell>
          <cell r="B462" t="str">
            <v>SUMINISTRO E INSTALACIÓN CUBIERTA EN TEJA FIBROCEMENTO NUMERO 4</v>
          </cell>
          <cell r="C462" t="str">
            <v>M2</v>
          </cell>
          <cell r="D462">
            <v>0</v>
          </cell>
        </row>
        <row r="463">
          <cell r="A463" t="str">
            <v>1.12.54</v>
          </cell>
          <cell r="B463" t="str">
            <v>SUMINISTRO E INSTALACIÓN CABALLETE ONDULADO ASBESTO CEMENTO</v>
          </cell>
          <cell r="C463" t="str">
            <v>ML</v>
          </cell>
          <cell r="D463">
            <v>0</v>
          </cell>
        </row>
        <row r="464">
          <cell r="A464" t="str">
            <v>6.4.2.114</v>
          </cell>
          <cell r="B464" t="str">
            <v>CORREA METALICA EN TUBO RECTANGULAR 3" X 1 1/2"</v>
          </cell>
          <cell r="C464" t="str">
            <v>ML</v>
          </cell>
          <cell r="D464">
            <v>0</v>
          </cell>
        </row>
        <row r="465">
          <cell r="A465" t="str">
            <v>6.4.2.115</v>
          </cell>
          <cell r="B465" t="str">
            <v xml:space="preserve">CANALETA GALVANIZADA </v>
          </cell>
          <cell r="C465" t="str">
            <v>ML</v>
          </cell>
          <cell r="D465">
            <v>0</v>
          </cell>
        </row>
        <row r="466">
          <cell r="A466" t="str">
            <v>1.11.27</v>
          </cell>
          <cell r="B466" t="str">
            <v>TABLON DE GRES 30*30</v>
          </cell>
          <cell r="C466" t="str">
            <v>M2</v>
          </cell>
          <cell r="D466">
            <v>0</v>
          </cell>
        </row>
        <row r="467">
          <cell r="A467" t="str">
            <v>6.4.2.116</v>
          </cell>
          <cell r="B467" t="str">
            <v>TABLON DE GRES 48*48</v>
          </cell>
          <cell r="C467" t="str">
            <v>M2</v>
          </cell>
          <cell r="D467">
            <v>0</v>
          </cell>
        </row>
        <row r="468">
          <cell r="A468" t="str">
            <v>1.4.36</v>
          </cell>
          <cell r="B468" t="str">
            <v xml:space="preserve"> MESONES EN CONCRETO A=0.60 mts. 17.5 MPa - (3500PSI) INC. REFUERZO Y MURO TOLETE COMUN</v>
          </cell>
          <cell r="C468" t="str">
            <v>ML</v>
          </cell>
          <cell r="D468">
            <v>0</v>
          </cell>
        </row>
        <row r="469">
          <cell r="D469">
            <v>0</v>
          </cell>
        </row>
        <row r="470">
          <cell r="A470" t="str">
            <v>6.4.2.117</v>
          </cell>
          <cell r="B470" t="str">
            <v>GUARDAESCOBA EN CERAMICA PORCELANATO PEGADO</v>
          </cell>
          <cell r="C470" t="str">
            <v>ML</v>
          </cell>
          <cell r="D470">
            <v>0</v>
          </cell>
        </row>
        <row r="471">
          <cell r="A471" t="str">
            <v>6.4.2.118</v>
          </cell>
          <cell r="B471" t="str">
            <v>GUARDAESCOBA TABLON GRESS DE O,10X0,2M E=0,25 M</v>
          </cell>
          <cell r="C471" t="str">
            <v>ML</v>
          </cell>
          <cell r="D471">
            <v>0</v>
          </cell>
        </row>
        <row r="472">
          <cell r="A472" t="str">
            <v>6.4.2.119</v>
          </cell>
          <cell r="B472" t="str">
            <v>PERFIL ESTRUCTURAL 80MM X 40 MM CAL. 14,  LONG. 6,4 m ANCLADO A MURO MEDIANTE PLATINA DE 8MM X 150MMX200MM, INCL. TORNILLOS ROSCADOS DE 1/2" Y PRISIONEROS 3/8" X 2" PARA CADA TABIQUE, SEGÚN DISEÑO</v>
          </cell>
          <cell r="C472" t="str">
            <v xml:space="preserve">UN </v>
          </cell>
          <cell r="D472">
            <v>0</v>
          </cell>
        </row>
        <row r="473">
          <cell r="A473" t="str">
            <v>6.4.2.120</v>
          </cell>
          <cell r="B473" t="str">
            <v>TAPA DE ALFAJOR 0,85 X 0,75 M E= 1/4" CAL. 12 CURRUGADA, BISAGRA EN HIERRO FUNDIDO, MARCO EN PERFIL DE 1 1/4" X 3/16"</v>
          </cell>
          <cell r="C473" t="str">
            <v xml:space="preserve">UN </v>
          </cell>
          <cell r="D473">
            <v>0</v>
          </cell>
        </row>
        <row r="474">
          <cell r="A474" t="str">
            <v>6.4.2.121</v>
          </cell>
          <cell r="B474" t="str">
            <v>TAPA DE ALFAJOR 0,70 X 0,65 M E= 1/4" CAL. 12 CURRUGADA, BISAGRA EN HIERRO FUNDIDO, MARCO EN PERFIL DE 1 1/4" X 3/16"</v>
          </cell>
          <cell r="C474" t="str">
            <v xml:space="preserve">UN </v>
          </cell>
          <cell r="D474">
            <v>0</v>
          </cell>
        </row>
        <row r="475">
          <cell r="A475" t="str">
            <v>6.4.2.122</v>
          </cell>
          <cell r="B475" t="str">
            <v>TAPA DE ALFAJOR 1,35 X 1,30 M E= 1/4" CAL. 12 CURRUGADA, BISAGRA EN HIERRO FUNDIDO, MARCO EN PERFIL DE 1 1/4" X 3/16"</v>
          </cell>
          <cell r="C475" t="str">
            <v xml:space="preserve">UN </v>
          </cell>
          <cell r="D475">
            <v>0</v>
          </cell>
        </row>
        <row r="476">
          <cell r="A476" t="str">
            <v>6.4.2.123</v>
          </cell>
          <cell r="B476" t="str">
            <v>TAPA DE ALFAJOR 1,80 X 1,00 M E= 1/4" CAL. 12 CURRUGADA, BISAGRA EN HIERRO FUNDIDO, MARCO EN PERFIL DE 1 1/4" X 3/16"</v>
          </cell>
          <cell r="C476" t="str">
            <v xml:space="preserve">UN </v>
          </cell>
          <cell r="D476">
            <v>0</v>
          </cell>
        </row>
        <row r="477">
          <cell r="A477" t="str">
            <v>6.4.2.124</v>
          </cell>
          <cell r="B477" t="str">
            <v>TAPA DE ALFAJOR 1,25 X 1,20 M E= 1/4" CAL. 12 CURRUGADA, BISAGRA EN HIERRO FUNDIDO, MARCO EN PERFIL DE 1 1/4" X 3/16"</v>
          </cell>
          <cell r="C477" t="str">
            <v xml:space="preserve">UN </v>
          </cell>
          <cell r="D477">
            <v>0</v>
          </cell>
        </row>
        <row r="478">
          <cell r="A478" t="str">
            <v>6.4.2.125</v>
          </cell>
          <cell r="B478" t="str">
            <v>SUMINISTRO E INSTALACION DE TEE SANITARIA REDUCIDAS 6X4"</v>
          </cell>
          <cell r="C478" t="str">
            <v xml:space="preserve">UN </v>
          </cell>
          <cell r="D478">
            <v>0</v>
          </cell>
        </row>
        <row r="479">
          <cell r="A479" t="str">
            <v>6.4.2.126</v>
          </cell>
          <cell r="B479" t="str">
            <v>SUMINISTRO E INSTALACION DE TEE SANITARIA 6"</v>
          </cell>
          <cell r="C479" t="str">
            <v xml:space="preserve">UN </v>
          </cell>
          <cell r="D479">
            <v>0</v>
          </cell>
        </row>
        <row r="480">
          <cell r="A480" t="str">
            <v>6.4.2.127</v>
          </cell>
          <cell r="B480" t="str">
            <v>Codo 90° PVC UM Ø:6".</v>
          </cell>
          <cell r="C480" t="str">
            <v xml:space="preserve">UN </v>
          </cell>
          <cell r="D480">
            <v>0</v>
          </cell>
        </row>
        <row r="481">
          <cell r="A481" t="str">
            <v>1.2.8</v>
          </cell>
          <cell r="B481" t="str">
            <v xml:space="preserve"> CONCRETO CICLOPEO 21MPa (3000 PSI) RELACIÓN 60C/40P</v>
          </cell>
          <cell r="C481" t="str">
            <v>M3</v>
          </cell>
          <cell r="D481">
            <v>0</v>
          </cell>
        </row>
        <row r="482">
          <cell r="A482" t="str">
            <v>6.4.2.128</v>
          </cell>
          <cell r="B482" t="str">
            <v>TEE PVC UM D=6"X6"</v>
          </cell>
          <cell r="C482" t="str">
            <v xml:space="preserve">UN </v>
          </cell>
          <cell r="D482">
            <v>0</v>
          </cell>
        </row>
        <row r="483">
          <cell r="A483" t="str">
            <v>2.1.51</v>
          </cell>
          <cell r="B483" t="str">
            <v>SUMINISTRO E INSTALACIÓN TUBERÍA  PVC. D = 6"  RDE 32.5 UNIÓN MECANICA</v>
          </cell>
          <cell r="C483" t="str">
            <v>ML</v>
          </cell>
          <cell r="D483">
            <v>0</v>
          </cell>
        </row>
        <row r="484">
          <cell r="A484" t="str">
            <v>1.1.1</v>
          </cell>
          <cell r="B484" t="str">
            <v>DEMOLICION DE PISOS DE CONCRETO (INCLUYE CARGUE Y TRANSPORTE HASTA 5 KM) &lt;=10 CMS</v>
          </cell>
          <cell r="C484" t="str">
            <v>M2</v>
          </cell>
          <cell r="D484">
            <v>0</v>
          </cell>
        </row>
        <row r="485">
          <cell r="A485" t="str">
            <v>1.1.2</v>
          </cell>
          <cell r="B485" t="str">
            <v>CONFORMACIÓN COMPACTACIÓN SUBRASANTE CBR=95</v>
          </cell>
          <cell r="C485" t="str">
            <v>M2</v>
          </cell>
          <cell r="D485">
            <v>0</v>
          </cell>
        </row>
        <row r="486">
          <cell r="A486" t="str">
            <v>1.1.8</v>
          </cell>
          <cell r="B486" t="str">
            <v xml:space="preserve"> DESMONTE DE CUBIERTA LAMINA</v>
          </cell>
          <cell r="C486" t="str">
            <v>M2</v>
          </cell>
          <cell r="D486">
            <v>0</v>
          </cell>
        </row>
        <row r="487">
          <cell r="A487" t="str">
            <v>1.1.11</v>
          </cell>
          <cell r="B487" t="str">
            <v>DEMOLICIÓN MURO CONCRETO E=10 cm</v>
          </cell>
          <cell r="C487" t="str">
            <v>M2</v>
          </cell>
          <cell r="D487">
            <v>0</v>
          </cell>
        </row>
        <row r="488">
          <cell r="A488" t="str">
            <v>1.1.12</v>
          </cell>
          <cell r="B488" t="str">
            <v>DEMOLICIÓN MURO CONCRETO E=15 cm</v>
          </cell>
          <cell r="C488" t="str">
            <v>M2</v>
          </cell>
          <cell r="D488">
            <v>0</v>
          </cell>
        </row>
        <row r="489">
          <cell r="A489" t="str">
            <v>1.1.13</v>
          </cell>
          <cell r="B489" t="str">
            <v xml:space="preserve"> DEMOLICIÓN MURO CONCRETO E=30 cm</v>
          </cell>
          <cell r="C489" t="str">
            <v>M2</v>
          </cell>
          <cell r="D489">
            <v>0</v>
          </cell>
        </row>
        <row r="490">
          <cell r="A490" t="str">
            <v>1.1.14</v>
          </cell>
          <cell r="B490" t="str">
            <v>DESMONTE ALAMBRE PUAS CERRAMIENTO 3 - 5 LÍNEAS</v>
          </cell>
          <cell r="C490" t="str">
            <v>ML</v>
          </cell>
          <cell r="D490">
            <v>0</v>
          </cell>
        </row>
        <row r="491">
          <cell r="A491" t="str">
            <v>1.1.15</v>
          </cell>
          <cell r="B491" t="str">
            <v>DESMONTE CANALES - BAJANTES</v>
          </cell>
          <cell r="C491" t="str">
            <v>ML</v>
          </cell>
          <cell r="D491">
            <v>0</v>
          </cell>
        </row>
        <row r="492">
          <cell r="A492" t="str">
            <v>1.1.16</v>
          </cell>
          <cell r="B492" t="str">
            <v>DESMONTE CERRAMIENTO POSTE CONCRETO-ALAMBRE</v>
          </cell>
          <cell r="C492" t="str">
            <v>ML</v>
          </cell>
          <cell r="D492">
            <v>0</v>
          </cell>
        </row>
        <row r="493">
          <cell r="A493" t="str">
            <v>1.1.17</v>
          </cell>
          <cell r="B493" t="str">
            <v>DESMONTE CIELO FALSO MADERA</v>
          </cell>
          <cell r="C493" t="str">
            <v>M2</v>
          </cell>
          <cell r="D493">
            <v>0</v>
          </cell>
        </row>
        <row r="494">
          <cell r="A494" t="str">
            <v>1.1.18</v>
          </cell>
          <cell r="B494" t="str">
            <v>DESMONTE CORREA METALICA</v>
          </cell>
          <cell r="C494" t="str">
            <v>ML</v>
          </cell>
          <cell r="D494">
            <v>0</v>
          </cell>
        </row>
        <row r="495">
          <cell r="A495" t="str">
            <v>1.1.25</v>
          </cell>
          <cell r="B495" t="str">
            <v xml:space="preserve"> DESMONTE MALLA ESLABONADA H=2.0 M</v>
          </cell>
          <cell r="C495" t="str">
            <v>ML</v>
          </cell>
          <cell r="D495">
            <v>0</v>
          </cell>
        </row>
        <row r="496">
          <cell r="A496" t="str">
            <v>1.1.26</v>
          </cell>
          <cell r="B496" t="str">
            <v>DESMONTE REJA METALICA</v>
          </cell>
          <cell r="C496" t="str">
            <v>M2</v>
          </cell>
          <cell r="D496">
            <v>0</v>
          </cell>
        </row>
        <row r="497">
          <cell r="A497" t="str">
            <v>1.1.28</v>
          </cell>
          <cell r="B497" t="str">
            <v>DESMONTE VIDRIO</v>
          </cell>
          <cell r="C497" t="str">
            <v>M2</v>
          </cell>
          <cell r="D497">
            <v>0</v>
          </cell>
        </row>
        <row r="498">
          <cell r="A498" t="str">
            <v>1.1.29</v>
          </cell>
          <cell r="B498" t="str">
            <v>RETIRO TUBERIA AGUA (GALVANIZADA-PVC-AC) HASTA 1"</v>
          </cell>
          <cell r="C498" t="str">
            <v>ML</v>
          </cell>
          <cell r="D498">
            <v>0</v>
          </cell>
        </row>
        <row r="499">
          <cell r="A499" t="str">
            <v>1.1.32</v>
          </cell>
          <cell r="B499" t="str">
            <v xml:space="preserve"> DEMOLICIÓN ENCHAPE CERAMICO</v>
          </cell>
          <cell r="C499" t="str">
            <v>M2</v>
          </cell>
          <cell r="D499">
            <v>0</v>
          </cell>
        </row>
        <row r="500">
          <cell r="A500" t="str">
            <v>1.1.33</v>
          </cell>
          <cell r="B500" t="str">
            <v>DEMOLICIÓN GUARDAESCOBA</v>
          </cell>
          <cell r="C500" t="str">
            <v>ML</v>
          </cell>
          <cell r="D500">
            <v>0</v>
          </cell>
        </row>
        <row r="501">
          <cell r="A501" t="str">
            <v>1.1.35</v>
          </cell>
          <cell r="B501" t="str">
            <v>DEMOLICIÓN MESON CONCRETO</v>
          </cell>
          <cell r="C501" t="str">
            <v>M2</v>
          </cell>
          <cell r="D501">
            <v>0</v>
          </cell>
        </row>
        <row r="502">
          <cell r="A502" t="str">
            <v>1.1.36</v>
          </cell>
          <cell r="B502" t="str">
            <v xml:space="preserve"> DEMOLICIÓN PAÑETES</v>
          </cell>
          <cell r="C502" t="str">
            <v>M2</v>
          </cell>
          <cell r="D502">
            <v>0</v>
          </cell>
        </row>
        <row r="503">
          <cell r="A503" t="str">
            <v>1.1.37</v>
          </cell>
          <cell r="B503" t="str">
            <v>DEMOLICIÓN PAÑETES TECHO</v>
          </cell>
          <cell r="C503" t="str">
            <v>M2</v>
          </cell>
          <cell r="D503">
            <v>0</v>
          </cell>
        </row>
        <row r="504">
          <cell r="A504" t="str">
            <v>1.1.40</v>
          </cell>
          <cell r="B504" t="str">
            <v xml:space="preserve"> DEMOLICION PLACAS ALIGERADAS CONCRETO E&lt;=0.25 mts.</v>
          </cell>
          <cell r="C504" t="str">
            <v>M2</v>
          </cell>
          <cell r="D504">
            <v>0</v>
          </cell>
        </row>
        <row r="505">
          <cell r="A505" t="str">
            <v>1.1.41</v>
          </cell>
          <cell r="B505" t="str">
            <v xml:space="preserve"> DEMOLICION PLACAS ALIGERADAS CONCRETO E&gt;=0.25 mts.</v>
          </cell>
          <cell r="C505" t="str">
            <v>M2</v>
          </cell>
          <cell r="D505">
            <v>0</v>
          </cell>
        </row>
        <row r="506">
          <cell r="A506" t="str">
            <v>1.1.42</v>
          </cell>
          <cell r="B506" t="str">
            <v xml:space="preserve"> DEMOLICION PLACAS MACIZA CONCRETO E&lt;=0.20 mts.</v>
          </cell>
          <cell r="C506" t="str">
            <v>M2</v>
          </cell>
          <cell r="D506">
            <v>0</v>
          </cell>
        </row>
        <row r="507">
          <cell r="A507" t="str">
            <v>1.1.43</v>
          </cell>
          <cell r="B507" t="str">
            <v xml:space="preserve"> DEMOLICION PLACAS MACIZA CONCRETO E&lt;=0.15 mts.</v>
          </cell>
          <cell r="C507" t="str">
            <v>M2</v>
          </cell>
          <cell r="D507">
            <v>0</v>
          </cell>
        </row>
        <row r="508">
          <cell r="A508" t="str">
            <v>1.1.44</v>
          </cell>
          <cell r="B508" t="str">
            <v>DEMOLICIÓN CIMIENTO CONCRETO</v>
          </cell>
          <cell r="C508" t="str">
            <v>M3</v>
          </cell>
          <cell r="D508">
            <v>0</v>
          </cell>
        </row>
        <row r="509">
          <cell r="A509" t="str">
            <v>1.1.45</v>
          </cell>
          <cell r="B509" t="str">
            <v xml:space="preserve"> DEMOLICIÓN COLUMNA CONCRETO</v>
          </cell>
          <cell r="C509" t="str">
            <v>M3</v>
          </cell>
          <cell r="D509">
            <v>0</v>
          </cell>
        </row>
        <row r="510">
          <cell r="A510" t="str">
            <v>1.1.46</v>
          </cell>
          <cell r="B510" t="str">
            <v xml:space="preserve"> DEMOLICIÓN CONCRETO CICLOPEO</v>
          </cell>
          <cell r="C510" t="str">
            <v>M3</v>
          </cell>
          <cell r="D510">
            <v>0</v>
          </cell>
        </row>
        <row r="511">
          <cell r="A511" t="str">
            <v>1.1.47</v>
          </cell>
          <cell r="B511" t="str">
            <v xml:space="preserve"> DEMOLICIÓN VIGA AMARRE CONCRETO &lt; 25 CM - 35 CM</v>
          </cell>
          <cell r="C511" t="str">
            <v>ML</v>
          </cell>
          <cell r="D511">
            <v>0</v>
          </cell>
        </row>
        <row r="512">
          <cell r="A512" t="str">
            <v>1.1.48</v>
          </cell>
          <cell r="B512" t="str">
            <v xml:space="preserve"> DEMOLICIÓN VIGA CANAL</v>
          </cell>
          <cell r="C512" t="str">
            <v>ML</v>
          </cell>
          <cell r="D512">
            <v>0</v>
          </cell>
        </row>
        <row r="513">
          <cell r="A513" t="str">
            <v>1.1.49</v>
          </cell>
          <cell r="B513" t="str">
            <v xml:space="preserve"> DEMOLICIÓN ESCALERA CONCRETO REFORZADO</v>
          </cell>
          <cell r="C513" t="str">
            <v>M3</v>
          </cell>
          <cell r="D513">
            <v>0</v>
          </cell>
        </row>
        <row r="514">
          <cell r="A514" t="str">
            <v>1.1.50</v>
          </cell>
          <cell r="B514" t="str">
            <v xml:space="preserve"> DEMOLICIÓN VIGA CONCRETO 25cm-35cm</v>
          </cell>
          <cell r="C514" t="str">
            <v>ML</v>
          </cell>
          <cell r="D514">
            <v>0</v>
          </cell>
        </row>
        <row r="515">
          <cell r="A515" t="str">
            <v>1.1.51</v>
          </cell>
          <cell r="B515" t="str">
            <v xml:space="preserve"> DEMOLICIÓN VIGA CONCRETO 35cm-45cm</v>
          </cell>
          <cell r="C515" t="str">
            <v>ML</v>
          </cell>
          <cell r="D515">
            <v>0</v>
          </cell>
        </row>
        <row r="516">
          <cell r="A516" t="str">
            <v>1.1.52</v>
          </cell>
          <cell r="B516" t="str">
            <v>DEMOLICIÓN SARDINEL</v>
          </cell>
          <cell r="C516" t="str">
            <v>ML</v>
          </cell>
          <cell r="D516">
            <v>0</v>
          </cell>
        </row>
        <row r="517">
          <cell r="A517" t="str">
            <v>1.1.53</v>
          </cell>
          <cell r="B517" t="str">
            <v>DEMOLICIÓN ANDEN/CONTRAPISO CONCRETO E= 7.6CM A 12CM</v>
          </cell>
          <cell r="C517" t="str">
            <v>M2</v>
          </cell>
          <cell r="D517">
            <v>0</v>
          </cell>
        </row>
        <row r="518">
          <cell r="A518" t="str">
            <v>1.1.54</v>
          </cell>
          <cell r="B518" t="str">
            <v xml:space="preserve"> DEMOLICIÓN ANDEN/CONTRAPISO CONCRETO E &gt; A 12CM</v>
          </cell>
          <cell r="C518" t="str">
            <v>M2</v>
          </cell>
          <cell r="D518">
            <v>0</v>
          </cell>
        </row>
        <row r="519">
          <cell r="A519" t="str">
            <v>1.1.55</v>
          </cell>
          <cell r="B519" t="str">
            <v xml:space="preserve"> DEMOLICIÓN CAJA INSPECCION</v>
          </cell>
          <cell r="C519" t="str">
            <v xml:space="preserve">UN </v>
          </cell>
          <cell r="D519">
            <v>0</v>
          </cell>
        </row>
        <row r="520">
          <cell r="A520" t="str">
            <v>1.1.58</v>
          </cell>
          <cell r="B520" t="str">
            <v>DEMOLICIÓN PISO BALDOSA+MORTERO</v>
          </cell>
          <cell r="C520" t="str">
            <v>M2</v>
          </cell>
          <cell r="D520">
            <v>0</v>
          </cell>
        </row>
        <row r="521">
          <cell r="A521" t="str">
            <v>1.1.59</v>
          </cell>
          <cell r="B521" t="str">
            <v>DEMOLICIÓN PISO GRANO PULIDO</v>
          </cell>
          <cell r="C521" t="str">
            <v>M2</v>
          </cell>
          <cell r="D521">
            <v>0</v>
          </cell>
        </row>
        <row r="522">
          <cell r="A522" t="str">
            <v>1.1.60</v>
          </cell>
          <cell r="B522" t="str">
            <v xml:space="preserve"> DEMOLICIÓN CIELO FALSO ESTRUCTURA ALUMINIO</v>
          </cell>
          <cell r="C522" t="str">
            <v>M2</v>
          </cell>
          <cell r="D522">
            <v>0</v>
          </cell>
        </row>
        <row r="523">
          <cell r="A523" t="str">
            <v>1.1.61</v>
          </cell>
          <cell r="B523" t="str">
            <v xml:space="preserve"> ROTURA PAVIMENTO</v>
          </cell>
          <cell r="C523" t="str">
            <v>M2</v>
          </cell>
          <cell r="D523">
            <v>0</v>
          </cell>
        </row>
        <row r="524">
          <cell r="A524" t="str">
            <v>1.1.62</v>
          </cell>
          <cell r="B524" t="str">
            <v>DESCAPOTE MANUAL Y RETIRO (DISTANCIA DE 1 KM A 5 KM)</v>
          </cell>
          <cell r="C524" t="str">
            <v>M2</v>
          </cell>
          <cell r="D524">
            <v>0</v>
          </cell>
        </row>
        <row r="525">
          <cell r="A525" t="str">
            <v>1.1.63</v>
          </cell>
          <cell r="B525" t="str">
            <v xml:space="preserve"> DESCAPOTE MECANICO Y RETIRO (DISTANCIA DE 1 KM A 5 KM)</v>
          </cell>
          <cell r="C525" t="str">
            <v>M3</v>
          </cell>
          <cell r="D525">
            <v>0</v>
          </cell>
        </row>
        <row r="526">
          <cell r="A526" t="str">
            <v>1.1.64</v>
          </cell>
          <cell r="B526" t="str">
            <v>RETIRO TUBERIA EXISTENTE 0" A 12"</v>
          </cell>
          <cell r="C526" t="str">
            <v>ML</v>
          </cell>
          <cell r="D526">
            <v>0</v>
          </cell>
        </row>
        <row r="527">
          <cell r="A527" t="str">
            <v>1.1.65</v>
          </cell>
          <cell r="B527" t="str">
            <v>RETIRO TUBERIA EXISTENTE 12"  A  24"</v>
          </cell>
          <cell r="C527" t="str">
            <v>ML</v>
          </cell>
          <cell r="D527">
            <v>0</v>
          </cell>
        </row>
        <row r="528">
          <cell r="A528" t="str">
            <v>1.1.66</v>
          </cell>
          <cell r="B528" t="str">
            <v xml:space="preserve"> ACARREO MATERIALES PETREOS-TIERRA-VARIOS</v>
          </cell>
          <cell r="C528" t="str">
            <v>M3/Km</v>
          </cell>
          <cell r="D528">
            <v>0</v>
          </cell>
        </row>
        <row r="529">
          <cell r="A529" t="str">
            <v>1.1.70</v>
          </cell>
          <cell r="B529" t="str">
            <v>DEMOLICIÓN CUNETA EN CONCRETO</v>
          </cell>
          <cell r="C529" t="str">
            <v>ML</v>
          </cell>
          <cell r="D529">
            <v>0</v>
          </cell>
        </row>
        <row r="530">
          <cell r="A530" t="str">
            <v>1.1.71</v>
          </cell>
          <cell r="B530" t="str">
            <v>DEMOLICIÓN DE SUMIDEROS</v>
          </cell>
          <cell r="C530" t="str">
            <v xml:space="preserve">UN </v>
          </cell>
          <cell r="D530">
            <v>0</v>
          </cell>
        </row>
        <row r="531">
          <cell r="A531" t="str">
            <v>1.1.74</v>
          </cell>
          <cell r="B531" t="str">
            <v xml:space="preserve"> LOCALIZACION Y REPLANTEO REDES HASTA  H = 0.50 m</v>
          </cell>
          <cell r="C531" t="str">
            <v>M2</v>
          </cell>
          <cell r="D531">
            <v>0</v>
          </cell>
        </row>
        <row r="532">
          <cell r="A532" t="str">
            <v>1.1.75</v>
          </cell>
          <cell r="B532" t="str">
            <v>CAMPAMENTO 18 M2</v>
          </cell>
          <cell r="C532" t="str">
            <v xml:space="preserve">UN </v>
          </cell>
          <cell r="D532">
            <v>0</v>
          </cell>
        </row>
        <row r="533">
          <cell r="A533" t="str">
            <v>1.1.76</v>
          </cell>
          <cell r="B533" t="str">
            <v>CAMPAMENTO 36 M2</v>
          </cell>
          <cell r="C533" t="str">
            <v xml:space="preserve">UN </v>
          </cell>
          <cell r="D533">
            <v>0</v>
          </cell>
        </row>
        <row r="534">
          <cell r="A534" t="str">
            <v>1.1.78</v>
          </cell>
          <cell r="B534" t="str">
            <v xml:space="preserve"> DESMONTE CUBIERTAS TEJA DE ASBESTO Y/ O ASBESTO CEMENTO</v>
          </cell>
          <cell r="C534" t="str">
            <v>M2</v>
          </cell>
          <cell r="D534">
            <v>0</v>
          </cell>
        </row>
        <row r="535">
          <cell r="A535" t="str">
            <v>1.1.79</v>
          </cell>
          <cell r="B535" t="str">
            <v xml:space="preserve"> DEMOLICION MUROS LADRILLO E = 0.15 mts.</v>
          </cell>
          <cell r="C535" t="str">
            <v>M2</v>
          </cell>
          <cell r="D535">
            <v>0</v>
          </cell>
        </row>
        <row r="536">
          <cell r="A536" t="str">
            <v>1.1.80</v>
          </cell>
          <cell r="B536" t="str">
            <v xml:space="preserve"> DEMOLICION MUROS EN LADRILLO E = 0.25 mts.</v>
          </cell>
          <cell r="C536" t="str">
            <v>M2</v>
          </cell>
          <cell r="D536">
            <v>0</v>
          </cell>
        </row>
        <row r="537">
          <cell r="A537" t="str">
            <v>1.1.81</v>
          </cell>
          <cell r="B537" t="str">
            <v>DESMONTE MARCOS Y PUERTAS</v>
          </cell>
          <cell r="C537" t="str">
            <v>M2</v>
          </cell>
          <cell r="D537">
            <v>0</v>
          </cell>
        </row>
        <row r="538">
          <cell r="A538" t="str">
            <v>1.1.82</v>
          </cell>
          <cell r="B538" t="str">
            <v>DESMONTE  VENTANAS</v>
          </cell>
          <cell r="C538" t="str">
            <v>M2</v>
          </cell>
          <cell r="D538">
            <v>0</v>
          </cell>
        </row>
        <row r="539">
          <cell r="A539" t="str">
            <v>1.1.83</v>
          </cell>
          <cell r="B539" t="str">
            <v xml:space="preserve"> DEMOLICION PLACA DE PISO E=0,10 Mts.</v>
          </cell>
          <cell r="C539" t="str">
            <v>M2</v>
          </cell>
          <cell r="D539">
            <v>0</v>
          </cell>
        </row>
        <row r="540">
          <cell r="A540" t="str">
            <v>1.1.84</v>
          </cell>
          <cell r="B540" t="str">
            <v>CERRAMIENTO EN TABLA BURRA H=3.00  mts.</v>
          </cell>
          <cell r="C540" t="str">
            <v>ML</v>
          </cell>
          <cell r="D540">
            <v>0</v>
          </cell>
        </row>
        <row r="541">
          <cell r="A541" t="str">
            <v>1.1.85</v>
          </cell>
          <cell r="B541" t="str">
            <v>CERRAMIENTO ALAMBRE DE PUAS No. 12  4 HILOS POSTES DE MADERA</v>
          </cell>
          <cell r="C541" t="str">
            <v>ML</v>
          </cell>
          <cell r="D541">
            <v>0</v>
          </cell>
        </row>
        <row r="542">
          <cell r="A542" t="str">
            <v>1.2.1</v>
          </cell>
          <cell r="B542" t="str">
            <v>EXCAVACIÓN MECÁNICA EN ROCA INCL. RETIRO</v>
          </cell>
          <cell r="C542" t="str">
            <v>M3</v>
          </cell>
          <cell r="D542">
            <v>0</v>
          </cell>
        </row>
        <row r="543">
          <cell r="A543" t="str">
            <v>1.2.3</v>
          </cell>
          <cell r="B543" t="str">
            <v xml:space="preserve"> RETIRO MATERIAL EXCAVADO A MAQUINA (SIN TRANSPORTE)</v>
          </cell>
          <cell r="C543" t="str">
            <v>M3</v>
          </cell>
          <cell r="D543">
            <v>0</v>
          </cell>
        </row>
        <row r="544">
          <cell r="A544" t="str">
            <v>1.2.4</v>
          </cell>
          <cell r="B544" t="str">
            <v xml:space="preserve"> RELLENO MATERIAL SITIO COMPACTADO CILINDRO</v>
          </cell>
          <cell r="C544" t="str">
            <v>M3</v>
          </cell>
          <cell r="D544">
            <v>0</v>
          </cell>
        </row>
        <row r="545">
          <cell r="A545" t="str">
            <v>1.2.5</v>
          </cell>
          <cell r="B545" t="str">
            <v xml:space="preserve"> EXCAVACIÓN MECÁNICA HUMEDA (debajo del nivel freático)</v>
          </cell>
          <cell r="C545" t="str">
            <v>M3</v>
          </cell>
          <cell r="D545">
            <v>0</v>
          </cell>
        </row>
        <row r="546">
          <cell r="A546" t="str">
            <v>1.2.6</v>
          </cell>
          <cell r="B546" t="str">
            <v>CONCRETO CICLOPEO 10,5MPa (1500 PSI) RELACIÓN 60C/40P</v>
          </cell>
          <cell r="C546" t="str">
            <v>M3</v>
          </cell>
          <cell r="D546">
            <v>0</v>
          </cell>
        </row>
        <row r="547">
          <cell r="A547" t="str">
            <v>1.2.7</v>
          </cell>
          <cell r="B547" t="str">
            <v>CONCRETO CICLOPEO 14MPa (2000 PSI) RELACIÓN 60C/40P</v>
          </cell>
          <cell r="C547" t="str">
            <v>M3</v>
          </cell>
          <cell r="D547">
            <v>0</v>
          </cell>
        </row>
        <row r="548">
          <cell r="A548" t="str">
            <v>1.2.9</v>
          </cell>
          <cell r="B548" t="str">
            <v>CONSTRUCCION DE MUROS EN GAVIONES, INCLUYE MALLA ESLABONADA TRIPLE  TORSION CAL. 12</v>
          </cell>
          <cell r="C548" t="str">
            <v>M3</v>
          </cell>
          <cell r="D548">
            <v>0</v>
          </cell>
        </row>
        <row r="549">
          <cell r="A549" t="str">
            <v>1.2.10</v>
          </cell>
          <cell r="B549" t="str">
            <v xml:space="preserve"> CONCRETO DE ZAPATAS 21MPa  + FORMALETA</v>
          </cell>
          <cell r="C549" t="str">
            <v>M3</v>
          </cell>
          <cell r="D549">
            <v>0</v>
          </cell>
        </row>
        <row r="550">
          <cell r="A550" t="str">
            <v>1.2.12</v>
          </cell>
          <cell r="B550" t="str">
            <v>CONCRETO VIGA DE AMARRE 21,1 MPa TE INVERTIDA</v>
          </cell>
          <cell r="C550" t="str">
            <v>M3</v>
          </cell>
          <cell r="D550">
            <v>0</v>
          </cell>
        </row>
        <row r="551">
          <cell r="A551" t="str">
            <v>1.2.13</v>
          </cell>
          <cell r="B551" t="str">
            <v xml:space="preserve"> PEDESTAL CONCRETO 21,1 Mpa</v>
          </cell>
          <cell r="C551" t="str">
            <v>M3</v>
          </cell>
          <cell r="D551">
            <v>0</v>
          </cell>
        </row>
        <row r="552">
          <cell r="A552" t="str">
            <v>1.2.14</v>
          </cell>
          <cell r="B552" t="str">
            <v xml:space="preserve"> SOLADO CONCRETO ESPESOR E=0.05M 14MPa (2000PSI)</v>
          </cell>
          <cell r="C552" t="str">
            <v>M2</v>
          </cell>
          <cell r="D552">
            <v>0</v>
          </cell>
        </row>
        <row r="553">
          <cell r="A553" t="str">
            <v>1.2.15</v>
          </cell>
          <cell r="B553" t="str">
            <v>SOLADO CONCRETO ESPESOR E=0.07M 14MPa (2000PSI)</v>
          </cell>
          <cell r="C553" t="str">
            <v>M2</v>
          </cell>
          <cell r="D553">
            <v>0</v>
          </cell>
        </row>
        <row r="554">
          <cell r="A554" t="str">
            <v>1.2.16</v>
          </cell>
          <cell r="B554" t="str">
            <v xml:space="preserve">  LOSA FLOTANTE CASETON-VIGAS H = 40 CM - 45 CM</v>
          </cell>
          <cell r="C554" t="str">
            <v>M2</v>
          </cell>
          <cell r="D554">
            <v>0</v>
          </cell>
        </row>
        <row r="555">
          <cell r="A555" t="str">
            <v>1.2.17</v>
          </cell>
          <cell r="B555" t="str">
            <v>LOSA MACIZA CIMIENTO CONCRETO 21 MPa - 3000 PSI H=10 CM</v>
          </cell>
          <cell r="C555" t="str">
            <v>M2</v>
          </cell>
          <cell r="D555">
            <v>0</v>
          </cell>
        </row>
        <row r="556">
          <cell r="A556" t="str">
            <v>1.2.18</v>
          </cell>
          <cell r="B556" t="str">
            <v xml:space="preserve"> LOSA MACIZA CIMIENTO CONCRETO 21 MPa - 3000 PSI H=15 CM</v>
          </cell>
          <cell r="C556" t="str">
            <v>M2</v>
          </cell>
          <cell r="D556">
            <v>0</v>
          </cell>
        </row>
        <row r="557">
          <cell r="A557" t="str">
            <v>1.2.19</v>
          </cell>
          <cell r="B557" t="str">
            <v xml:space="preserve"> LOSA MACIZA CIMIENTO CONCRETO 21 MPa - 3000 PSI H=20 CM</v>
          </cell>
          <cell r="C557" t="str">
            <v>M2</v>
          </cell>
          <cell r="D557">
            <v>0</v>
          </cell>
        </row>
        <row r="558">
          <cell r="A558" t="str">
            <v>1.2.20</v>
          </cell>
          <cell r="B558" t="str">
            <v>MURO DE CONTENCIÓN EN CONCRETO DE 21 MPa - 3000 PSI  0&lt;H&lt;=1.00M</v>
          </cell>
          <cell r="C558" t="str">
            <v>M3</v>
          </cell>
          <cell r="D558">
            <v>0</v>
          </cell>
        </row>
        <row r="559">
          <cell r="A559" t="str">
            <v>1.2.21</v>
          </cell>
          <cell r="B559" t="str">
            <v>MURO DE CONTENCIÓN EN CONCRETO DE 21 MPa - 3000 PSI 1,01&lt;H&lt;=2.00M</v>
          </cell>
          <cell r="C559" t="str">
            <v>M3</v>
          </cell>
          <cell r="D559">
            <v>0</v>
          </cell>
        </row>
        <row r="560">
          <cell r="A560" t="str">
            <v>1.2.22</v>
          </cell>
          <cell r="B560" t="str">
            <v>MURO DE CONTENCIÓN EN CONCRETO DE 21 MPa - 3000 PSI  2,01&lt;H&lt;=3,5 MTS</v>
          </cell>
          <cell r="C560" t="str">
            <v>M3</v>
          </cell>
          <cell r="D560">
            <v>0</v>
          </cell>
        </row>
        <row r="561">
          <cell r="A561" t="str">
            <v>1.2.23</v>
          </cell>
          <cell r="B561" t="str">
            <v>MURO CONTENCION CONCRETO CICLOPEO H&lt;1.5M 40% RAJÓN</v>
          </cell>
          <cell r="C561" t="str">
            <v>M3</v>
          </cell>
          <cell r="D561">
            <v>0</v>
          </cell>
        </row>
        <row r="562">
          <cell r="A562" t="str">
            <v>1.2.24</v>
          </cell>
          <cell r="B562" t="str">
            <v xml:space="preserve"> SUMINISTRO FIGURADA Y AMRRE DE ACERO 37000 PSI  240 Mpa</v>
          </cell>
          <cell r="C562" t="str">
            <v>KG</v>
          </cell>
          <cell r="D562">
            <v>0</v>
          </cell>
        </row>
        <row r="563">
          <cell r="A563" t="str">
            <v>1.2.25</v>
          </cell>
          <cell r="B563" t="str">
            <v>SUMINISTRO FIGURADA Y AMRRE DE ACERO 60000 PSI 420 Mpa</v>
          </cell>
          <cell r="C563" t="str">
            <v>KG</v>
          </cell>
          <cell r="D563">
            <v>0</v>
          </cell>
        </row>
        <row r="564">
          <cell r="A564" t="str">
            <v>1.2.26</v>
          </cell>
          <cell r="B564" t="str">
            <v>SUMINISTRO E INSTALACIÓN MALLA ELECTROSOLDADA U-84</v>
          </cell>
          <cell r="C564" t="str">
            <v>KG</v>
          </cell>
          <cell r="D564">
            <v>0</v>
          </cell>
        </row>
        <row r="565">
          <cell r="A565" t="str">
            <v>1.2.27</v>
          </cell>
          <cell r="B565" t="str">
            <v xml:space="preserve"> CAJAS DE INSPECCION DE 1.20 X 1.20 X 1.20 MTS LADRILLO</v>
          </cell>
          <cell r="C565" t="str">
            <v>KG</v>
          </cell>
          <cell r="D565">
            <v>0</v>
          </cell>
        </row>
        <row r="566">
          <cell r="A566" t="str">
            <v>1.2.28</v>
          </cell>
          <cell r="B566" t="str">
            <v>SUMINISTRO E INSTALACION TUBERIA PVC SANITARIA 2"</v>
          </cell>
          <cell r="C566" t="str">
            <v>UN</v>
          </cell>
          <cell r="D566">
            <v>0</v>
          </cell>
        </row>
        <row r="567">
          <cell r="A567" t="str">
            <v>1.2.29</v>
          </cell>
          <cell r="B567" t="str">
            <v xml:space="preserve"> SUMINISTRO E INSTALACION TUBERIA PVC SANITARIA 3"</v>
          </cell>
          <cell r="C567" t="str">
            <v>ML</v>
          </cell>
          <cell r="D567">
            <v>0</v>
          </cell>
        </row>
        <row r="568">
          <cell r="A568" t="str">
            <v>1.2.30</v>
          </cell>
          <cell r="B568" t="str">
            <v>SUMINISTRO E INSTALACION TUBERIA PVC SANITARIA 4"</v>
          </cell>
          <cell r="C568" t="str">
            <v>ML</v>
          </cell>
          <cell r="D568">
            <v>0</v>
          </cell>
        </row>
        <row r="569">
          <cell r="A569" t="str">
            <v>1.2.31</v>
          </cell>
          <cell r="B569" t="str">
            <v xml:space="preserve"> SUMINISTRO E INSTALACION TUBERIA PVC SANITARIA 6"</v>
          </cell>
          <cell r="C569" t="str">
            <v>ML</v>
          </cell>
          <cell r="D569">
            <v>0</v>
          </cell>
        </row>
        <row r="570">
          <cell r="A570" t="str">
            <v>1.2.32</v>
          </cell>
          <cell r="B570" t="str">
            <v>SUMINISTRO E INSTALACION TUBERIA PVC SANITARIA 8"</v>
          </cell>
          <cell r="C570" t="str">
            <v>ML</v>
          </cell>
          <cell r="D570">
            <v>0</v>
          </cell>
        </row>
        <row r="571">
          <cell r="A571" t="str">
            <v>1.2.33</v>
          </cell>
          <cell r="B571" t="str">
            <v>SUMINISTRO E INSTALACION TUBERIA PVC SANITARIA 10"</v>
          </cell>
          <cell r="C571" t="str">
            <v>ML</v>
          </cell>
          <cell r="D571">
            <v>0</v>
          </cell>
        </row>
        <row r="572">
          <cell r="A572" t="str">
            <v>1.2.34</v>
          </cell>
          <cell r="B572" t="str">
            <v>SUMINISTRO E INSTALACION TUBERIA PVC SANITARIA 12"</v>
          </cell>
          <cell r="C572" t="str">
            <v>ML</v>
          </cell>
          <cell r="D572">
            <v>0</v>
          </cell>
        </row>
        <row r="573">
          <cell r="A573" t="str">
            <v>1.2.35</v>
          </cell>
          <cell r="B573" t="str">
            <v>SUMINISTRO E INSTALACION TUBERIA PVC SANITARIA 16"</v>
          </cell>
          <cell r="C573" t="str">
            <v>ML</v>
          </cell>
          <cell r="D573">
            <v>0</v>
          </cell>
        </row>
        <row r="574">
          <cell r="A574" t="str">
            <v>1.2.36</v>
          </cell>
          <cell r="B574" t="str">
            <v>SUMINISTRO E INSTALACION TUBERIA PVC SANITARIA 18"</v>
          </cell>
          <cell r="C574" t="str">
            <v>ML</v>
          </cell>
          <cell r="D574">
            <v>0</v>
          </cell>
        </row>
        <row r="575">
          <cell r="A575" t="str">
            <v>1.2.37</v>
          </cell>
          <cell r="B575" t="str">
            <v xml:space="preserve">  TUBERIA PVC 4" DRENAJE SIN FILTRO</v>
          </cell>
          <cell r="C575" t="str">
            <v>ML</v>
          </cell>
          <cell r="D575">
            <v>0</v>
          </cell>
        </row>
        <row r="576">
          <cell r="A576" t="str">
            <v>1.2.38</v>
          </cell>
          <cell r="B576" t="str">
            <v>TUBERIA PVC 6 DRENAJE SIN FILTRO</v>
          </cell>
          <cell r="C576" t="str">
            <v>ML</v>
          </cell>
          <cell r="D576">
            <v>0</v>
          </cell>
        </row>
        <row r="577">
          <cell r="A577" t="str">
            <v>1.2.39</v>
          </cell>
          <cell r="B577" t="str">
            <v>TUBERIA PVC 8" DRENAJE CF</v>
          </cell>
          <cell r="C577" t="str">
            <v>ML</v>
          </cell>
          <cell r="D577">
            <v>0</v>
          </cell>
        </row>
        <row r="578">
          <cell r="A578" t="str">
            <v>1.2.40</v>
          </cell>
          <cell r="B578" t="str">
            <v>TUBERIA PVC 8" DRENAJE SF</v>
          </cell>
          <cell r="C578" t="str">
            <v>ML</v>
          </cell>
          <cell r="D578">
            <v>0</v>
          </cell>
        </row>
        <row r="579">
          <cell r="A579" t="str">
            <v>1.2.41</v>
          </cell>
          <cell r="B579" t="str">
            <v>SUMINISTRO E INSTALACION YEE GRESS DE 8" x 6"</v>
          </cell>
          <cell r="C579" t="str">
            <v>UN</v>
          </cell>
          <cell r="D579">
            <v>0</v>
          </cell>
        </row>
        <row r="580">
          <cell r="A580" t="str">
            <v>1.2.42</v>
          </cell>
          <cell r="B580" t="str">
            <v>SUMINISTRO E INSTALACIÓN CODO GRESS 6"</v>
          </cell>
          <cell r="C580" t="str">
            <v>UN</v>
          </cell>
          <cell r="D580">
            <v>0</v>
          </cell>
        </row>
        <row r="581">
          <cell r="A581" t="str">
            <v>1.2.43</v>
          </cell>
          <cell r="B581" t="str">
            <v>SUMINISTRO E INSTALACION CODO GRESS DE 8"</v>
          </cell>
          <cell r="C581" t="str">
            <v>UN</v>
          </cell>
          <cell r="D581">
            <v>0</v>
          </cell>
        </row>
        <row r="582">
          <cell r="A582" t="str">
            <v>1.2.44</v>
          </cell>
          <cell r="B582" t="str">
            <v>SUMINISTRO E INSTALACION TUBERIA DE GRES 3"</v>
          </cell>
          <cell r="C582" t="str">
            <v>ML</v>
          </cell>
          <cell r="D582">
            <v>0</v>
          </cell>
        </row>
        <row r="583">
          <cell r="A583" t="str">
            <v>1.2.45</v>
          </cell>
          <cell r="B583" t="str">
            <v>CONCRETO CICLOPEO 17.5MPa (2500 PSI) RELACIÓN 60C/40P</v>
          </cell>
          <cell r="C583" t="str">
            <v>M3</v>
          </cell>
          <cell r="D583">
            <v>0</v>
          </cell>
        </row>
        <row r="584">
          <cell r="A584" t="str">
            <v>1.2.46</v>
          </cell>
          <cell r="B584" t="str">
            <v xml:space="preserve"> POZO SÉPTICO ETERNIT</v>
          </cell>
          <cell r="C584" t="str">
            <v>UN</v>
          </cell>
          <cell r="D584">
            <v>0</v>
          </cell>
        </row>
        <row r="585">
          <cell r="A585" t="str">
            <v>1.2.48</v>
          </cell>
          <cell r="B585" t="str">
            <v xml:space="preserve"> EXCAVACION MECANICA Y RETIRO MATERIAL COMUN</v>
          </cell>
          <cell r="C585" t="str">
            <v>M3</v>
          </cell>
          <cell r="D585">
            <v>0</v>
          </cell>
        </row>
        <row r="586">
          <cell r="A586" t="str">
            <v>1.2.49</v>
          </cell>
          <cell r="B586" t="str">
            <v>CONCRETO DE ZAPATAS 21 MPa - (3000 PSI)</v>
          </cell>
          <cell r="C586" t="str">
            <v>M3</v>
          </cell>
          <cell r="D586">
            <v>0</v>
          </cell>
        </row>
        <row r="587">
          <cell r="A587" t="str">
            <v>1.2.50</v>
          </cell>
          <cell r="B587" t="str">
            <v>BASE EN CONCRETO POBRE E=0.05 mts. 14 MPa - (2000 PSI)</v>
          </cell>
          <cell r="C587" t="str">
            <v>M2</v>
          </cell>
          <cell r="D587">
            <v>0</v>
          </cell>
        </row>
        <row r="588">
          <cell r="A588" t="str">
            <v>1.2.51</v>
          </cell>
          <cell r="B588" t="str">
            <v>CAJAS DE INSPECCION DE 60x60x60 cm  LADRILLO</v>
          </cell>
          <cell r="C588" t="str">
            <v>UN</v>
          </cell>
          <cell r="D588">
            <v>0</v>
          </cell>
        </row>
        <row r="589">
          <cell r="A589" t="str">
            <v>1.2.52</v>
          </cell>
          <cell r="B589" t="str">
            <v>CAJAS DE INSPECCION DE 80 X 80 X 80 cm LADRILLO</v>
          </cell>
          <cell r="C589" t="str">
            <v>UN</v>
          </cell>
          <cell r="D589">
            <v>0</v>
          </cell>
        </row>
        <row r="590">
          <cell r="A590" t="str">
            <v>1.2.53</v>
          </cell>
          <cell r="B590" t="str">
            <v>CAJAS DE INSPECCION DE 1.00 X 1.00 X 1.00 cm LADRILLO</v>
          </cell>
          <cell r="C590" t="str">
            <v>UN</v>
          </cell>
          <cell r="D590">
            <v>0</v>
          </cell>
        </row>
        <row r="591">
          <cell r="A591" t="str">
            <v>1.2.54</v>
          </cell>
          <cell r="B591" t="str">
            <v>SUMINISTRO E INSTALACION TUBERIA DE GRES D=4"</v>
          </cell>
          <cell r="C591" t="str">
            <v>ML</v>
          </cell>
          <cell r="D591">
            <v>0</v>
          </cell>
        </row>
        <row r="592">
          <cell r="A592" t="str">
            <v>1.2.55</v>
          </cell>
          <cell r="B592" t="str">
            <v>SUMINISTRO E INSTALACION TUBERIA DE GRES D=6"</v>
          </cell>
          <cell r="C592" t="str">
            <v>ML</v>
          </cell>
          <cell r="D592">
            <v>0</v>
          </cell>
        </row>
        <row r="593">
          <cell r="A593" t="str">
            <v>1.2.56</v>
          </cell>
          <cell r="B593" t="str">
            <v>SUMINSTRO E INSTALACION TUBERIA DE GRES DRENAJE D=4"</v>
          </cell>
          <cell r="C593" t="str">
            <v>ML</v>
          </cell>
          <cell r="D593">
            <v>0</v>
          </cell>
        </row>
        <row r="594">
          <cell r="A594" t="str">
            <v>1.2.57</v>
          </cell>
          <cell r="B594" t="str">
            <v xml:space="preserve"> SUMINSTRO E INSTALACION TUBERIA DE GRES DRENAJE D=6</v>
          </cell>
          <cell r="C594" t="str">
            <v>ML</v>
          </cell>
          <cell r="D594">
            <v>0</v>
          </cell>
        </row>
        <row r="595">
          <cell r="A595" t="str">
            <v>1.2.58</v>
          </cell>
          <cell r="B595" t="str">
            <v>SUMINSTRO E INSTALACION CODO DE GRES DE 4"</v>
          </cell>
          <cell r="C595" t="str">
            <v>ML</v>
          </cell>
          <cell r="D595">
            <v>0</v>
          </cell>
        </row>
        <row r="596">
          <cell r="A596" t="str">
            <v>1.2.59</v>
          </cell>
          <cell r="B596" t="str">
            <v>SUMINSTRO E INSTALACION CODO DE GRES DE 6"</v>
          </cell>
          <cell r="C596" t="str">
            <v>ML</v>
          </cell>
          <cell r="D596">
            <v>0</v>
          </cell>
        </row>
        <row r="597">
          <cell r="A597" t="str">
            <v>1.3.1</v>
          </cell>
          <cell r="B597" t="str">
            <v>PLACA FACIL 21 MPa - (3000 PSI)</v>
          </cell>
          <cell r="C597" t="str">
            <v>M2</v>
          </cell>
          <cell r="D597">
            <v>0</v>
          </cell>
        </row>
        <row r="598">
          <cell r="A598" t="str">
            <v>1.3.2</v>
          </cell>
          <cell r="B598" t="str">
            <v>PLACA FACIL 24.5 MPa - (3500 PSI)</v>
          </cell>
          <cell r="C598" t="str">
            <v>M2</v>
          </cell>
          <cell r="D598">
            <v>0</v>
          </cell>
        </row>
        <row r="599">
          <cell r="A599" t="str">
            <v>1.3.3</v>
          </cell>
          <cell r="B599" t="str">
            <v>PLACA CON STEEL DECK 21 MPa - (3000 PSI)</v>
          </cell>
          <cell r="C599" t="str">
            <v>M2</v>
          </cell>
          <cell r="D599">
            <v>0</v>
          </cell>
        </row>
        <row r="600">
          <cell r="A600" t="str">
            <v>1.3.4</v>
          </cell>
          <cell r="B600" t="str">
            <v xml:space="preserve"> PLACA CON STEEL DECK 24.5 MPa - (3500 PSI)</v>
          </cell>
          <cell r="C600" t="str">
            <v>M2</v>
          </cell>
          <cell r="D600">
            <v>0</v>
          </cell>
        </row>
        <row r="601">
          <cell r="A601" t="str">
            <v>1.3.5</v>
          </cell>
          <cell r="B601" t="str">
            <v xml:space="preserve"> PLACA CASETON ESTERILLA DE GUADUA ALTURA DE 40 CMS   21 MPa - (3000 PSI)</v>
          </cell>
          <cell r="C601" t="str">
            <v>M2</v>
          </cell>
          <cell r="D601">
            <v>0</v>
          </cell>
        </row>
        <row r="602">
          <cell r="A602" t="str">
            <v>1.3.6</v>
          </cell>
          <cell r="B602" t="str">
            <v>PLACA CASETON ESTERILLA DE GUADUA ALTURA DE 35 CMS  21 MPa - (3000 PSI)</v>
          </cell>
          <cell r="C602" t="str">
            <v>M2</v>
          </cell>
          <cell r="D602">
            <v>0</v>
          </cell>
        </row>
        <row r="603">
          <cell r="A603" t="str">
            <v>1.3.7</v>
          </cell>
          <cell r="B603" t="str">
            <v>PLACA CASETON ESTERILLA DE GUADUA ALTURA DE 30 CMS  21 MPa - (3000 PSI)</v>
          </cell>
          <cell r="C603" t="str">
            <v>M2</v>
          </cell>
          <cell r="D603">
            <v>0</v>
          </cell>
        </row>
        <row r="604">
          <cell r="A604" t="str">
            <v>1.3.8</v>
          </cell>
          <cell r="B604" t="str">
            <v>PLACA CASETON ESTERILLA DE GUADUA ALTURA DE 40 CMS  24.5 MPa - (3500 PSI)</v>
          </cell>
          <cell r="C604" t="str">
            <v>M2</v>
          </cell>
          <cell r="D604">
            <v>0</v>
          </cell>
        </row>
        <row r="605">
          <cell r="A605" t="str">
            <v>1.3.9</v>
          </cell>
          <cell r="B605" t="str">
            <v>PLACA CASETON ESTERILLA DE GUADUA ALTURA DE 35 CMS  24.5 MPa - (3500 PSI)</v>
          </cell>
          <cell r="C605" t="str">
            <v>M2</v>
          </cell>
          <cell r="D605">
            <v>0</v>
          </cell>
        </row>
        <row r="606">
          <cell r="A606" t="str">
            <v>1.3.10</v>
          </cell>
          <cell r="B606" t="str">
            <v>PLACA CASETON ESTERILLA DE GUADUA ALTURA DE 30 CMS   24.5 Mpa - (3500 PSI)</v>
          </cell>
          <cell r="C606" t="str">
            <v>M2</v>
          </cell>
          <cell r="D606">
            <v>0</v>
          </cell>
        </row>
        <row r="607">
          <cell r="A607" t="str">
            <v>1.3.11</v>
          </cell>
          <cell r="B607" t="str">
            <v xml:space="preserve"> CONSTRUCCION DE VIGA CANAL EN CONCRETO IMPERMEABILZADO 21 MPa - (3000 PSI)</v>
          </cell>
          <cell r="C607" t="str">
            <v>M3</v>
          </cell>
          <cell r="D607">
            <v>0</v>
          </cell>
        </row>
        <row r="608">
          <cell r="A608" t="str">
            <v>1.3.12</v>
          </cell>
          <cell r="B608" t="str">
            <v>CONSTRUCCION DE VIGA CANAL EN CONCRETO IMPERMEABILZADO 24.5 MPa - (3500 PSI)</v>
          </cell>
          <cell r="C608" t="str">
            <v>M3</v>
          </cell>
          <cell r="D608">
            <v>0</v>
          </cell>
        </row>
        <row r="609">
          <cell r="A609" t="str">
            <v>1.3.13</v>
          </cell>
          <cell r="B609" t="str">
            <v>CONSTRUCCION DE VIGA CANAL EN CONCRETO IMPERMEABILZADO 28 MPa - (4000 PSI)</v>
          </cell>
          <cell r="C609" t="str">
            <v>M3</v>
          </cell>
          <cell r="D609">
            <v>0</v>
          </cell>
        </row>
        <row r="610">
          <cell r="A610" t="str">
            <v>1.3.16</v>
          </cell>
          <cell r="B610" t="str">
            <v>VIGA  AEREA  21 MPa - (3000 PSI)</v>
          </cell>
          <cell r="C610" t="str">
            <v>M3</v>
          </cell>
          <cell r="D610">
            <v>0</v>
          </cell>
        </row>
        <row r="611">
          <cell r="A611" t="str">
            <v>1.3.17</v>
          </cell>
          <cell r="B611" t="str">
            <v>VIGA AMARRE SOBRE MURO  21 MPa - (3000 PSI)</v>
          </cell>
          <cell r="C611" t="str">
            <v>M3</v>
          </cell>
          <cell r="D611">
            <v>0</v>
          </cell>
        </row>
        <row r="612">
          <cell r="A612" t="str">
            <v>1.3.18</v>
          </cell>
          <cell r="B612" t="str">
            <v>PLACA ENTREPISO ALIGERADO CASETON DE LONA E=0.30 mts.   28 MPa - (4000 PSI)</v>
          </cell>
          <cell r="C612" t="str">
            <v>M2</v>
          </cell>
          <cell r="D612">
            <v>0</v>
          </cell>
        </row>
        <row r="613">
          <cell r="A613" t="str">
            <v>1.3.19</v>
          </cell>
          <cell r="B613" t="str">
            <v>PLACA ENTREPISO ALIGERADO BLOQUE CONCRETO 21 MPa - (3000 PSI)</v>
          </cell>
          <cell r="C613" t="str">
            <v>M2</v>
          </cell>
          <cell r="D613">
            <v>0</v>
          </cell>
        </row>
        <row r="614">
          <cell r="A614" t="str">
            <v>1.3.20</v>
          </cell>
          <cell r="B614" t="str">
            <v xml:space="preserve"> PLACA MACIZA 21 MPa - (3000 PSI)  E=0.10 mts.</v>
          </cell>
          <cell r="C614" t="str">
            <v>M2</v>
          </cell>
          <cell r="D614">
            <v>0</v>
          </cell>
        </row>
        <row r="615">
          <cell r="A615" t="str">
            <v>1.3.21</v>
          </cell>
          <cell r="B615" t="str">
            <v xml:space="preserve"> PLACA MACIZA 21 MPa (3000 PSI)   E=0.12 mts.</v>
          </cell>
          <cell r="C615" t="str">
            <v>M2</v>
          </cell>
          <cell r="D615">
            <v>0</v>
          </cell>
        </row>
        <row r="616">
          <cell r="A616" t="str">
            <v>1.3.22</v>
          </cell>
          <cell r="B616" t="str">
            <v>PLACA MACIZA 21 MPa - (3000 PSI) E=0.15 mts.</v>
          </cell>
          <cell r="C616" t="str">
            <v>M2</v>
          </cell>
          <cell r="D616">
            <v>0</v>
          </cell>
        </row>
        <row r="617">
          <cell r="A617" t="str">
            <v>1.3.23</v>
          </cell>
          <cell r="B617" t="str">
            <v>REFUERZOS MALLA ELECTROSOLDADA H-257</v>
          </cell>
          <cell r="C617" t="str">
            <v>KG</v>
          </cell>
          <cell r="D617">
            <v>0</v>
          </cell>
        </row>
        <row r="618">
          <cell r="A618" t="str">
            <v>1.3.24</v>
          </cell>
          <cell r="B618" t="str">
            <v>ESCALERAS MACIZA 21 MPa - (3000 PSI)</v>
          </cell>
          <cell r="C618" t="str">
            <v>M3</v>
          </cell>
          <cell r="D618">
            <v>0</v>
          </cell>
        </row>
        <row r="619">
          <cell r="A619" t="str">
            <v>1.3.25</v>
          </cell>
          <cell r="B619" t="str">
            <v xml:space="preserve"> MURO DE CONTENCION H=2.00 M</v>
          </cell>
          <cell r="C619" t="str">
            <v>M3</v>
          </cell>
          <cell r="D619">
            <v>0</v>
          </cell>
        </row>
        <row r="620">
          <cell r="A620" t="str">
            <v>1.4.4</v>
          </cell>
          <cell r="B620" t="str">
            <v>MURO EN LADRILLO ESTRUCTURAL .15</v>
          </cell>
          <cell r="C620" t="str">
            <v>M2</v>
          </cell>
          <cell r="D620">
            <v>0</v>
          </cell>
        </row>
        <row r="621">
          <cell r="A621" t="str">
            <v>1.4.5</v>
          </cell>
          <cell r="B621" t="str">
            <v xml:space="preserve"> MURO EN DRY WALL 1/2`` DOBLE CARA E =0.10</v>
          </cell>
          <cell r="C621" t="str">
            <v>M2</v>
          </cell>
          <cell r="D621">
            <v>0</v>
          </cell>
        </row>
        <row r="622">
          <cell r="A622" t="str">
            <v>1.4.6</v>
          </cell>
          <cell r="B622" t="str">
            <v xml:space="preserve"> MURO EN DRY WALL 1/2`` DOBLE CARA E =0.12</v>
          </cell>
          <cell r="C622" t="str">
            <v>M2</v>
          </cell>
          <cell r="D622">
            <v>0</v>
          </cell>
        </row>
        <row r="623">
          <cell r="A623" t="str">
            <v>1.4.7</v>
          </cell>
          <cell r="B623" t="str">
            <v xml:space="preserve"> MURO EN SUPERBOARD 8 MM</v>
          </cell>
          <cell r="C623" t="str">
            <v>M2</v>
          </cell>
          <cell r="D623">
            <v>0</v>
          </cell>
        </row>
        <row r="624">
          <cell r="A624" t="str">
            <v>1.4.8</v>
          </cell>
          <cell r="B624" t="str">
            <v>DINTELES EN BLOQUE 0.15</v>
          </cell>
          <cell r="C624" t="str">
            <v>ML</v>
          </cell>
          <cell r="D624">
            <v>0</v>
          </cell>
        </row>
        <row r="625">
          <cell r="A625" t="str">
            <v>1.4.9</v>
          </cell>
          <cell r="B625" t="str">
            <v xml:space="preserve">  DINTELES EN VARILLA</v>
          </cell>
          <cell r="C625" t="str">
            <v>ML</v>
          </cell>
          <cell r="D625">
            <v>0</v>
          </cell>
        </row>
        <row r="626">
          <cell r="A626" t="str">
            <v>1.4.10</v>
          </cell>
          <cell r="B626" t="str">
            <v xml:space="preserve"> ENCHAPES LADRILLO PRENSADO</v>
          </cell>
          <cell r="C626" t="str">
            <v>M2</v>
          </cell>
          <cell r="D626">
            <v>0</v>
          </cell>
        </row>
        <row r="627">
          <cell r="A627" t="str">
            <v>1.4.11</v>
          </cell>
          <cell r="B627" t="str">
            <v>MURO EN BLOQUE CONCRETO 0.10</v>
          </cell>
          <cell r="C627" t="str">
            <v>M2</v>
          </cell>
          <cell r="D627">
            <v>0</v>
          </cell>
        </row>
        <row r="628">
          <cell r="A628" t="str">
            <v>1.4.12</v>
          </cell>
          <cell r="B628" t="str">
            <v>MURO EN BLOQUE CONCRETO 0.20</v>
          </cell>
          <cell r="C628" t="str">
            <v>M2</v>
          </cell>
          <cell r="D628">
            <v>0</v>
          </cell>
        </row>
        <row r="629">
          <cell r="A629" t="str">
            <v>1.4.13</v>
          </cell>
          <cell r="B629" t="str">
            <v>MURO PRENSADO SANTA FE 0.245 LIVIANO</v>
          </cell>
          <cell r="C629" t="str">
            <v>M2</v>
          </cell>
          <cell r="D629">
            <v>0</v>
          </cell>
        </row>
        <row r="630">
          <cell r="A630" t="str">
            <v>1.4.14</v>
          </cell>
          <cell r="B630" t="str">
            <v>MURO PRENSADO SANTA FE 0.245 MACIZO</v>
          </cell>
          <cell r="C630" t="str">
            <v>M2</v>
          </cell>
          <cell r="D630">
            <v>0</v>
          </cell>
        </row>
        <row r="631">
          <cell r="A631" t="str">
            <v>1.4.15</v>
          </cell>
          <cell r="B631" t="str">
            <v>MURO TERMOACÚSTICO CON PAÑETE</v>
          </cell>
          <cell r="C631" t="str">
            <v>M2</v>
          </cell>
          <cell r="D631">
            <v>0</v>
          </cell>
        </row>
        <row r="632">
          <cell r="A632" t="str">
            <v>1.5.1</v>
          </cell>
          <cell r="B632" t="str">
            <v>PAÑETE IMPERMEABILIZADO 1:3</v>
          </cell>
          <cell r="C632" t="str">
            <v>M2</v>
          </cell>
          <cell r="D632">
            <v>0</v>
          </cell>
        </row>
        <row r="633">
          <cell r="A633" t="str">
            <v>1.4.16</v>
          </cell>
          <cell r="B633" t="str">
            <v>REMATES LADRILLO PRENSADO</v>
          </cell>
          <cell r="C633" t="str">
            <v>ML</v>
          </cell>
          <cell r="D633">
            <v>0</v>
          </cell>
        </row>
        <row r="634">
          <cell r="A634" t="str">
            <v>1.4.17</v>
          </cell>
          <cell r="B634" t="str">
            <v>SOBRECIMIENTOS 0.15</v>
          </cell>
          <cell r="C634" t="str">
            <v>ML</v>
          </cell>
          <cell r="D634">
            <v>0</v>
          </cell>
        </row>
        <row r="635">
          <cell r="A635" t="str">
            <v>1.4.18</v>
          </cell>
          <cell r="B635" t="str">
            <v>SOBRECIMIENTOS 0.25</v>
          </cell>
          <cell r="C635" t="str">
            <v>ML</v>
          </cell>
          <cell r="D635">
            <v>0</v>
          </cell>
        </row>
        <row r="636">
          <cell r="A636" t="str">
            <v>1.4.19</v>
          </cell>
          <cell r="B636" t="str">
            <v>SOBRECIMIENTO TOLETE COMUN E=0.12 mts.INCLUYE PAÑETE IMP.</v>
          </cell>
          <cell r="C636" t="str">
            <v>M2</v>
          </cell>
          <cell r="D636">
            <v>0</v>
          </cell>
        </row>
        <row r="637">
          <cell r="A637" t="str">
            <v>1.4.20</v>
          </cell>
          <cell r="B637" t="str">
            <v>SOBRERCIMIENTO TOLETE COMUN E=0.23 mts.INCLUYE PAÑETE IMP.</v>
          </cell>
          <cell r="C637" t="str">
            <v>M2</v>
          </cell>
          <cell r="D637">
            <v>0</v>
          </cell>
        </row>
        <row r="638">
          <cell r="A638" t="str">
            <v>1.4.21</v>
          </cell>
          <cell r="B638" t="str">
            <v>MURO TOLETE COMUN E=0.06 mts.</v>
          </cell>
          <cell r="C638" t="str">
            <v>M2</v>
          </cell>
          <cell r="D638">
            <v>0</v>
          </cell>
        </row>
        <row r="639">
          <cell r="A639" t="str">
            <v>1.4.23</v>
          </cell>
          <cell r="B639" t="str">
            <v>MURO TOLETE COMUN E=0.25 mts</v>
          </cell>
          <cell r="C639" t="str">
            <v>M2</v>
          </cell>
          <cell r="D639">
            <v>0</v>
          </cell>
        </row>
        <row r="640">
          <cell r="A640" t="str">
            <v>1.4.24</v>
          </cell>
          <cell r="B640" t="str">
            <v>MURO PRENSADO TIPO SANTA FE E=0.12 mts</v>
          </cell>
          <cell r="C640" t="str">
            <v>M2</v>
          </cell>
          <cell r="D640">
            <v>0</v>
          </cell>
        </row>
        <row r="641">
          <cell r="A641" t="str">
            <v>1.4.25</v>
          </cell>
          <cell r="B641" t="str">
            <v>MURO SEMIPRENSADO TIPO MAGUNCIA E=0.12 mts.</v>
          </cell>
          <cell r="C641" t="str">
            <v>M2</v>
          </cell>
          <cell r="D641">
            <v>0</v>
          </cell>
        </row>
        <row r="642">
          <cell r="A642" t="str">
            <v>1.4.26</v>
          </cell>
          <cell r="B642" t="str">
            <v xml:space="preserve"> MURO PRENSADO TIPO SANTA FE E=0.25 mts.</v>
          </cell>
          <cell r="C642" t="str">
            <v>M2</v>
          </cell>
          <cell r="D642">
            <v>0</v>
          </cell>
        </row>
        <row r="643">
          <cell r="A643" t="str">
            <v>1.4.27</v>
          </cell>
          <cell r="B643" t="str">
            <v>MURO SEMIPRENSADO TIPO MAGUNCIA E=0.25 mts.</v>
          </cell>
          <cell r="C643" t="str">
            <v>M2</v>
          </cell>
          <cell r="D643">
            <v>0</v>
          </cell>
        </row>
        <row r="644">
          <cell r="A644" t="str">
            <v>1.4.28</v>
          </cell>
          <cell r="B644" t="str">
            <v>MURO EN BLOQUE No.4 E=0.10 mts.</v>
          </cell>
          <cell r="C644" t="str">
            <v>M2</v>
          </cell>
          <cell r="D644">
            <v>0</v>
          </cell>
        </row>
        <row r="645">
          <cell r="A645" t="str">
            <v>1.4.29</v>
          </cell>
          <cell r="B645" t="str">
            <v xml:space="preserve"> MURO EN BLOQUE No.4 E=0.25 mts.</v>
          </cell>
          <cell r="C645" t="str">
            <v>M2</v>
          </cell>
          <cell r="D645">
            <v>0</v>
          </cell>
        </row>
        <row r="646">
          <cell r="A646" t="str">
            <v>1.4.30</v>
          </cell>
          <cell r="B646" t="str">
            <v xml:space="preserve"> MURO EN BLOQUE No.5 E=0.12 mts.</v>
          </cell>
          <cell r="C646" t="str">
            <v>M2</v>
          </cell>
          <cell r="D646">
            <v>0</v>
          </cell>
        </row>
        <row r="647">
          <cell r="A647" t="str">
            <v>1.4.31</v>
          </cell>
          <cell r="B647" t="str">
            <v>MURO EN BLOQUE No.5 E=0.23 mts.</v>
          </cell>
          <cell r="C647" t="str">
            <v>M2</v>
          </cell>
          <cell r="D647">
            <v>0</v>
          </cell>
        </row>
        <row r="648">
          <cell r="A648" t="str">
            <v>1.4.32</v>
          </cell>
          <cell r="B648" t="str">
            <v>MURO LADRILLO VITRIFICADO E=0.12 mts.</v>
          </cell>
          <cell r="C648" t="str">
            <v>M2</v>
          </cell>
          <cell r="D648">
            <v>0</v>
          </cell>
        </row>
        <row r="649">
          <cell r="A649" t="str">
            <v>1.4.33</v>
          </cell>
          <cell r="B649" t="str">
            <v>DINTELES EN CONCRETO DE 15X20 cms. 17.5 MPa - (2500 PSI)  INC. REFUERZO</v>
          </cell>
          <cell r="C649" t="str">
            <v>ML</v>
          </cell>
          <cell r="D649">
            <v>0</v>
          </cell>
        </row>
        <row r="650">
          <cell r="A650" t="str">
            <v>1.4.34</v>
          </cell>
          <cell r="B650" t="str">
            <v>ALFAGIA EN CONCRETO E=0.15mts. 17.5 MPa - (2500 PSI) INC. REFUERZO</v>
          </cell>
          <cell r="C650" t="str">
            <v>ML</v>
          </cell>
          <cell r="D650">
            <v>0</v>
          </cell>
        </row>
        <row r="651">
          <cell r="A651" t="str">
            <v>1.4.35</v>
          </cell>
          <cell r="B651" t="str">
            <v>ALFAGIA EN CONCRETO E=0.25mts. 17.5 MPa - (2500 PSI) INC. REFUERZO</v>
          </cell>
          <cell r="C651" t="str">
            <v>ML</v>
          </cell>
          <cell r="D651">
            <v>0</v>
          </cell>
        </row>
        <row r="652">
          <cell r="A652" t="str">
            <v>1.4.36</v>
          </cell>
          <cell r="B652" t="str">
            <v>MESONES EN CONCRETO A=0.60 mts. 17.5 MPa - (3500PSI) INC. REFUERZO</v>
          </cell>
          <cell r="C652" t="str">
            <v>M2</v>
          </cell>
          <cell r="D652">
            <v>0</v>
          </cell>
        </row>
        <row r="653">
          <cell r="A653" t="str">
            <v>1.4.37</v>
          </cell>
          <cell r="B653" t="str">
            <v>ALFAGIA LADRILLO PRENSADO MAGUNCIA</v>
          </cell>
          <cell r="C653" t="str">
            <v>ML</v>
          </cell>
          <cell r="D653">
            <v>0</v>
          </cell>
        </row>
        <row r="654">
          <cell r="A654" t="str">
            <v>1.4.38</v>
          </cell>
          <cell r="B654" t="str">
            <v>PASAMANOS EN CONCRETO 17.5 MPA (2500 PSI) INC. REFUERZO</v>
          </cell>
          <cell r="C654" t="str">
            <v>ML</v>
          </cell>
          <cell r="D654">
            <v>0</v>
          </cell>
        </row>
        <row r="655">
          <cell r="A655" t="str">
            <v>1.4.39</v>
          </cell>
          <cell r="B655" t="str">
            <v>LAVADA DE FACHADA INC. ACIDO MURIATICO</v>
          </cell>
          <cell r="C655" t="str">
            <v>M2</v>
          </cell>
          <cell r="D655">
            <v>0</v>
          </cell>
        </row>
        <row r="656">
          <cell r="A656" t="str">
            <v>1.5.2</v>
          </cell>
          <cell r="B656" t="str">
            <v>ASEO GENERAL</v>
          </cell>
          <cell r="C656" t="str">
            <v>M2</v>
          </cell>
          <cell r="D656">
            <v>0</v>
          </cell>
        </row>
        <row r="657">
          <cell r="A657" t="str">
            <v>1.5.3</v>
          </cell>
          <cell r="B657" t="str">
            <v>ENTRAMADO MADERA CIELO RASO</v>
          </cell>
          <cell r="C657" t="str">
            <v>M2</v>
          </cell>
          <cell r="D657">
            <v>0</v>
          </cell>
        </row>
        <row r="658">
          <cell r="A658" t="str">
            <v>1.5.4</v>
          </cell>
          <cell r="B658" t="str">
            <v>GUADUA BAJO ENTRAMADO</v>
          </cell>
          <cell r="C658" t="str">
            <v>M2</v>
          </cell>
          <cell r="D658">
            <v>0</v>
          </cell>
        </row>
        <row r="659">
          <cell r="A659" t="str">
            <v>1.5.5</v>
          </cell>
          <cell r="B659" t="str">
            <v>MALLA BAJO ENTRAMADO</v>
          </cell>
          <cell r="C659" t="str">
            <v>M2</v>
          </cell>
          <cell r="D659">
            <v>0</v>
          </cell>
        </row>
        <row r="660">
          <cell r="A660" t="str">
            <v>1.5.6</v>
          </cell>
          <cell r="B660" t="str">
            <v>PAÑETE BAJO MALLA 1:5</v>
          </cell>
          <cell r="C660" t="str">
            <v>M2</v>
          </cell>
          <cell r="D660">
            <v>0</v>
          </cell>
        </row>
        <row r="661">
          <cell r="A661" t="str">
            <v>1.5.7</v>
          </cell>
          <cell r="B661" t="str">
            <v>PAÑETE BAJO MALLA 1:6</v>
          </cell>
          <cell r="C661" t="str">
            <v>M2</v>
          </cell>
          <cell r="D661">
            <v>0</v>
          </cell>
        </row>
        <row r="662">
          <cell r="A662" t="str">
            <v>1.5.8</v>
          </cell>
          <cell r="B662" t="str">
            <v xml:space="preserve"> PAÑETE RUSTICO PLACAS 1:5</v>
          </cell>
          <cell r="C662" t="str">
            <v>M2</v>
          </cell>
          <cell r="D662">
            <v>0</v>
          </cell>
        </row>
        <row r="663">
          <cell r="A663" t="str">
            <v>1.5.10</v>
          </cell>
          <cell r="B663" t="str">
            <v xml:space="preserve"> PAÑETE LISO MUROS  1:5</v>
          </cell>
          <cell r="C663" t="str">
            <v>M2</v>
          </cell>
          <cell r="D663">
            <v>0</v>
          </cell>
        </row>
        <row r="664">
          <cell r="A664" t="str">
            <v>1.5.11</v>
          </cell>
          <cell r="B664" t="str">
            <v xml:space="preserve"> PAÑETE LISO BAJO PLACA 1.4</v>
          </cell>
          <cell r="C664" t="str">
            <v>M2</v>
          </cell>
          <cell r="D664">
            <v>0</v>
          </cell>
        </row>
        <row r="665">
          <cell r="A665" t="str">
            <v>1.5.12</v>
          </cell>
          <cell r="B665" t="str">
            <v xml:space="preserve"> PAÑETE RUSTICO MUROS 1:5</v>
          </cell>
          <cell r="C665" t="str">
            <v>M2</v>
          </cell>
          <cell r="D665">
            <v>0</v>
          </cell>
        </row>
        <row r="666">
          <cell r="A666" t="str">
            <v>1.5.13</v>
          </cell>
          <cell r="B666" t="str">
            <v>PAÑETE LISO BAJO MALLA 1:4</v>
          </cell>
          <cell r="C666" t="str">
            <v>M2</v>
          </cell>
          <cell r="D666">
            <v>0</v>
          </cell>
        </row>
        <row r="667">
          <cell r="A667" t="str">
            <v>1.5.14</v>
          </cell>
          <cell r="B667" t="str">
            <v>PAÑETE RUSTICO PLACAS  1:5</v>
          </cell>
          <cell r="C667" t="str">
            <v>M2</v>
          </cell>
          <cell r="D667">
            <v>0</v>
          </cell>
        </row>
        <row r="668">
          <cell r="A668" t="str">
            <v>1.5.15</v>
          </cell>
          <cell r="B668" t="str">
            <v>PAÑETE LISO CULATAS  1:4</v>
          </cell>
          <cell r="C668" t="str">
            <v>M2</v>
          </cell>
          <cell r="D668">
            <v>0</v>
          </cell>
        </row>
        <row r="669">
          <cell r="A669" t="str">
            <v>1.5.16</v>
          </cell>
          <cell r="B669" t="str">
            <v>PAÑETE LISO CULATAS  1:5</v>
          </cell>
          <cell r="C669" t="str">
            <v>M2</v>
          </cell>
          <cell r="D669">
            <v>0</v>
          </cell>
        </row>
        <row r="670">
          <cell r="A670" t="str">
            <v>1.5.18</v>
          </cell>
          <cell r="B670" t="str">
            <v>GOTERAS</v>
          </cell>
          <cell r="C670" t="str">
            <v>ML</v>
          </cell>
          <cell r="D670">
            <v>0</v>
          </cell>
        </row>
        <row r="671">
          <cell r="A671" t="str">
            <v>1.6.1</v>
          </cell>
          <cell r="B671" t="str">
            <v>TUBERIA PVC DRENAJES  D= 6`` CON HIDROSELLO</v>
          </cell>
          <cell r="C671" t="str">
            <v>ML</v>
          </cell>
          <cell r="D671">
            <v>0</v>
          </cell>
        </row>
        <row r="672">
          <cell r="A672" t="str">
            <v>1.6.2</v>
          </cell>
          <cell r="B672" t="str">
            <v>TUBERIA DE 4`` PVC AN</v>
          </cell>
          <cell r="C672" t="str">
            <v>ML</v>
          </cell>
          <cell r="D672">
            <v>0</v>
          </cell>
        </row>
        <row r="673">
          <cell r="A673" t="str">
            <v>1.6.3</v>
          </cell>
          <cell r="B673" t="str">
            <v>TUBERIA DE 6`` PVC AN</v>
          </cell>
          <cell r="C673" t="str">
            <v>ML</v>
          </cell>
          <cell r="D673">
            <v>0</v>
          </cell>
        </row>
        <row r="674">
          <cell r="A674" t="str">
            <v>1.6.4</v>
          </cell>
          <cell r="B674" t="str">
            <v>ACCESORIO SIFON EN PVC 135  4``</v>
          </cell>
          <cell r="C674" t="str">
            <v>UN</v>
          </cell>
          <cell r="D674">
            <v>0</v>
          </cell>
        </row>
        <row r="675">
          <cell r="A675" t="str">
            <v>1.6.5</v>
          </cell>
          <cell r="B675" t="str">
            <v>ACCESORIO CODO 90° 1/4 CXC SANITARIO  EN PVC  6``</v>
          </cell>
          <cell r="C675" t="str">
            <v>UN</v>
          </cell>
          <cell r="D675">
            <v>0</v>
          </cell>
        </row>
        <row r="676">
          <cell r="A676" t="str">
            <v>1.6.6</v>
          </cell>
          <cell r="B676" t="str">
            <v>REGISTROS 3/4`` EN  BRONCE</v>
          </cell>
          <cell r="C676" t="str">
            <v>UN</v>
          </cell>
          <cell r="D676">
            <v>0</v>
          </cell>
        </row>
        <row r="677">
          <cell r="A677" t="str">
            <v>1.6.7</v>
          </cell>
          <cell r="B677" t="str">
            <v>REGISTROS 1`` EN BRONCE</v>
          </cell>
          <cell r="C677" t="str">
            <v>UN</v>
          </cell>
          <cell r="D677">
            <v>0</v>
          </cell>
        </row>
        <row r="678">
          <cell r="A678" t="str">
            <v>1.6.8</v>
          </cell>
          <cell r="B678" t="str">
            <v xml:space="preserve">SUMINISTRO E INSTALACIÓN DE ACOMETIDA 2" X 1/2" INCLUYE TUBERÍA PF + UAD 1/2", REGISTRO DE CORTE, COLLAR DERIVACIÓN Y ACCESORIOS </v>
          </cell>
          <cell r="C678" t="str">
            <v>UN</v>
          </cell>
          <cell r="D678">
            <v>0</v>
          </cell>
        </row>
        <row r="679">
          <cell r="A679" t="str">
            <v>1.6.9</v>
          </cell>
          <cell r="B679" t="str">
            <v xml:space="preserve">SUMINISTRO E INSTALACIÓN DE ACOMETIDA 3" X 1/2" INCLUYE TUBERÍA PF + UAD 1/2", REGISTRO DE CORTE, COLLAR DERIVACIÓN Y ACCESORIOS COMPLEMENTARIOS PARA SU CONEXIÓN.  </v>
          </cell>
          <cell r="C679" t="str">
            <v>UN</v>
          </cell>
          <cell r="D679">
            <v>0</v>
          </cell>
        </row>
        <row r="680">
          <cell r="A680" t="str">
            <v>1.6.10</v>
          </cell>
          <cell r="B680" t="str">
            <v xml:space="preserve">SUMINISTRO E INSTALACIÓN DE ACOMETIDA 3" X  3/4"  INCLUYE TUBERÍA PF + UAD  3/4" , REGISTRO DE CORTE, COLLAR DERIVACIÓN Y ACCESORIOS COMPLEMENTARIOS PARA SU CONEXIÓN.  </v>
          </cell>
          <cell r="C680" t="str">
            <v>UN</v>
          </cell>
          <cell r="D680">
            <v>0</v>
          </cell>
        </row>
        <row r="681">
          <cell r="A681" t="str">
            <v>1.6.11</v>
          </cell>
          <cell r="B681" t="str">
            <v xml:space="preserve"> SUMINISTRO E INSTALACIÓN DE ACOMETIDA 2" X  3/4"  INCLUYE TUBERÍA PF + UAD  3/4" , REGISTRO DE CORTE, COLLAR DERIVACIÓN Y ACCESORIOS COMPLEMENTARIOS PARA SU CONEXIÓN.  </v>
          </cell>
          <cell r="C681" t="str">
            <v>UN</v>
          </cell>
          <cell r="D681">
            <v>0</v>
          </cell>
        </row>
        <row r="682">
          <cell r="A682" t="str">
            <v>1.6.12</v>
          </cell>
          <cell r="B682" t="str">
            <v>RED SUMINISTRO TUBERIA PVC-P 1/2" RDE 9</v>
          </cell>
          <cell r="C682" t="str">
            <v>ML</v>
          </cell>
          <cell r="D682">
            <v>0</v>
          </cell>
        </row>
        <row r="683">
          <cell r="A683" t="str">
            <v>1.6.13</v>
          </cell>
          <cell r="B683" t="str">
            <v>RED SUMINISTRO PVC-P 3/4" RDE 11</v>
          </cell>
          <cell r="C683" t="str">
            <v>ML</v>
          </cell>
          <cell r="D683">
            <v>0</v>
          </cell>
        </row>
        <row r="684">
          <cell r="A684" t="str">
            <v>1.6.14</v>
          </cell>
          <cell r="B684" t="str">
            <v xml:space="preserve"> RED SUMINISTRO PVC 1" RDE 13.5</v>
          </cell>
          <cell r="C684" t="str">
            <v>ML</v>
          </cell>
          <cell r="D684">
            <v>0</v>
          </cell>
        </row>
        <row r="685">
          <cell r="A685" t="str">
            <v>1.6.15</v>
          </cell>
          <cell r="B685" t="str">
            <v>RED SUMINISTRO CPVC 1/2"  A.CAL. 82°C  100 PSI</v>
          </cell>
          <cell r="C685" t="str">
            <v>ML</v>
          </cell>
          <cell r="D685">
            <v>0</v>
          </cell>
        </row>
        <row r="686">
          <cell r="A686" t="str">
            <v>1.6.16</v>
          </cell>
          <cell r="B686" t="str">
            <v xml:space="preserve"> RED SUMINISTRO CPVC 3/4"  A.C. 82°C  100 PSI</v>
          </cell>
          <cell r="C686" t="str">
            <v>ML</v>
          </cell>
          <cell r="D686">
            <v>0</v>
          </cell>
        </row>
        <row r="687">
          <cell r="A687" t="str">
            <v>1.6.17</v>
          </cell>
          <cell r="B687" t="str">
            <v xml:space="preserve"> PUNTO AGUA FRIA PVC-P 1"  PARAL DE TECHO</v>
          </cell>
          <cell r="C687" t="str">
            <v>UN</v>
          </cell>
          <cell r="D687">
            <v>0</v>
          </cell>
        </row>
        <row r="688">
          <cell r="A688" t="str">
            <v>1.6.18</v>
          </cell>
          <cell r="B688" t="str">
            <v xml:space="preserve"> PUNTO AGUA CALIENTE CPVC 1/2"  PARAL DE TECHO</v>
          </cell>
          <cell r="C688" t="str">
            <v>UN</v>
          </cell>
          <cell r="D688">
            <v>0</v>
          </cell>
        </row>
        <row r="689">
          <cell r="A689" t="str">
            <v>1.6.19</v>
          </cell>
          <cell r="B689" t="str">
            <v>BAJANTE DE AGUA LLUVIA. PVC. 3.</v>
          </cell>
          <cell r="C689" t="str">
            <v>ML</v>
          </cell>
          <cell r="D689">
            <v>0</v>
          </cell>
        </row>
        <row r="690">
          <cell r="A690" t="str">
            <v>1.6.20</v>
          </cell>
          <cell r="B690" t="str">
            <v xml:space="preserve"> BAJANTE DE AGUA LLUVIA PVC 4"</v>
          </cell>
          <cell r="C690" t="str">
            <v>ML</v>
          </cell>
          <cell r="D690">
            <v>0</v>
          </cell>
        </row>
        <row r="691">
          <cell r="A691" t="str">
            <v>1.6.21</v>
          </cell>
          <cell r="B691" t="str">
            <v>BAJANTE DE AGUA NEGRA PVC 3"</v>
          </cell>
          <cell r="C691" t="str">
            <v>ML</v>
          </cell>
          <cell r="D691">
            <v>0</v>
          </cell>
        </row>
        <row r="692">
          <cell r="A692" t="str">
            <v>1.6.22</v>
          </cell>
          <cell r="B692" t="str">
            <v>BAJANTE DE AGUA NEGRA PVC 4"</v>
          </cell>
          <cell r="C692" t="str">
            <v>ML</v>
          </cell>
          <cell r="D692">
            <v>0</v>
          </cell>
        </row>
        <row r="693">
          <cell r="A693" t="str">
            <v>1.6.23</v>
          </cell>
          <cell r="B693" t="str">
            <v xml:space="preserve">  BAJANTE DE AGUA NEGRA PVC 6"</v>
          </cell>
          <cell r="C693" t="str">
            <v>ML</v>
          </cell>
          <cell r="D693">
            <v>0</v>
          </cell>
        </row>
        <row r="694">
          <cell r="A694" t="str">
            <v>1.6.24</v>
          </cell>
          <cell r="B694" t="str">
            <v xml:space="preserve"> SUMINISTRO E INSTALACIÓN TANQUE ELEVADO PVC 250 LTS.  INCLUYE  ACCESORIOS</v>
          </cell>
          <cell r="C694" t="str">
            <v>UN</v>
          </cell>
          <cell r="D694">
            <v>0</v>
          </cell>
        </row>
        <row r="695">
          <cell r="A695" t="str">
            <v>1.6.25</v>
          </cell>
          <cell r="B695" t="str">
            <v>SALIDA SANITARIA PVC  3"</v>
          </cell>
          <cell r="C695" t="str">
            <v>UN</v>
          </cell>
          <cell r="D695">
            <v>0</v>
          </cell>
        </row>
        <row r="696">
          <cell r="A696" t="str">
            <v>1.6.28</v>
          </cell>
          <cell r="B696" t="str">
            <v>BAJANTE  PVC 3"</v>
          </cell>
          <cell r="C696" t="str">
            <v>ML</v>
          </cell>
          <cell r="D696">
            <v>0</v>
          </cell>
        </row>
        <row r="697">
          <cell r="A697" t="str">
            <v>1.6.29</v>
          </cell>
          <cell r="B697" t="str">
            <v>CHEQUE  RED-WHITE  1"</v>
          </cell>
          <cell r="C697" t="str">
            <v>UN</v>
          </cell>
          <cell r="D697">
            <v>0</v>
          </cell>
        </row>
        <row r="698">
          <cell r="A698" t="str">
            <v>1.6.30</v>
          </cell>
          <cell r="B698" t="str">
            <v xml:space="preserve"> CHEQUE   RED-W HITE   1 1/2"</v>
          </cell>
          <cell r="C698" t="str">
            <v>UN</v>
          </cell>
          <cell r="D698">
            <v>0</v>
          </cell>
        </row>
        <row r="699">
          <cell r="A699" t="str">
            <v>1.6.31</v>
          </cell>
          <cell r="B699" t="str">
            <v xml:space="preserve"> REVENTILACION  PVC 3"</v>
          </cell>
          <cell r="C699" t="str">
            <v>ML</v>
          </cell>
          <cell r="D699">
            <v>0</v>
          </cell>
        </row>
        <row r="700">
          <cell r="A700" t="str">
            <v>1.6.32</v>
          </cell>
          <cell r="B700" t="str">
            <v>REGISTRO CORTINA  ROSCADO RED-WHITE  1/2"</v>
          </cell>
          <cell r="C700" t="str">
            <v>UN</v>
          </cell>
          <cell r="D700">
            <v>0</v>
          </cell>
        </row>
        <row r="701">
          <cell r="A701" t="str">
            <v>1.6.33</v>
          </cell>
          <cell r="B701" t="str">
            <v>RED SUMINISTRO PARA GAS EXTERIOR</v>
          </cell>
          <cell r="C701" t="str">
            <v>ML</v>
          </cell>
          <cell r="D701">
            <v>0</v>
          </cell>
        </row>
        <row r="702">
          <cell r="A702" t="str">
            <v>1.6.34</v>
          </cell>
          <cell r="B702" t="str">
            <v>RED SUMINISTRO GALVANIZADA 1/2"</v>
          </cell>
          <cell r="C702" t="str">
            <v>ML</v>
          </cell>
          <cell r="D702">
            <v>0</v>
          </cell>
        </row>
        <row r="703">
          <cell r="A703" t="str">
            <v>1.6.35</v>
          </cell>
          <cell r="B703" t="str">
            <v>RED SUMINISTRO GALVANIZADA 3/4"</v>
          </cell>
          <cell r="C703" t="str">
            <v>ML</v>
          </cell>
          <cell r="D703">
            <v>0</v>
          </cell>
        </row>
        <row r="704">
          <cell r="A704" t="str">
            <v>1.6.36</v>
          </cell>
          <cell r="B704" t="str">
            <v xml:space="preserve"> PUNTO SUMINISTRO GALVANIZADO</v>
          </cell>
          <cell r="C704" t="str">
            <v>UN</v>
          </cell>
          <cell r="D704">
            <v>0</v>
          </cell>
        </row>
        <row r="705">
          <cell r="A705" t="str">
            <v>1.6.37</v>
          </cell>
          <cell r="B705" t="str">
            <v xml:space="preserve"> INSTALACION LAVAMANOS Y SANITARIOS</v>
          </cell>
          <cell r="C705" t="str">
            <v>UN</v>
          </cell>
          <cell r="D705">
            <v>0</v>
          </cell>
        </row>
        <row r="706">
          <cell r="A706" t="str">
            <v>1.6.38</v>
          </cell>
          <cell r="B706" t="str">
            <v>SUMINISTRO E INSTALACIÓN TANQUE ELEVADO PVC 500 LTS. INC. ACCESORIOS</v>
          </cell>
          <cell r="C706" t="str">
            <v>UN</v>
          </cell>
          <cell r="D706">
            <v>0</v>
          </cell>
        </row>
        <row r="707">
          <cell r="A707" t="str">
            <v>1.6.39</v>
          </cell>
          <cell r="B707" t="str">
            <v>SUMINISTRO E INSTALACIÓN TANQUE ELEVADO PVC 1000 LTS. INC. ACCESORIOS</v>
          </cell>
          <cell r="C707" t="str">
            <v>UN</v>
          </cell>
          <cell r="D707">
            <v>0</v>
          </cell>
        </row>
        <row r="708">
          <cell r="A708" t="str">
            <v>1.6.40</v>
          </cell>
          <cell r="B708" t="str">
            <v>SUMINISTRO E INSTALACIÓN TANQUE ELEVADO PVC 2000 LTS. INC. ACCESORIOS</v>
          </cell>
          <cell r="C708" t="str">
            <v>UN</v>
          </cell>
          <cell r="D708">
            <v>0</v>
          </cell>
        </row>
        <row r="709">
          <cell r="A709" t="str">
            <v>1.6.41</v>
          </cell>
          <cell r="B709" t="str">
            <v>SUMINISTRO E INSTALACIÓN TANQUE ELEVADO PVC 5000 LTS. INC. ACCESORIOS</v>
          </cell>
          <cell r="C709" t="str">
            <v>UN</v>
          </cell>
          <cell r="D709">
            <v>0</v>
          </cell>
        </row>
        <row r="710">
          <cell r="A710" t="str">
            <v>1.6.42</v>
          </cell>
          <cell r="B710" t="str">
            <v xml:space="preserve"> CONEXIÓN TANQUE ELEVADO PVC 2" INCLUY. VALVULA Y REGISTRO</v>
          </cell>
          <cell r="C710" t="str">
            <v>UN</v>
          </cell>
          <cell r="D710">
            <v>0</v>
          </cell>
        </row>
        <row r="711">
          <cell r="A711" t="str">
            <v>1.9.1</v>
          </cell>
          <cell r="B711" t="str">
            <v>ADHERENTE EPOXICO SIKADUR 32</v>
          </cell>
          <cell r="C711" t="str">
            <v>M2</v>
          </cell>
          <cell r="D711">
            <v>0</v>
          </cell>
        </row>
        <row r="712">
          <cell r="A712" t="str">
            <v>1.9.2</v>
          </cell>
          <cell r="B712" t="str">
            <v xml:space="preserve"> ESTUCO MUROS</v>
          </cell>
          <cell r="C712" t="str">
            <v>M2</v>
          </cell>
          <cell r="D712">
            <v>0</v>
          </cell>
        </row>
        <row r="713">
          <cell r="A713" t="str">
            <v>1.9.3</v>
          </cell>
          <cell r="B713">
            <v>0</v>
          </cell>
          <cell r="C713">
            <v>0</v>
          </cell>
          <cell r="D713">
            <v>0</v>
          </cell>
        </row>
        <row r="714">
          <cell r="A714" t="str">
            <v>1.9.4</v>
          </cell>
          <cell r="B714" t="str">
            <v>VINILO TIPO II SOBRE PAÑETE DOS MANOS EN MUROS</v>
          </cell>
          <cell r="C714" t="str">
            <v>M2</v>
          </cell>
          <cell r="D714">
            <v>0</v>
          </cell>
        </row>
        <row r="715">
          <cell r="A715" t="str">
            <v>1.9.5</v>
          </cell>
          <cell r="B715" t="str">
            <v>CARBURO SOBRE PAÑETE EN MUROS</v>
          </cell>
          <cell r="C715" t="str">
            <v>M2</v>
          </cell>
          <cell r="D715">
            <v>0</v>
          </cell>
        </row>
        <row r="716">
          <cell r="A716" t="str">
            <v>1.9.6</v>
          </cell>
          <cell r="B716" t="str">
            <v>MARMOLINA SOBRE PAÑETE.</v>
          </cell>
          <cell r="C716" t="str">
            <v>M2</v>
          </cell>
          <cell r="D716">
            <v>0</v>
          </cell>
        </row>
        <row r="717">
          <cell r="A717" t="str">
            <v>1.9.7</v>
          </cell>
          <cell r="B717" t="str">
            <v>ESTUCO BAJO PLACA</v>
          </cell>
          <cell r="C717" t="str">
            <v>M2</v>
          </cell>
          <cell r="D717">
            <v>0</v>
          </cell>
        </row>
        <row r="718">
          <cell r="A718" t="str">
            <v>1.9.8</v>
          </cell>
          <cell r="B718" t="str">
            <v xml:space="preserve"> ESTUCO Y VINILO TRES MANOS BAJO PLACA</v>
          </cell>
          <cell r="C718" t="str">
            <v>M2</v>
          </cell>
          <cell r="D718">
            <v>0</v>
          </cell>
        </row>
        <row r="719">
          <cell r="A719" t="str">
            <v>1.9.9</v>
          </cell>
          <cell r="B719" t="str">
            <v xml:space="preserve"> VINILO TIPO II SOBRE PAÑETE DOS MANOS BAJO PLACA</v>
          </cell>
          <cell r="C719" t="str">
            <v>M2</v>
          </cell>
          <cell r="D719">
            <v>0</v>
          </cell>
        </row>
        <row r="720">
          <cell r="A720" t="str">
            <v>1.9.10</v>
          </cell>
          <cell r="B720" t="str">
            <v>CARBURO SOBRE PAÑETE BAJO PLACA</v>
          </cell>
          <cell r="C720" t="str">
            <v>M2</v>
          </cell>
          <cell r="D720">
            <v>0</v>
          </cell>
        </row>
        <row r="721">
          <cell r="A721" t="str">
            <v>1.9.11</v>
          </cell>
          <cell r="B721" t="str">
            <v xml:space="preserve"> ESMALTE MARCOS LAMINA 3 MANOS</v>
          </cell>
          <cell r="C721" t="str">
            <v>ML</v>
          </cell>
          <cell r="D721">
            <v>0</v>
          </cell>
        </row>
        <row r="722">
          <cell r="A722" t="str">
            <v>1.9.12</v>
          </cell>
          <cell r="B722" t="str">
            <v>ESMALTE MADERA LLENA 3 MANOS</v>
          </cell>
          <cell r="C722" t="str">
            <v>M2</v>
          </cell>
          <cell r="D722">
            <v>0</v>
          </cell>
        </row>
        <row r="723">
          <cell r="A723" t="str">
            <v>1.9.13</v>
          </cell>
          <cell r="B723" t="str">
            <v xml:space="preserve"> ESMALTE MADERA LINEAL 3 MANOS</v>
          </cell>
          <cell r="C723" t="str">
            <v>ML</v>
          </cell>
          <cell r="D723">
            <v>0</v>
          </cell>
        </row>
        <row r="724">
          <cell r="A724" t="str">
            <v>1.9.14</v>
          </cell>
          <cell r="B724" t="str">
            <v>ESMALTE LAMINA LLENA 3 MANOS</v>
          </cell>
          <cell r="C724" t="str">
            <v>M2</v>
          </cell>
          <cell r="D724">
            <v>0</v>
          </cell>
        </row>
        <row r="725">
          <cell r="A725" t="str">
            <v>1.9.15</v>
          </cell>
          <cell r="B725" t="str">
            <v>ESMALTE LAMINA LINEAL 3 MANOS</v>
          </cell>
          <cell r="C725" t="str">
            <v>ML</v>
          </cell>
          <cell r="D725">
            <v>0</v>
          </cell>
        </row>
        <row r="726">
          <cell r="A726" t="str">
            <v>1.9.16</v>
          </cell>
          <cell r="B726" t="str">
            <v>ESMALTE MARCOS MADERA 3 MANOS</v>
          </cell>
          <cell r="C726" t="str">
            <v>ML</v>
          </cell>
          <cell r="D726">
            <v>0</v>
          </cell>
        </row>
        <row r="727">
          <cell r="A727" t="str">
            <v>1.9.17</v>
          </cell>
          <cell r="B727" t="str">
            <v xml:space="preserve"> FILOS Y DILATACIONES EN ESTUCO</v>
          </cell>
          <cell r="C727" t="str">
            <v>ML</v>
          </cell>
          <cell r="D727">
            <v>0</v>
          </cell>
        </row>
        <row r="728">
          <cell r="A728" t="str">
            <v>1.9.18</v>
          </cell>
          <cell r="B728" t="str">
            <v>MARMOPLAST FACHADA</v>
          </cell>
          <cell r="C728" t="str">
            <v>M2</v>
          </cell>
          <cell r="D728">
            <v>0</v>
          </cell>
        </row>
        <row r="729">
          <cell r="A729" t="str">
            <v>1.9.19</v>
          </cell>
          <cell r="B729" t="str">
            <v>SICOPLAST FACHADA</v>
          </cell>
          <cell r="C729" t="str">
            <v>M2</v>
          </cell>
          <cell r="D729">
            <v>0</v>
          </cell>
        </row>
        <row r="730">
          <cell r="A730" t="str">
            <v>1.9.20</v>
          </cell>
          <cell r="B730" t="str">
            <v>PINTURA FACHADA</v>
          </cell>
          <cell r="C730" t="str">
            <v>M2</v>
          </cell>
          <cell r="D730">
            <v>0</v>
          </cell>
        </row>
        <row r="731">
          <cell r="A731" t="str">
            <v>1.9.21</v>
          </cell>
          <cell r="B731" t="str">
            <v xml:space="preserve"> TINTILLA SOBRE MADERA LLENA</v>
          </cell>
          <cell r="C731" t="str">
            <v>M2</v>
          </cell>
          <cell r="D731">
            <v>0</v>
          </cell>
        </row>
        <row r="732">
          <cell r="A732" t="str">
            <v>1.9.22</v>
          </cell>
          <cell r="B732" t="str">
            <v xml:space="preserve"> TINTILLA SOBRE MADERA LINEAL</v>
          </cell>
          <cell r="C732" t="str">
            <v>ML</v>
          </cell>
          <cell r="D732">
            <v>0</v>
          </cell>
        </row>
        <row r="733">
          <cell r="A733" t="str">
            <v>1.9.23</v>
          </cell>
          <cell r="B733" t="str">
            <v>TINTILLA SOBRE MUEBLES</v>
          </cell>
          <cell r="C733" t="str">
            <v>ML</v>
          </cell>
          <cell r="D733">
            <v>0</v>
          </cell>
        </row>
        <row r="734">
          <cell r="A734" t="str">
            <v>1.10.1</v>
          </cell>
          <cell r="B734" t="str">
            <v>MURETE DUCHA  0.20 X 0.30</v>
          </cell>
          <cell r="C734" t="str">
            <v>ML</v>
          </cell>
          <cell r="D734">
            <v>0</v>
          </cell>
        </row>
        <row r="735">
          <cell r="A735" t="str">
            <v>1.10.2</v>
          </cell>
          <cell r="B735" t="str">
            <v>ENCHAPE EN PORCELANA OLIMPIA 20X20 O SIMILAR</v>
          </cell>
          <cell r="C735" t="str">
            <v>M2</v>
          </cell>
          <cell r="D735">
            <v>0</v>
          </cell>
        </row>
        <row r="736">
          <cell r="A736" t="str">
            <v>1.10.3</v>
          </cell>
          <cell r="B736" t="str">
            <v xml:space="preserve"> MURETE DUCHA  0.10 X 0.20</v>
          </cell>
          <cell r="C736" t="str">
            <v>ML</v>
          </cell>
          <cell r="D736">
            <v>0</v>
          </cell>
        </row>
        <row r="737">
          <cell r="A737" t="str">
            <v>1.10.4</v>
          </cell>
          <cell r="B737" t="str">
            <v>ENCHAPE EN PORCELANA ATLANTIS O SIMILAR 20*20</v>
          </cell>
          <cell r="C737" t="str">
            <v>M2</v>
          </cell>
          <cell r="D737">
            <v>0</v>
          </cell>
        </row>
        <row r="738">
          <cell r="A738" t="str">
            <v>1.10.5</v>
          </cell>
          <cell r="B738" t="str">
            <v>ESPACATO TRAVERTINO</v>
          </cell>
          <cell r="C738" t="str">
            <v>M2</v>
          </cell>
          <cell r="D738">
            <v>0</v>
          </cell>
        </row>
        <row r="739">
          <cell r="A739" t="str">
            <v>1.10.6</v>
          </cell>
          <cell r="B739" t="str">
            <v>INCRUSTACIONES 3 PIEZAS EN PORCELANA COLOR BLANCO</v>
          </cell>
          <cell r="C739" t="str">
            <v>JGO</v>
          </cell>
          <cell r="D739">
            <v>0</v>
          </cell>
        </row>
        <row r="740">
          <cell r="A740" t="str">
            <v>1.10.7</v>
          </cell>
          <cell r="B740" t="str">
            <v>INCRUSTACIONES 6 PIEZAS EN PORCELANA COLOR BLANCO</v>
          </cell>
          <cell r="C740" t="str">
            <v>JGO</v>
          </cell>
          <cell r="D740">
            <v>0</v>
          </cell>
        </row>
        <row r="741">
          <cell r="A741" t="str">
            <v>1.10.8</v>
          </cell>
          <cell r="B741" t="str">
            <v xml:space="preserve"> INCRUSTACIONES 8 PIEZAS EN PORCELANA COLOR BLANCO</v>
          </cell>
          <cell r="C741" t="str">
            <v>JGO</v>
          </cell>
          <cell r="D741">
            <v>0</v>
          </cell>
        </row>
        <row r="742">
          <cell r="A742" t="str">
            <v>1.10.9</v>
          </cell>
          <cell r="B742" t="str">
            <v>ENCHAPE EN PIEDRA CREMA</v>
          </cell>
          <cell r="C742" t="str">
            <v>M2</v>
          </cell>
          <cell r="D742">
            <v>0</v>
          </cell>
        </row>
        <row r="743">
          <cell r="A743" t="str">
            <v>1.10.10</v>
          </cell>
          <cell r="B743" t="str">
            <v>ENCHAPE EN PIEDRA MUÑECA</v>
          </cell>
          <cell r="C743" t="str">
            <v>M2</v>
          </cell>
          <cell r="D743">
            <v>0</v>
          </cell>
        </row>
        <row r="744">
          <cell r="A744" t="str">
            <v>1.10.11</v>
          </cell>
          <cell r="B744" t="str">
            <v>ENCHAPE EN PIEDRA SANTA ROSEÑA O SIMILAR</v>
          </cell>
          <cell r="C744" t="str">
            <v>M2</v>
          </cell>
          <cell r="D744">
            <v>0</v>
          </cell>
        </row>
        <row r="745">
          <cell r="A745" t="str">
            <v>1.10.14</v>
          </cell>
          <cell r="B745" t="str">
            <v>REJILLAS DE PISO SOSCO 4*4*3 ALUMINIO</v>
          </cell>
          <cell r="C745" t="str">
            <v>UN</v>
          </cell>
          <cell r="D745">
            <v>0</v>
          </cell>
        </row>
        <row r="746">
          <cell r="A746" t="str">
            <v>1.10.15</v>
          </cell>
          <cell r="B746" t="str">
            <v>REJILLAS DE PISO SOSCO 5*5*4 ALUMINIO</v>
          </cell>
          <cell r="C746" t="str">
            <v>UN</v>
          </cell>
          <cell r="D746">
            <v>0</v>
          </cell>
        </row>
        <row r="747">
          <cell r="A747" t="str">
            <v>1.10.16</v>
          </cell>
          <cell r="B747" t="str">
            <v>REJILLAS PLANA BRONCE 20*20</v>
          </cell>
          <cell r="C747" t="str">
            <v>UN</v>
          </cell>
          <cell r="D747">
            <v>0</v>
          </cell>
        </row>
        <row r="748">
          <cell r="A748" t="str">
            <v>1.10.17</v>
          </cell>
          <cell r="B748" t="str">
            <v>REJILLAS PLASTICAS SOSCO 4*4*3</v>
          </cell>
          <cell r="C748" t="str">
            <v>UN</v>
          </cell>
          <cell r="D748">
            <v>0</v>
          </cell>
        </row>
        <row r="749">
          <cell r="A749" t="str">
            <v>1.10.18</v>
          </cell>
          <cell r="B749" t="str">
            <v>REJILLAS PLASTICA SOSCO 5*3</v>
          </cell>
          <cell r="C749" t="str">
            <v>UN</v>
          </cell>
          <cell r="D749">
            <v>0</v>
          </cell>
        </row>
        <row r="750">
          <cell r="A750" t="str">
            <v>1.10.19</v>
          </cell>
          <cell r="B750" t="str">
            <v>REJILLAS CUPULA TRAGANTE 6*4</v>
          </cell>
          <cell r="C750" t="str">
            <v>UN</v>
          </cell>
          <cell r="D750">
            <v>0</v>
          </cell>
        </row>
        <row r="751">
          <cell r="A751" t="str">
            <v>1.10.20</v>
          </cell>
          <cell r="B751" t="str">
            <v>REJILLAS CUPULA TRAGANTE 5*3</v>
          </cell>
          <cell r="C751" t="str">
            <v>UN</v>
          </cell>
          <cell r="D751">
            <v>0</v>
          </cell>
        </row>
        <row r="752">
          <cell r="A752" t="str">
            <v>1.10.21</v>
          </cell>
          <cell r="B752" t="str">
            <v>REJILLAS VENTILACION 20*20 ALUMINIO</v>
          </cell>
          <cell r="C752" t="str">
            <v>UN</v>
          </cell>
          <cell r="D752">
            <v>0</v>
          </cell>
        </row>
        <row r="753">
          <cell r="A753" t="str">
            <v>1.10.22</v>
          </cell>
          <cell r="B753" t="str">
            <v>TUBO CORTINA DUCHA</v>
          </cell>
          <cell r="C753" t="str">
            <v>UN</v>
          </cell>
          <cell r="D753">
            <v>0</v>
          </cell>
        </row>
        <row r="754">
          <cell r="A754" t="str">
            <v>1.11.1</v>
          </cell>
          <cell r="B754" t="str">
            <v>PISO TABLON GRESS 25 X 25</v>
          </cell>
          <cell r="C754" t="str">
            <v>M2</v>
          </cell>
          <cell r="D754">
            <v>0</v>
          </cell>
        </row>
        <row r="755">
          <cell r="A755" t="str">
            <v>1.11.2</v>
          </cell>
          <cell r="B755" t="str">
            <v>GUARDESCOBA EN PINO</v>
          </cell>
          <cell r="C755" t="str">
            <v>ML</v>
          </cell>
          <cell r="D755">
            <v>0</v>
          </cell>
        </row>
        <row r="756">
          <cell r="A756" t="str">
            <v>1.11.3</v>
          </cell>
          <cell r="B756" t="str">
            <v>BOCA PUERTA EN GRANITO PULIDO</v>
          </cell>
          <cell r="C756" t="str">
            <v>ML</v>
          </cell>
          <cell r="D756">
            <v>0</v>
          </cell>
        </row>
        <row r="757">
          <cell r="A757" t="str">
            <v>1.11.4</v>
          </cell>
          <cell r="B757" t="str">
            <v>BOCA PUERTA EN GRANITO SIN PULIDO</v>
          </cell>
          <cell r="C757" t="str">
            <v>ML</v>
          </cell>
          <cell r="D757">
            <v>0</v>
          </cell>
        </row>
        <row r="758">
          <cell r="A758" t="str">
            <v>1.11.5</v>
          </cell>
          <cell r="B758" t="str">
            <v>PULIDA Y DESTRONADO DE PISO EN BALDOSIN DE CEMENTO</v>
          </cell>
          <cell r="C758" t="str">
            <v>M2</v>
          </cell>
          <cell r="D758">
            <v>0</v>
          </cell>
        </row>
        <row r="759">
          <cell r="A759" t="str">
            <v>1.11.6</v>
          </cell>
          <cell r="B759" t="str">
            <v>PULIDAD DE PISO EN MARMOL</v>
          </cell>
          <cell r="C759" t="str">
            <v>M2</v>
          </cell>
          <cell r="D759">
            <v>0</v>
          </cell>
        </row>
        <row r="760">
          <cell r="A760" t="str">
            <v>1.11.7</v>
          </cell>
          <cell r="B760" t="str">
            <v>ALISTADO ENDURECIDO</v>
          </cell>
          <cell r="C760" t="str">
            <v>M2</v>
          </cell>
          <cell r="D760">
            <v>0</v>
          </cell>
        </row>
        <row r="761">
          <cell r="A761" t="str">
            <v>1.11.8</v>
          </cell>
          <cell r="B761" t="str">
            <v>ALISTADO PARA LISTÓN</v>
          </cell>
          <cell r="C761" t="str">
            <v>M2</v>
          </cell>
          <cell r="D761">
            <v>0</v>
          </cell>
        </row>
        <row r="762">
          <cell r="A762" t="str">
            <v>1.11.9</v>
          </cell>
          <cell r="B762" t="str">
            <v>ALISTADO TERRAZAS 0.08</v>
          </cell>
          <cell r="C762" t="str">
            <v>M2</v>
          </cell>
          <cell r="D762">
            <v>0</v>
          </cell>
        </row>
        <row r="763">
          <cell r="A763" t="str">
            <v>1.11.10</v>
          </cell>
          <cell r="B763" t="str">
            <v>CAÑUELA CONCRETO .20X.12</v>
          </cell>
          <cell r="C763" t="str">
            <v>ML</v>
          </cell>
          <cell r="D763">
            <v>0</v>
          </cell>
        </row>
        <row r="764">
          <cell r="A764" t="str">
            <v>1.11.11</v>
          </cell>
          <cell r="B764" t="str">
            <v>ADOQUÍN CONCRETO 6 CM</v>
          </cell>
          <cell r="C764" t="str">
            <v>M2</v>
          </cell>
          <cell r="D764">
            <v>0</v>
          </cell>
        </row>
        <row r="765">
          <cell r="A765" t="str">
            <v>1.11.12</v>
          </cell>
          <cell r="B765" t="str">
            <v>ADOQUÍN CONCRETO 8 CM</v>
          </cell>
          <cell r="C765" t="str">
            <v>M2</v>
          </cell>
          <cell r="D765">
            <v>0</v>
          </cell>
        </row>
        <row r="766">
          <cell r="A766" t="str">
            <v>1.11.13</v>
          </cell>
          <cell r="B766" t="str">
            <v>PIRLANES ALUMINIO</v>
          </cell>
          <cell r="C766" t="str">
            <v>ML</v>
          </cell>
          <cell r="D766">
            <v>0</v>
          </cell>
        </row>
        <row r="767">
          <cell r="A767" t="str">
            <v>1.11.14</v>
          </cell>
          <cell r="B767" t="str">
            <v>PIRLANES LADRILLO</v>
          </cell>
          <cell r="C767" t="str">
            <v>ML</v>
          </cell>
          <cell r="D767">
            <v>0</v>
          </cell>
        </row>
        <row r="768">
          <cell r="A768" t="str">
            <v>1.11.15</v>
          </cell>
          <cell r="B768" t="str">
            <v xml:space="preserve"> PISO EN GRAMA</v>
          </cell>
          <cell r="C768" t="str">
            <v>M2</v>
          </cell>
          <cell r="D768">
            <v>0</v>
          </cell>
        </row>
        <row r="769">
          <cell r="A769" t="str">
            <v>1.11.16</v>
          </cell>
          <cell r="B769" t="str">
            <v xml:space="preserve"> PISO EN POLVO DE LADRILLO</v>
          </cell>
          <cell r="C769" t="str">
            <v>M3</v>
          </cell>
          <cell r="D769">
            <v>0</v>
          </cell>
        </row>
        <row r="770">
          <cell r="A770" t="str">
            <v>1.11.17</v>
          </cell>
          <cell r="B770" t="str">
            <v xml:space="preserve"> PISO VINILO PISOPAK 1.6MM</v>
          </cell>
          <cell r="C770" t="str">
            <v>M2</v>
          </cell>
          <cell r="D770">
            <v>0</v>
          </cell>
        </row>
        <row r="771">
          <cell r="A771" t="str">
            <v>1.11.19</v>
          </cell>
          <cell r="B771" t="str">
            <v>PLACA BASE EN CONCRETO E= 0.08 2500 PSI</v>
          </cell>
          <cell r="C771" t="str">
            <v>M2</v>
          </cell>
          <cell r="D771">
            <v>0</v>
          </cell>
        </row>
        <row r="772">
          <cell r="A772" t="str">
            <v>1.11.20</v>
          </cell>
          <cell r="B772" t="str">
            <v>PLACA BASE EN CONCRETO E=0.10 2500 PSI</v>
          </cell>
          <cell r="C772" t="str">
            <v>M2</v>
          </cell>
          <cell r="D772">
            <v>0</v>
          </cell>
        </row>
        <row r="773">
          <cell r="A773" t="str">
            <v>6.4.2.129</v>
          </cell>
          <cell r="B773" t="str">
            <v>PINTURA EPOXICA PARA MUROS A DOS MANOS</v>
          </cell>
          <cell r="C773" t="str">
            <v>M2</v>
          </cell>
          <cell r="D773">
            <v>0</v>
          </cell>
        </row>
        <row r="774">
          <cell r="A774" t="str">
            <v>1.11.21</v>
          </cell>
          <cell r="B774" t="str">
            <v>POYOS COCINA Y BASE MUEBLES A=0.60 M E=0.08 m</v>
          </cell>
          <cell r="C774" t="str">
            <v>ML</v>
          </cell>
          <cell r="D774">
            <v>0</v>
          </cell>
        </row>
        <row r="775">
          <cell r="A775" t="str">
            <v>1.11.22</v>
          </cell>
          <cell r="B775" t="str">
            <v>ALISTADO PISO E=0.04 - 1:5</v>
          </cell>
          <cell r="C775" t="str">
            <v>M2</v>
          </cell>
          <cell r="D775">
            <v>0</v>
          </cell>
        </row>
        <row r="776">
          <cell r="A776" t="str">
            <v>1.11.23</v>
          </cell>
          <cell r="B776" t="str">
            <v>ALISTADO PENDIENTADO E IMPERMEABILIZADO E=0.04 - 1:3</v>
          </cell>
          <cell r="C776" t="str">
            <v>M2</v>
          </cell>
          <cell r="D776">
            <v>0</v>
          </cell>
        </row>
        <row r="777">
          <cell r="A777" t="str">
            <v>1.11.24</v>
          </cell>
          <cell r="B777" t="str">
            <v>BALDOSIN DE GRANITO No. 5  30*30*1.7</v>
          </cell>
          <cell r="C777" t="str">
            <v>M2</v>
          </cell>
          <cell r="D777">
            <v>0</v>
          </cell>
        </row>
        <row r="778">
          <cell r="A778" t="str">
            <v>1.11.25</v>
          </cell>
          <cell r="B778" t="str">
            <v xml:space="preserve">  BALDOSIN DE CEMENTO 25*25</v>
          </cell>
          <cell r="C778" t="str">
            <v>M2</v>
          </cell>
          <cell r="D778">
            <v>0</v>
          </cell>
        </row>
        <row r="779">
          <cell r="A779" t="str">
            <v>1.11.26</v>
          </cell>
          <cell r="B779" t="str">
            <v>PISO PLANCHUELA DE MARMOL BRECCIA</v>
          </cell>
          <cell r="C779" t="str">
            <v>M2</v>
          </cell>
          <cell r="D779">
            <v>0</v>
          </cell>
        </row>
        <row r="780">
          <cell r="A780" t="str">
            <v>1.11.28</v>
          </cell>
          <cell r="B780" t="str">
            <v>TABLETA DE GRES 20*20</v>
          </cell>
          <cell r="C780" t="str">
            <v>M2</v>
          </cell>
          <cell r="D780">
            <v>0</v>
          </cell>
        </row>
        <row r="781">
          <cell r="A781" t="str">
            <v>1.11.29</v>
          </cell>
          <cell r="B781" t="str">
            <v>PISO CERAMICA  20,5*20,5</v>
          </cell>
          <cell r="C781" t="str">
            <v>M2</v>
          </cell>
          <cell r="D781">
            <v>0</v>
          </cell>
        </row>
        <row r="782">
          <cell r="A782" t="str">
            <v>1.11.30</v>
          </cell>
          <cell r="B782" t="str">
            <v>PISO CERAMICA 30*30</v>
          </cell>
          <cell r="C782" t="str">
            <v>M2</v>
          </cell>
          <cell r="D782">
            <v>0</v>
          </cell>
        </row>
        <row r="783">
          <cell r="A783" t="str">
            <v>1.11.31</v>
          </cell>
          <cell r="B783" t="str">
            <v>ADOQUIN GRES PEATONAL 10*20*2.5</v>
          </cell>
          <cell r="C783" t="str">
            <v>M2</v>
          </cell>
          <cell r="D783">
            <v>0</v>
          </cell>
        </row>
        <row r="784">
          <cell r="A784" t="str">
            <v>1.11.32</v>
          </cell>
          <cell r="B784" t="str">
            <v xml:space="preserve"> ADOQUIN GRES VEHICULAR 10*20*5</v>
          </cell>
          <cell r="C784" t="str">
            <v>M2</v>
          </cell>
          <cell r="D784">
            <v>0</v>
          </cell>
        </row>
        <row r="785">
          <cell r="A785" t="str">
            <v>1.11.33</v>
          </cell>
          <cell r="B785" t="str">
            <v xml:space="preserve"> ADOQUIN GRES VEHICULAR 10*20*5</v>
          </cell>
          <cell r="C785" t="str">
            <v>M2</v>
          </cell>
          <cell r="D785">
            <v>0</v>
          </cell>
        </row>
        <row r="786">
          <cell r="A786" t="str">
            <v>1.11.34</v>
          </cell>
          <cell r="B786" t="str">
            <v>PISO GRANITO PULIDO</v>
          </cell>
          <cell r="C786" t="str">
            <v>M2</v>
          </cell>
          <cell r="D786">
            <v>0</v>
          </cell>
        </row>
        <row r="787">
          <cell r="A787" t="str">
            <v>1.11.35</v>
          </cell>
          <cell r="B787" t="str">
            <v>PISO EN GRANITO LAVADO</v>
          </cell>
          <cell r="C787" t="str">
            <v>M2</v>
          </cell>
          <cell r="D787">
            <v>0</v>
          </cell>
        </row>
        <row r="788">
          <cell r="A788" t="str">
            <v>1.11.36</v>
          </cell>
          <cell r="B788" t="str">
            <v>PISO LISTON MADERA M.H. AMARILLO E= 0.08 M</v>
          </cell>
          <cell r="C788" t="str">
            <v>M2</v>
          </cell>
          <cell r="D788">
            <v>0</v>
          </cell>
        </row>
        <row r="789">
          <cell r="A789" t="str">
            <v>1.11.37</v>
          </cell>
          <cell r="B789" t="str">
            <v xml:space="preserve"> PISO ALFOMBRA RESIDENCIAL ALFA BERBER O SIMILAR</v>
          </cell>
          <cell r="C789" t="str">
            <v>M2</v>
          </cell>
          <cell r="D789">
            <v>0</v>
          </cell>
        </row>
        <row r="790">
          <cell r="A790" t="str">
            <v>1.11.38</v>
          </cell>
          <cell r="B790" t="str">
            <v>PISO ALFOMBRA RESIDENCIAL TERUEL 7 mm O SIMILAR</v>
          </cell>
          <cell r="C790" t="str">
            <v>M2</v>
          </cell>
          <cell r="D790">
            <v>0</v>
          </cell>
        </row>
        <row r="791">
          <cell r="A791" t="str">
            <v>1.11.39</v>
          </cell>
          <cell r="B791" t="str">
            <v>PASOS ESCALERA GRAVILLA LAVADA</v>
          </cell>
          <cell r="C791" t="str">
            <v>ML</v>
          </cell>
          <cell r="D791">
            <v>0</v>
          </cell>
        </row>
        <row r="792">
          <cell r="A792" t="str">
            <v>1.11.40</v>
          </cell>
          <cell r="B792" t="str">
            <v>PASO ESCALERA GRANITO</v>
          </cell>
          <cell r="C792" t="str">
            <v>ML</v>
          </cell>
          <cell r="D792">
            <v>0</v>
          </cell>
        </row>
        <row r="793">
          <cell r="A793" t="str">
            <v>1.11.41</v>
          </cell>
          <cell r="B793" t="str">
            <v>GUARDAESCOBA  GRANITO</v>
          </cell>
          <cell r="C793" t="str">
            <v>ML</v>
          </cell>
          <cell r="D793">
            <v>0</v>
          </cell>
        </row>
        <row r="794">
          <cell r="A794" t="str">
            <v>1.11.42</v>
          </cell>
          <cell r="B794" t="str">
            <v>GUARDAESCOBA BALDOSIN</v>
          </cell>
          <cell r="C794" t="str">
            <v>ML</v>
          </cell>
          <cell r="D794">
            <v>0</v>
          </cell>
        </row>
        <row r="795">
          <cell r="A795" t="str">
            <v>1.11.43</v>
          </cell>
          <cell r="B795" t="str">
            <v>GUARDAESCOBA GRAVILLA LAVADA</v>
          </cell>
          <cell r="C795" t="str">
            <v>ML</v>
          </cell>
          <cell r="D795">
            <v>0</v>
          </cell>
        </row>
        <row r="796">
          <cell r="A796" t="str">
            <v>1.11.44</v>
          </cell>
          <cell r="B796" t="str">
            <v xml:space="preserve"> GUARDAESCOBA VIROLA 8 CM</v>
          </cell>
          <cell r="C796" t="str">
            <v>ML</v>
          </cell>
          <cell r="D796">
            <v>0</v>
          </cell>
        </row>
        <row r="797">
          <cell r="A797" t="str">
            <v>1.11.45</v>
          </cell>
          <cell r="B797" t="str">
            <v>GUARDAESCOBA VINISOL 7 CM</v>
          </cell>
          <cell r="C797" t="str">
            <v>ML</v>
          </cell>
          <cell r="D797">
            <v>0</v>
          </cell>
        </row>
        <row r="798">
          <cell r="A798" t="str">
            <v>1.12.1</v>
          </cell>
          <cell r="B798" t="str">
            <v xml:space="preserve"> SUMINISTRO E INSTALACIÓN IMPERMEABILIZACION EN MANTO ASFALTICO PARA PLACAS Y TERRAZAS</v>
          </cell>
          <cell r="C798" t="str">
            <v>M2</v>
          </cell>
          <cell r="D798">
            <v>0</v>
          </cell>
        </row>
        <row r="799">
          <cell r="A799" t="str">
            <v>1.12.2</v>
          </cell>
          <cell r="B799" t="str">
            <v>SUMINISTRO E INSTALACIÓN IMPERMEABILIZACION EN MANTO ASFALTICO PARA CANALES Y VIGACANALES</v>
          </cell>
          <cell r="C799" t="str">
            <v>M2</v>
          </cell>
          <cell r="D799">
            <v>0</v>
          </cell>
        </row>
        <row r="800">
          <cell r="A800" t="str">
            <v>1.12.4</v>
          </cell>
          <cell r="B800" t="str">
            <v xml:space="preserve"> SUMINISTRO E INSTALACIÓN CUBIERTA EN TEJA FIBROCEMENTO NUMERO 6</v>
          </cell>
          <cell r="C800" t="str">
            <v>M2</v>
          </cell>
          <cell r="D800">
            <v>0</v>
          </cell>
        </row>
        <row r="801">
          <cell r="A801" t="str">
            <v>1.12.5</v>
          </cell>
          <cell r="B801" t="str">
            <v xml:space="preserve"> SUMINISTRO E INSTALACIÓN CUBIERTA EN TEJA FIBROCEMENTO NUMERO 8</v>
          </cell>
          <cell r="C801" t="str">
            <v>M2</v>
          </cell>
          <cell r="D801">
            <v>0</v>
          </cell>
        </row>
        <row r="802">
          <cell r="A802" t="str">
            <v>1.12.6</v>
          </cell>
          <cell r="B802" t="str">
            <v>SUMINISTRO E INSTALACIÓN CUBIERTA EN TEJA FIBROCEMENTO NUMERO 10</v>
          </cell>
          <cell r="C802" t="str">
            <v>M2</v>
          </cell>
          <cell r="D802">
            <v>0</v>
          </cell>
        </row>
        <row r="803">
          <cell r="A803" t="str">
            <v>1.12.7</v>
          </cell>
          <cell r="B803" t="str">
            <v xml:space="preserve"> SUMINISTRO E INSTALACIÓN CUBIERTA EN TEJA FIBROCEMENTO TEJA 1000</v>
          </cell>
          <cell r="C803" t="str">
            <v>M2</v>
          </cell>
          <cell r="D803">
            <v>0</v>
          </cell>
        </row>
        <row r="804">
          <cell r="A804" t="str">
            <v>1.12.8</v>
          </cell>
          <cell r="B804" t="str">
            <v>SUMINISTRO E INSTALACIÓN CUBIERTA EN TEJA TECHOLINE</v>
          </cell>
          <cell r="C804" t="str">
            <v>M2</v>
          </cell>
          <cell r="D804">
            <v>0</v>
          </cell>
        </row>
        <row r="805">
          <cell r="A805" t="str">
            <v>1.12.9</v>
          </cell>
          <cell r="B805" t="str">
            <v>SUMINISTRO E INSTALACIÓN CANAL EN LAMINA CAL. 22</v>
          </cell>
          <cell r="C805" t="str">
            <v>ML</v>
          </cell>
          <cell r="D805">
            <v>0</v>
          </cell>
        </row>
        <row r="806">
          <cell r="A806" t="str">
            <v>1.12.10</v>
          </cell>
          <cell r="B806" t="str">
            <v>SUMINISTRO E INSTALACIÓN BAJANTE EN LAMINA 12 X 6  CAL. 22</v>
          </cell>
          <cell r="C806" t="str">
            <v>ML</v>
          </cell>
          <cell r="D806">
            <v>0</v>
          </cell>
        </row>
        <row r="807">
          <cell r="A807" t="str">
            <v>1.12.11</v>
          </cell>
          <cell r="B807" t="str">
            <v xml:space="preserve"> SUMINISTRO E INSTALACIÓN CANAL PLASTICA  ALL 3 M</v>
          </cell>
          <cell r="C807" t="str">
            <v>ML</v>
          </cell>
          <cell r="D807">
            <v>0</v>
          </cell>
        </row>
        <row r="808">
          <cell r="A808" t="str">
            <v>1.12.12</v>
          </cell>
          <cell r="B808" t="str">
            <v>SUMINISTRO E INSTALACIÓN BAJANTE PLASTICA ALL X 3M</v>
          </cell>
          <cell r="C808" t="str">
            <v>ML</v>
          </cell>
          <cell r="D808">
            <v>0</v>
          </cell>
        </row>
        <row r="809">
          <cell r="A809" t="str">
            <v>1.12.13</v>
          </cell>
          <cell r="B809" t="str">
            <v>SUMINISTRO E INSTALACIÓN CUBIERTA LAMINA POLICARBONATO  Cal. 6 mm</v>
          </cell>
          <cell r="C809" t="str">
            <v>M2</v>
          </cell>
          <cell r="D809">
            <v>0</v>
          </cell>
        </row>
        <row r="810">
          <cell r="A810" t="str">
            <v>1.12.14</v>
          </cell>
          <cell r="B810" t="str">
            <v xml:space="preserve"> SUMINISTRO E INSTALACIÓN CUBIERTA ARQUITECTONICA EN ACERO</v>
          </cell>
          <cell r="C810" t="str">
            <v>M2</v>
          </cell>
          <cell r="D810">
            <v>0</v>
          </cell>
        </row>
        <row r="811">
          <cell r="A811" t="str">
            <v>1.12.15</v>
          </cell>
          <cell r="B811" t="str">
            <v>SUMINISTRO E INSTALACIÓN CUBIERTA TEJA ONDULADA THERMOACUSTICA 0.83 X 3.05</v>
          </cell>
          <cell r="C811" t="str">
            <v>M2</v>
          </cell>
          <cell r="D811">
            <v>0</v>
          </cell>
        </row>
        <row r="812">
          <cell r="A812" t="str">
            <v>1.12.16</v>
          </cell>
          <cell r="B812" t="str">
            <v>SUMINISTRO E INSTALACIÓN CUBIERTA EN TEJA PANEL METÁLICO DE ALUZINC - ALUZINC CAL 26 TIPO SANDUCHE, CON POLIURETANO EXPANDIDO DE ALTA DENSIDAD, ACABADO EN PINTURA POLIESTER HORNEADA EN AMBAS CARAS. ESPESOR DE 2``</v>
          </cell>
          <cell r="C812" t="str">
            <v>M2</v>
          </cell>
          <cell r="D812">
            <v>0</v>
          </cell>
        </row>
        <row r="813">
          <cell r="A813" t="str">
            <v>1.12.17</v>
          </cell>
          <cell r="B813" t="str">
            <v>SUMINISTRO E INSTALACIÓN PERFILERIA METALICA PARA ESTRUCTURA DE CUBIERTA. DIMENSIONES Y CALIBRES SEGÚN DISEÑO</v>
          </cell>
          <cell r="C813" t="str">
            <v>M2</v>
          </cell>
          <cell r="D813">
            <v>0</v>
          </cell>
        </row>
        <row r="814">
          <cell r="A814" t="str">
            <v>1.12.18</v>
          </cell>
          <cell r="B814" t="str">
            <v xml:space="preserve"> BAJANTE PAVCO</v>
          </cell>
          <cell r="C814" t="str">
            <v>ML</v>
          </cell>
          <cell r="D814">
            <v>0</v>
          </cell>
        </row>
        <row r="815">
          <cell r="A815" t="str">
            <v>1.12.19</v>
          </cell>
          <cell r="B815" t="str">
            <v>CANAL PAVCO AMAZONA</v>
          </cell>
          <cell r="C815" t="str">
            <v>ML</v>
          </cell>
          <cell r="D815">
            <v>0</v>
          </cell>
        </row>
        <row r="816">
          <cell r="A816" t="str">
            <v>1.12.20</v>
          </cell>
          <cell r="B816" t="str">
            <v xml:space="preserve"> CANAL PAVCO RAINGO</v>
          </cell>
          <cell r="C816" t="str">
            <v>ML</v>
          </cell>
          <cell r="D816">
            <v>0</v>
          </cell>
        </row>
        <row r="817">
          <cell r="A817" t="str">
            <v>1.12.21</v>
          </cell>
          <cell r="B817" t="str">
            <v>1.12.21   CANAL PVC 3</v>
          </cell>
          <cell r="C817" t="str">
            <v>ML</v>
          </cell>
          <cell r="D817">
            <v>0</v>
          </cell>
        </row>
        <row r="818">
          <cell r="A818" t="str">
            <v>1.12.22</v>
          </cell>
          <cell r="B818" t="str">
            <v>CUBIERTA CORPATECHO CORPACERO</v>
          </cell>
          <cell r="C818" t="str">
            <v>M2</v>
          </cell>
          <cell r="D818">
            <v>0</v>
          </cell>
        </row>
        <row r="819">
          <cell r="A819" t="str">
            <v>1.12.23</v>
          </cell>
          <cell r="B819" t="str">
            <v>CUBIERTA SENCILLA HUNTER DOUGLAS</v>
          </cell>
          <cell r="C819" t="str">
            <v>M2</v>
          </cell>
          <cell r="D819">
            <v>0</v>
          </cell>
        </row>
        <row r="820">
          <cell r="A820" t="str">
            <v>1.12.24</v>
          </cell>
          <cell r="B820" t="str">
            <v>CUBIERTA TEJA CALIFORNIA DINALSA</v>
          </cell>
          <cell r="C820" t="str">
            <v>M2</v>
          </cell>
          <cell r="D820">
            <v>0</v>
          </cell>
        </row>
        <row r="821">
          <cell r="A821" t="str">
            <v>1.12.25</v>
          </cell>
          <cell r="B821" t="str">
            <v>CUBIERTA TEJA DURALUM 812 DINALSA</v>
          </cell>
          <cell r="C821" t="str">
            <v>M2</v>
          </cell>
          <cell r="D821">
            <v>0</v>
          </cell>
        </row>
        <row r="822">
          <cell r="A822" t="str">
            <v>1.12.26</v>
          </cell>
          <cell r="B822" t="str">
            <v xml:space="preserve">  ESTRUCTURA DE MADERA P/TEJA DE BARRO</v>
          </cell>
          <cell r="C822" t="str">
            <v>ML</v>
          </cell>
          <cell r="D822">
            <v>0</v>
          </cell>
        </row>
        <row r="823">
          <cell r="A823" t="str">
            <v>1.12.27</v>
          </cell>
          <cell r="B823" t="str">
            <v>ESTRUCTURA DE MADERA P/TEJA FIBROCEMENTO</v>
          </cell>
          <cell r="C823" t="str">
            <v>ML</v>
          </cell>
          <cell r="D823">
            <v>0</v>
          </cell>
        </row>
        <row r="824">
          <cell r="A824" t="str">
            <v>1.12.28</v>
          </cell>
          <cell r="B824" t="str">
            <v>ESTRUCTURA METÁLICA P/TEJA FIBROCEMENTO</v>
          </cell>
          <cell r="C824" t="str">
            <v>ML</v>
          </cell>
          <cell r="D824">
            <v>0</v>
          </cell>
        </row>
        <row r="825">
          <cell r="A825" t="str">
            <v>1.12.29</v>
          </cell>
          <cell r="B825" t="str">
            <v xml:space="preserve"> IMPERMEABILIZACIÓN AUTOPROTEGIDA</v>
          </cell>
          <cell r="C825" t="str">
            <v>ML</v>
          </cell>
          <cell r="D825">
            <v>0</v>
          </cell>
        </row>
        <row r="826">
          <cell r="A826" t="str">
            <v>1.12.30</v>
          </cell>
          <cell r="B826" t="str">
            <v>SHINGLE CON IMPERMEABILIZANTE</v>
          </cell>
          <cell r="C826" t="str">
            <v>M2</v>
          </cell>
          <cell r="D826">
            <v>0</v>
          </cell>
        </row>
        <row r="827">
          <cell r="A827" t="str">
            <v>1.12.31</v>
          </cell>
          <cell r="B827" t="str">
            <v>TRAGANTES  6</v>
          </cell>
          <cell r="C827" t="str">
            <v>UN</v>
          </cell>
          <cell r="D827">
            <v>0</v>
          </cell>
        </row>
        <row r="828">
          <cell r="A828" t="str">
            <v>1.12.32</v>
          </cell>
          <cell r="B828" t="str">
            <v>SUMINISTRO E INSTALACIÓN CANALETA 90 L= 4.50 mts.</v>
          </cell>
          <cell r="C828" t="str">
            <v>M2</v>
          </cell>
          <cell r="D828">
            <v>0</v>
          </cell>
        </row>
        <row r="829">
          <cell r="A829" t="str">
            <v>1.12.33</v>
          </cell>
          <cell r="B829" t="str">
            <v>SUMINISTRO E INSTALACIÓN CANALETA 90 L= 5.00</v>
          </cell>
          <cell r="C829" t="str">
            <v>M2</v>
          </cell>
          <cell r="D829">
            <v>0</v>
          </cell>
        </row>
        <row r="830">
          <cell r="A830" t="str">
            <v>1.12.34</v>
          </cell>
          <cell r="B830" t="str">
            <v>SUMINISTRO E INSTALACIÓN CANALETA 90 L= 6.00 mts.</v>
          </cell>
          <cell r="C830" t="str">
            <v>M2</v>
          </cell>
          <cell r="D830">
            <v>0</v>
          </cell>
        </row>
        <row r="831">
          <cell r="A831" t="str">
            <v>1.12.35</v>
          </cell>
          <cell r="B831" t="str">
            <v xml:space="preserve"> SUMINISTRO E INSTALACIÓN CANALETA 90 L=  7.00 mts.</v>
          </cell>
          <cell r="C831" t="str">
            <v>M2</v>
          </cell>
          <cell r="D831">
            <v>0</v>
          </cell>
        </row>
        <row r="832">
          <cell r="A832" t="str">
            <v>1.12.36</v>
          </cell>
          <cell r="B832" t="str">
            <v>SUMINISTRO E INSTALACIÓN CANALETA 90 L= 8.00 mts.</v>
          </cell>
          <cell r="C832" t="str">
            <v>M2</v>
          </cell>
          <cell r="D832">
            <v>0</v>
          </cell>
        </row>
        <row r="833">
          <cell r="A833" t="str">
            <v>1.12.37</v>
          </cell>
          <cell r="B833" t="str">
            <v xml:space="preserve"> SUMINISTRO E INSTALACIÓN CANALETA 90 L= 9.00 mts.</v>
          </cell>
          <cell r="C833" t="str">
            <v>M2</v>
          </cell>
          <cell r="D833">
            <v>0</v>
          </cell>
        </row>
        <row r="834">
          <cell r="A834" t="str">
            <v>1.12.38</v>
          </cell>
          <cell r="B834" t="str">
            <v>SUMINISTRO E INSTALACIÓN CANALETA 43 L= 3.50 mts.</v>
          </cell>
          <cell r="C834" t="str">
            <v>M2</v>
          </cell>
          <cell r="D834">
            <v>0</v>
          </cell>
        </row>
        <row r="835">
          <cell r="A835" t="str">
            <v>1.12.39</v>
          </cell>
          <cell r="B835" t="str">
            <v>SUMINISTRO E INSTALACIÓN CANALETA 43 L= 4.00 mts.</v>
          </cell>
          <cell r="C835" t="str">
            <v>M2</v>
          </cell>
          <cell r="D835">
            <v>0</v>
          </cell>
        </row>
        <row r="836">
          <cell r="A836" t="str">
            <v>1.12.40</v>
          </cell>
          <cell r="B836" t="str">
            <v>SUMINISTRO E INSTALACIÓN CANALETA 43 L= 4.50 mts.</v>
          </cell>
          <cell r="C836" t="str">
            <v>M2</v>
          </cell>
          <cell r="D836">
            <v>0</v>
          </cell>
        </row>
        <row r="837">
          <cell r="A837" t="str">
            <v>1.12.41</v>
          </cell>
          <cell r="B837" t="str">
            <v xml:space="preserve"> SUMINISTRO E INSTALACIÓN CANALETA 43 L= 5.00 mts.</v>
          </cell>
          <cell r="C837" t="str">
            <v>M2</v>
          </cell>
          <cell r="D837">
            <v>0</v>
          </cell>
        </row>
        <row r="838">
          <cell r="A838" t="str">
            <v>1.12.42</v>
          </cell>
          <cell r="B838" t="str">
            <v>SUMINISTRO E INSTALACIÓN CANALETA 43 L= 5.50 mts.</v>
          </cell>
          <cell r="C838" t="str">
            <v>M2</v>
          </cell>
          <cell r="D838">
            <v>0</v>
          </cell>
        </row>
        <row r="839">
          <cell r="A839" t="str">
            <v>1.12.43</v>
          </cell>
          <cell r="B839" t="str">
            <v>SUMINISTRO E INSTALACIÓN CANALETA 43 L= 6.00 mts.</v>
          </cell>
          <cell r="C839" t="str">
            <v>M2</v>
          </cell>
          <cell r="D839">
            <v>0</v>
          </cell>
        </row>
        <row r="840">
          <cell r="A840" t="str">
            <v>1.12.44</v>
          </cell>
          <cell r="B840" t="str">
            <v>SUMINISTRO E INTALACION CUBIERTA ARQUITECTONICA METALICA TIPO ACESCO O SIMILAR 0.73 X 3.66  M</v>
          </cell>
          <cell r="C840" t="str">
            <v>M2</v>
          </cell>
          <cell r="D840">
            <v>0</v>
          </cell>
        </row>
        <row r="841">
          <cell r="A841" t="str">
            <v>1.12.45</v>
          </cell>
          <cell r="B841" t="str">
            <v>SUMINISTRO E INSTALACIÓN ENTRAMADO PARA TEJA DE BARRO</v>
          </cell>
          <cell r="C841" t="str">
            <v>M2</v>
          </cell>
          <cell r="D841">
            <v>0</v>
          </cell>
        </row>
        <row r="842">
          <cell r="A842" t="str">
            <v>1.12.46</v>
          </cell>
          <cell r="B842" t="str">
            <v>SUMINISTRO E INSTALACIÓN ENTRAMADO PARA TEJA  ESPAÑOLA EN FIBROCEMENTO</v>
          </cell>
          <cell r="C842" t="str">
            <v>M2</v>
          </cell>
          <cell r="D842">
            <v>0</v>
          </cell>
        </row>
        <row r="843">
          <cell r="A843" t="str">
            <v>1.12.47</v>
          </cell>
          <cell r="B843" t="str">
            <v>SUMINISTRO E INSTALACIÓN ENTRAMADO PARA TEJA  ONDULADA</v>
          </cell>
          <cell r="C843" t="str">
            <v>M2</v>
          </cell>
          <cell r="D843">
            <v>0</v>
          </cell>
        </row>
        <row r="844">
          <cell r="A844" t="str">
            <v>1.12.48</v>
          </cell>
          <cell r="B844" t="str">
            <v>SUMINISTRO E INSTALACIÓN CABALLETE ARTICULADO TEJA ESPAÑOLA EN FIBROCEMENTO</v>
          </cell>
          <cell r="C844" t="str">
            <v>ML</v>
          </cell>
          <cell r="D844">
            <v>0</v>
          </cell>
        </row>
        <row r="845">
          <cell r="A845" t="str">
            <v>1.12.49</v>
          </cell>
          <cell r="B845" t="str">
            <v>ALISTADO E IMPERMEABILIZADO PARA TEJA BARRO</v>
          </cell>
          <cell r="C845" t="str">
            <v>M2</v>
          </cell>
          <cell r="D845">
            <v>0</v>
          </cell>
        </row>
        <row r="846">
          <cell r="A846" t="str">
            <v>1.12.50</v>
          </cell>
          <cell r="B846" t="str">
            <v>AFINADO CUBIERTAS PLANAS</v>
          </cell>
          <cell r="C846" t="str">
            <v>M2</v>
          </cell>
          <cell r="D846">
            <v>0</v>
          </cell>
        </row>
        <row r="847">
          <cell r="A847" t="str">
            <v>1.12.51</v>
          </cell>
          <cell r="B847" t="str">
            <v>SUMINISTRO E INSTALACIÓN TEJA DE BARRO TIPO ESPAÑOLA</v>
          </cell>
          <cell r="C847" t="str">
            <v>M2</v>
          </cell>
          <cell r="D847">
            <v>0</v>
          </cell>
        </row>
        <row r="848">
          <cell r="A848" t="str">
            <v>1.12.52</v>
          </cell>
          <cell r="B848" t="str">
            <v>SUMINISTRO E INSTALACIÓN TEJA  ESPAÑOLA ETERNIT (NO INCLUYE ENTRAMADO)</v>
          </cell>
          <cell r="C848" t="str">
            <v>M2</v>
          </cell>
          <cell r="D848">
            <v>0</v>
          </cell>
        </row>
        <row r="849">
          <cell r="A849" t="str">
            <v>1.12.53</v>
          </cell>
          <cell r="B849" t="str">
            <v>SUMINISTRO E INSTALACION TEJA DE BARRO SOBRE ETERNIT.</v>
          </cell>
          <cell r="C849" t="str">
            <v>M2</v>
          </cell>
          <cell r="D849">
            <v>0</v>
          </cell>
        </row>
        <row r="850">
          <cell r="A850" t="str">
            <v>1.15.4</v>
          </cell>
          <cell r="B850" t="str">
            <v>SUMINISTRO E INSTALACIÓN PUERTA VENTANA EN LAMINA CAL 18 INC. ANTICORR.</v>
          </cell>
          <cell r="C850" t="str">
            <v>M2</v>
          </cell>
          <cell r="D850">
            <v>0</v>
          </cell>
        </row>
        <row r="851">
          <cell r="A851" t="str">
            <v>1.15.5</v>
          </cell>
          <cell r="B851" t="str">
            <v>VENTANA EN ALUMINIO  CORREDIZA</v>
          </cell>
          <cell r="C851" t="str">
            <v>M2</v>
          </cell>
          <cell r="D851">
            <v>0</v>
          </cell>
        </row>
        <row r="852">
          <cell r="A852" t="str">
            <v>1.15.6</v>
          </cell>
          <cell r="B852" t="str">
            <v>VENTANA EN ALUMINIO  PROYECTANTE</v>
          </cell>
          <cell r="C852" t="str">
            <v>M2</v>
          </cell>
          <cell r="D852">
            <v>0</v>
          </cell>
        </row>
        <row r="853">
          <cell r="A853" t="str">
            <v>1.15.7</v>
          </cell>
          <cell r="B853" t="str">
            <v xml:space="preserve"> PUERTA DE ACCESO EN ALUMINIO PERFIL  1 1/2" X 1 1/2"</v>
          </cell>
          <cell r="C853" t="str">
            <v>M2</v>
          </cell>
          <cell r="D853">
            <v>0</v>
          </cell>
        </row>
        <row r="854">
          <cell r="A854" t="str">
            <v>1.15.8</v>
          </cell>
          <cell r="B854" t="str">
            <v>SUMINISTRO E INSTALACIÓN REJA  BANCARIA INC. ANTICORROSIVO</v>
          </cell>
          <cell r="C854" t="str">
            <v>M2</v>
          </cell>
          <cell r="D854">
            <v>0</v>
          </cell>
        </row>
        <row r="855">
          <cell r="A855" t="str">
            <v>1.15.9</v>
          </cell>
          <cell r="B855" t="str">
            <v>SUMINISTRO E INSTALACIÓN REJA EN LAMINA CAL. 18 INC. ANTICORROSIVO</v>
          </cell>
          <cell r="C855" t="str">
            <v>M2</v>
          </cell>
          <cell r="D855">
            <v>0</v>
          </cell>
        </row>
        <row r="856">
          <cell r="A856" t="str">
            <v>1.15.10</v>
          </cell>
          <cell r="B856" t="str">
            <v>ESCALERA DE GATO INC. ANTICORR. TUBO D=1"</v>
          </cell>
          <cell r="C856" t="str">
            <v>M2</v>
          </cell>
          <cell r="D856">
            <v>0</v>
          </cell>
        </row>
        <row r="857">
          <cell r="A857" t="str">
            <v>1.15.11</v>
          </cell>
          <cell r="B857" t="str">
            <v>SUMINISTRO E INSTALACION PUERTA Y MARCO CAL. 18  1 X 2  INCLUYE  ANTICORROSIVO</v>
          </cell>
          <cell r="C857" t="str">
            <v>UN</v>
          </cell>
          <cell r="D857">
            <v>0</v>
          </cell>
        </row>
        <row r="858">
          <cell r="A858" t="str">
            <v>1.15.12</v>
          </cell>
          <cell r="B858" t="str">
            <v xml:space="preserve"> CORREA 2 D=1/2" 1 D=1/2" CELOSIA EN 3/8" INC. ANTICORR.</v>
          </cell>
          <cell r="C858" t="str">
            <v>ML</v>
          </cell>
          <cell r="D858">
            <v>0</v>
          </cell>
        </row>
        <row r="859">
          <cell r="A859" t="str">
            <v>1.15.13</v>
          </cell>
          <cell r="B859" t="str">
            <v>CORREA 2 D=1/2" 1 D=5/8" CELOSIA EN 3/8 INC. ANTICORR.</v>
          </cell>
          <cell r="C859" t="str">
            <v>ML</v>
          </cell>
          <cell r="D859">
            <v>0</v>
          </cell>
        </row>
        <row r="860">
          <cell r="A860" t="str">
            <v>1.15.14</v>
          </cell>
          <cell r="B860" t="str">
            <v>SUMINISTRO E INSTALACION TEMPLETES INC. ANTICORR.</v>
          </cell>
          <cell r="C860" t="str">
            <v>ML</v>
          </cell>
          <cell r="D860">
            <v>0</v>
          </cell>
        </row>
        <row r="861">
          <cell r="A861" t="str">
            <v>1.15.15</v>
          </cell>
          <cell r="B861" t="str">
            <v>DIVISIONES PARA BAÑO EN ALUMINIO Y VIDRIO TEMPLADO DE 0,05 MM</v>
          </cell>
          <cell r="C861" t="str">
            <v>M2</v>
          </cell>
          <cell r="D861">
            <v>0</v>
          </cell>
        </row>
        <row r="862">
          <cell r="A862" t="str">
            <v>1.15.16</v>
          </cell>
          <cell r="B862" t="str">
            <v>DIVISIONES PARA BAÑOS EN ALUMINIO Y ACRILICO 0.05 MM</v>
          </cell>
          <cell r="C862" t="str">
            <v>M2</v>
          </cell>
          <cell r="D862">
            <v>0</v>
          </cell>
        </row>
        <row r="863">
          <cell r="A863" t="str">
            <v>1.16.1</v>
          </cell>
          <cell r="B863" t="str">
            <v>APARATOS SANITARIOS BAJO CONSUMO CON VALVULA ANTIVANDALICA</v>
          </cell>
          <cell r="C863" t="str">
            <v>UN</v>
          </cell>
          <cell r="D863">
            <v>0</v>
          </cell>
        </row>
        <row r="864">
          <cell r="A864" t="str">
            <v>1.16.2</v>
          </cell>
          <cell r="B864" t="str">
            <v>SUMINISTRO E INSTALACION DE SECADOR ELECTRICO PARA MANOS, AUTOMATICO (MANOS LIBRES)</v>
          </cell>
          <cell r="C864" t="str">
            <v>UN</v>
          </cell>
          <cell r="D864">
            <v>0</v>
          </cell>
        </row>
        <row r="865">
          <cell r="A865" t="str">
            <v>1.16.3</v>
          </cell>
          <cell r="B865" t="str">
            <v>SUMINISTRO E INSTALACION DE DISPENSADOR DE JABON</v>
          </cell>
          <cell r="C865" t="str">
            <v>UN</v>
          </cell>
          <cell r="D865">
            <v>0</v>
          </cell>
        </row>
        <row r="866">
          <cell r="A866" t="str">
            <v>1.16.4</v>
          </cell>
          <cell r="B866" t="str">
            <v>SUMINISTRO EN INSTALACION DE PROTECTOR DE PAPEL HIGIENICO</v>
          </cell>
          <cell r="C866" t="str">
            <v>UN</v>
          </cell>
          <cell r="D866">
            <v>0</v>
          </cell>
        </row>
        <row r="867">
          <cell r="A867" t="str">
            <v>1.16.5</v>
          </cell>
          <cell r="B867" t="str">
            <v>SUMINISTRO E INSTALACION DE GABINETES PARA TOALLAS DE PAPEL PARA BAÑOS EN  ACERO INOXIDABLE</v>
          </cell>
          <cell r="C867" t="str">
            <v>UN</v>
          </cell>
          <cell r="D867">
            <v>0</v>
          </cell>
        </row>
        <row r="868">
          <cell r="A868" t="str">
            <v>1.16.6</v>
          </cell>
          <cell r="B868" t="str">
            <v>DUCHA MEZCLADORA BAÑERA TAYRONA O SIMILAR</v>
          </cell>
          <cell r="C868" t="str">
            <v>UN</v>
          </cell>
          <cell r="D868">
            <v>0</v>
          </cell>
        </row>
        <row r="869">
          <cell r="A869" t="str">
            <v>1.16.7</v>
          </cell>
          <cell r="B869" t="str">
            <v>SUMINISTRO E INSTALACIÓN LAVAMANOS ACUACER BLANCO DE COLGAR INC. GRIFERIA</v>
          </cell>
          <cell r="C869" t="str">
            <v>UN</v>
          </cell>
          <cell r="D869">
            <v>0</v>
          </cell>
        </row>
        <row r="870">
          <cell r="A870" t="str">
            <v>1.16.8</v>
          </cell>
          <cell r="B870" t="str">
            <v>SUMINISTRO E INSTALACIÓN LAVAMANOS SOBREPONER ENNA COLOR BLANCO INC. GRIFERIA</v>
          </cell>
          <cell r="C870" t="str">
            <v>UN</v>
          </cell>
          <cell r="D870">
            <v>0</v>
          </cell>
        </row>
        <row r="871">
          <cell r="A871" t="str">
            <v>1.16.9</v>
          </cell>
          <cell r="B871" t="str">
            <v>SUMININISTRO E INSTALACIÓN. LAVAMANOS AVANTI CON PEDESTAL COLOR BLANCO INC. GRIFERIA</v>
          </cell>
          <cell r="C871" t="str">
            <v>UN</v>
          </cell>
          <cell r="D871">
            <v>0</v>
          </cell>
        </row>
        <row r="872">
          <cell r="A872" t="str">
            <v>1.16.10</v>
          </cell>
          <cell r="B872" t="str">
            <v>SUMINISTRO E INSTALACIÓN LAVAMANOS ENSO CON PEDESTAL INC. GRIFERIA</v>
          </cell>
          <cell r="C872" t="str">
            <v>UN</v>
          </cell>
          <cell r="D872">
            <v>0</v>
          </cell>
        </row>
        <row r="873">
          <cell r="A873" t="str">
            <v>1.16.11</v>
          </cell>
          <cell r="B873" t="str">
            <v>SUMINISTRO E INSTALACIÓN SANITARIO AVANTI PLUS BLANCO LAVAMANOS CON PEDESTAL, SANITARIO, GRIFERIA  E INCRUSTACIONES</v>
          </cell>
          <cell r="C873" t="str">
            <v>UN</v>
          </cell>
          <cell r="D873">
            <v>0</v>
          </cell>
        </row>
        <row r="874">
          <cell r="A874" t="str">
            <v>1.16.12</v>
          </cell>
          <cell r="B874" t="str">
            <v>SUMINISTRO E INSTALACIÓN COMBO ACUACER LAVAMANOS, SANITARIO, GRIFERIA  E INCRUSTACIONES</v>
          </cell>
          <cell r="C874" t="str">
            <v>UN</v>
          </cell>
          <cell r="D874">
            <v>0</v>
          </cell>
        </row>
        <row r="875">
          <cell r="A875" t="str">
            <v>1.16.13</v>
          </cell>
          <cell r="B875" t="str">
            <v xml:space="preserve"> SUMINISTRO E INSTALACIÓN COMBO SENSACION LAVAMANOS, SANITARIO, GRIFERIA E INCRUSTACIONES</v>
          </cell>
          <cell r="C875" t="str">
            <v>UN</v>
          </cell>
          <cell r="D875">
            <v>0</v>
          </cell>
        </row>
        <row r="876">
          <cell r="A876" t="str">
            <v>1.16.14</v>
          </cell>
          <cell r="B876" t="str">
            <v xml:space="preserve"> SUMINISTRO E INSTALACIÓN SANITARIO GANAMAX II  LAVAMANOS SEMIPEDESTAL, SANITARIO, GRIFERIA E INCRUSTACIONES</v>
          </cell>
          <cell r="C876" t="str">
            <v>UN</v>
          </cell>
          <cell r="D876">
            <v>0</v>
          </cell>
        </row>
        <row r="877">
          <cell r="A877" t="str">
            <v>1.16.15</v>
          </cell>
          <cell r="B877" t="str">
            <v>SUMINISTRO E INSTALACIÓN ORINAL MEDIANO COMPLETO. GRIF TRADICIONAL CROMO</v>
          </cell>
          <cell r="C877" t="str">
            <v>UN</v>
          </cell>
          <cell r="D877">
            <v>0</v>
          </cell>
        </row>
        <row r="878">
          <cell r="A878" t="str">
            <v>1.16.16</v>
          </cell>
          <cell r="B878" t="str">
            <v>SUMINISTRO E INSTALACIÓN DUCHA SENCILLA</v>
          </cell>
          <cell r="C878" t="str">
            <v>UN</v>
          </cell>
          <cell r="D878">
            <v>0</v>
          </cell>
        </row>
        <row r="879">
          <cell r="A879" t="str">
            <v>6.4.2.130</v>
          </cell>
          <cell r="B879" t="str">
            <v>SUMINISTRO E INSTALACION VALVULA COMPUERTA 6" VASTAGO ASCENDENTE</v>
          </cell>
          <cell r="C879" t="str">
            <v>UN</v>
          </cell>
          <cell r="D879">
            <v>0</v>
          </cell>
        </row>
        <row r="880">
          <cell r="A880" t="str">
            <v>1.17.1</v>
          </cell>
          <cell r="B880" t="str">
            <v xml:space="preserve">  VIDRIO 4 MM</v>
          </cell>
          <cell r="C880" t="str">
            <v>M2</v>
          </cell>
          <cell r="D880">
            <v>0</v>
          </cell>
        </row>
        <row r="881">
          <cell r="A881" t="str">
            <v>1.17.2</v>
          </cell>
          <cell r="B881" t="str">
            <v>VIDRIO 5 MM</v>
          </cell>
          <cell r="C881" t="str">
            <v>M2</v>
          </cell>
          <cell r="D881">
            <v>0</v>
          </cell>
        </row>
        <row r="882">
          <cell r="A882" t="str">
            <v>1.17.3</v>
          </cell>
          <cell r="B882" t="str">
            <v xml:space="preserve"> ESPEJO 4 MM SIN BICEL</v>
          </cell>
          <cell r="C882" t="str">
            <v>M2</v>
          </cell>
          <cell r="D882">
            <v>0</v>
          </cell>
        </row>
        <row r="883">
          <cell r="A883" t="str">
            <v>1.17.4</v>
          </cell>
          <cell r="B883" t="str">
            <v xml:space="preserve"> CERRADURA BAÑO</v>
          </cell>
          <cell r="C883" t="str">
            <v>UN</v>
          </cell>
          <cell r="D883">
            <v>0</v>
          </cell>
        </row>
        <row r="884">
          <cell r="A884" t="str">
            <v>1.17.5</v>
          </cell>
          <cell r="B884" t="str">
            <v xml:space="preserve"> CERADURA ALCOBA  </v>
          </cell>
          <cell r="C884" t="str">
            <v>UN</v>
          </cell>
          <cell r="D884">
            <v>0</v>
          </cell>
        </row>
        <row r="885">
          <cell r="A885" t="str">
            <v>1.17.6</v>
          </cell>
          <cell r="B885" t="str">
            <v xml:space="preserve"> CERRADURA ENTRADA DOBLE CILINDRO  </v>
          </cell>
          <cell r="C885" t="str">
            <v>UN</v>
          </cell>
          <cell r="D885">
            <v>0</v>
          </cell>
        </row>
        <row r="886">
          <cell r="A886" t="str">
            <v>1.18.1</v>
          </cell>
          <cell r="B886" t="str">
            <v xml:space="preserve">  FACHADA EN GRANIPLAS</v>
          </cell>
          <cell r="C886" t="str">
            <v>M2</v>
          </cell>
          <cell r="D886">
            <v>0</v>
          </cell>
        </row>
        <row r="887">
          <cell r="A887" t="str">
            <v>1.18.2</v>
          </cell>
          <cell r="B887" t="str">
            <v>ESTUCO Y PINTURA DE FACHADAS</v>
          </cell>
          <cell r="C887" t="str">
            <v>M2</v>
          </cell>
          <cell r="D887">
            <v>0</v>
          </cell>
        </row>
        <row r="888">
          <cell r="A888" t="str">
            <v>1.18.3</v>
          </cell>
          <cell r="B888" t="str">
            <v>MURO CARA DOBLE EN ETEBOARD 10 MM</v>
          </cell>
          <cell r="C888" t="str">
            <v>M2</v>
          </cell>
          <cell r="D888">
            <v>0</v>
          </cell>
        </row>
        <row r="889">
          <cell r="A889" t="str">
            <v>1.18.4</v>
          </cell>
          <cell r="B889" t="str">
            <v xml:space="preserve"> CONCRETO SARDINELES H=0.40 -  A=0.20   17.5 MPa - (2500 PSI)</v>
          </cell>
          <cell r="C889" t="str">
            <v>ML</v>
          </cell>
          <cell r="D889">
            <v>0</v>
          </cell>
        </row>
        <row r="890">
          <cell r="A890" t="str">
            <v>1.18.5</v>
          </cell>
          <cell r="B890" t="str">
            <v xml:space="preserve"> CONCRETO ANDENES 0.10m 17.5 MPa - (2500PSI)</v>
          </cell>
          <cell r="C890" t="str">
            <v>M2</v>
          </cell>
          <cell r="D890">
            <v>0</v>
          </cell>
        </row>
        <row r="891">
          <cell r="A891" t="str">
            <v>1.18.6</v>
          </cell>
          <cell r="B891" t="str">
            <v>CONCRETO ESTRIADO RAMPAS 17.5 MPa - (2500 PSI)</v>
          </cell>
          <cell r="C891" t="str">
            <v>M2</v>
          </cell>
          <cell r="D891">
            <v>0</v>
          </cell>
        </row>
        <row r="892">
          <cell r="A892" t="str">
            <v>1.18.7</v>
          </cell>
          <cell r="B892" t="str">
            <v xml:space="preserve">  PISO EN GRAMA INCL. TIERRA NEGRA</v>
          </cell>
          <cell r="C892" t="str">
            <v>M2</v>
          </cell>
          <cell r="D892">
            <v>0</v>
          </cell>
        </row>
        <row r="893">
          <cell r="A893" t="str">
            <v>1.18.8</v>
          </cell>
          <cell r="B893" t="str">
            <v xml:space="preserve"> PRADIZACION (PASTO)</v>
          </cell>
          <cell r="C893" t="str">
            <v>M2</v>
          </cell>
          <cell r="D893">
            <v>0</v>
          </cell>
        </row>
        <row r="894">
          <cell r="A894" t="str">
            <v>1.18.9</v>
          </cell>
          <cell r="B894" t="str">
            <v>ASEO GENERAL ENTREGA</v>
          </cell>
          <cell r="C894" t="str">
            <v>M2</v>
          </cell>
          <cell r="D894">
            <v>0</v>
          </cell>
        </row>
        <row r="895">
          <cell r="A895" t="str">
            <v>1.18.10</v>
          </cell>
          <cell r="B895" t="str">
            <v xml:space="preserve"> SUMIDERO EN CONCRETO 17.5 MPa - (2500 PSI) DE 0,7 X 0,3 MTS</v>
          </cell>
          <cell r="C895" t="str">
            <v>UN</v>
          </cell>
          <cell r="D895">
            <v>0</v>
          </cell>
        </row>
        <row r="896">
          <cell r="A896" t="str">
            <v>1.20.1</v>
          </cell>
          <cell r="B896" t="str">
            <v>ACABADO MESON PARA BAÑOS Y COCINA EN MARMOL</v>
          </cell>
          <cell r="C896" t="str">
            <v>M2</v>
          </cell>
          <cell r="D896">
            <v>0</v>
          </cell>
        </row>
        <row r="897">
          <cell r="A897" t="str">
            <v>1.20.2</v>
          </cell>
          <cell r="B897" t="str">
            <v>ACABADO MESON PARA BAÑOS Y COCINA EN GRANITO PULIDO</v>
          </cell>
          <cell r="C897" t="str">
            <v>M2</v>
          </cell>
          <cell r="D897">
            <v>0</v>
          </cell>
        </row>
        <row r="898">
          <cell r="A898" t="str">
            <v>1.20.3</v>
          </cell>
          <cell r="B898" t="str">
            <v>ACABADO MESON PARA BAÑOS Y COCINA EN ACERO INOXIDABLE</v>
          </cell>
          <cell r="C898" t="str">
            <v>ML</v>
          </cell>
          <cell r="D898">
            <v>0</v>
          </cell>
        </row>
        <row r="899">
          <cell r="A899" t="str">
            <v>1.20.4</v>
          </cell>
          <cell r="B899" t="str">
            <v>SUMINISTRO E INSTALACION DE CANECA EN MALLA METALICA M-120, INCLUYE ESTRUCTURA DE APOYO Y ANCLAJE</v>
          </cell>
          <cell r="C899" t="str">
            <v>UN</v>
          </cell>
          <cell r="D899">
            <v>0</v>
          </cell>
        </row>
        <row r="900">
          <cell r="A900" t="str">
            <v>1.20.5</v>
          </cell>
          <cell r="B900" t="str">
            <v xml:space="preserve"> BORDE CONTENEDOR DE RAÍCES A-70</v>
          </cell>
          <cell r="C900" t="str">
            <v>ML</v>
          </cell>
          <cell r="D900">
            <v>0</v>
          </cell>
        </row>
        <row r="901">
          <cell r="A901" t="str">
            <v>1.20.6</v>
          </cell>
          <cell r="B901" t="str">
            <v>BORDILLO EN ADOQUIN HILADA PARADA TIPO TOLETE PERFORADO (0-25 CONFINADO) PREFABRICADO, REFORZADO. INCLUYE EXCAVACION, RETIRO DE SOBRANTES, CONCRETO POBRE, RELLENO CON GROUTING Y REFUERZO.</v>
          </cell>
          <cell r="C901" t="str">
            <v>ML</v>
          </cell>
          <cell r="D901">
            <v>0</v>
          </cell>
        </row>
        <row r="902">
          <cell r="A902" t="str">
            <v>1.20.7</v>
          </cell>
          <cell r="B902" t="str">
            <v>CERRAMIENTO EN MALLA ESLABONADA CAL 10 MM (INCLUYE TUBO AGUA NEGRA DE 2"  Y ANGULO 1"X1"X3/16") H=2.1</v>
          </cell>
          <cell r="C902" t="str">
            <v>M2</v>
          </cell>
          <cell r="D902">
            <v>0</v>
          </cell>
        </row>
        <row r="903">
          <cell r="A903" t="str">
            <v>1.20.8</v>
          </cell>
          <cell r="B903" t="str">
            <v>ACABADO MESON PARA BAÑOS Y COCINA EN FIBRA DE VIDRIO 60 CMS</v>
          </cell>
          <cell r="C903" t="str">
            <v>ML</v>
          </cell>
          <cell r="D903">
            <v>0</v>
          </cell>
        </row>
        <row r="904">
          <cell r="A904" t="str">
            <v>1.20.9</v>
          </cell>
          <cell r="B904" t="str">
            <v>SUMINISTRO E INSTALACION TUBO AGUA NEGRA TIPO PESADO D=2"</v>
          </cell>
          <cell r="C904" t="str">
            <v>ML</v>
          </cell>
          <cell r="D904">
            <v>0</v>
          </cell>
        </row>
        <row r="905">
          <cell r="A905" t="str">
            <v>1.20.10</v>
          </cell>
          <cell r="B905" t="str">
            <v xml:space="preserve">  SUMINISTRO E INSTALACION ALAMBRE DE PUAS</v>
          </cell>
          <cell r="C905" t="str">
            <v>ML</v>
          </cell>
          <cell r="D905">
            <v>0</v>
          </cell>
        </row>
        <row r="906">
          <cell r="A906" t="str">
            <v>1.20.11</v>
          </cell>
          <cell r="B906" t="str">
            <v>CERRAMIENTO MALLA ESLABONADA C. 10 INC. ANGULO</v>
          </cell>
          <cell r="C906" t="str">
            <v>M2</v>
          </cell>
          <cell r="D906">
            <v>0</v>
          </cell>
        </row>
        <row r="907">
          <cell r="A907" t="str">
            <v>2.1.1</v>
          </cell>
          <cell r="B907" t="str">
            <v>RELLENO CON MATERIAL SELECCIONADO PROVENIENTE DE EXCAVACION COMPACTADO CON PLANCHA VIBRADORA</v>
          </cell>
          <cell r="C907" t="str">
            <v>M3</v>
          </cell>
          <cell r="D907">
            <v>0</v>
          </cell>
        </row>
        <row r="908">
          <cell r="A908" t="str">
            <v>2.1.2</v>
          </cell>
          <cell r="B908" t="str">
            <v>SUMINISTRO E INSTALACIÓN TUBERÍA  PVC D= 3"  RDE 9 UNIÓN MECÁNICA</v>
          </cell>
          <cell r="C908" t="str">
            <v>ML</v>
          </cell>
          <cell r="D908">
            <v>0</v>
          </cell>
        </row>
        <row r="909">
          <cell r="A909" t="str">
            <v>2.1.3</v>
          </cell>
          <cell r="B909" t="str">
            <v>SUMINISTRO E INSTALACIÓN TUBERÍA  PVC D= 4"  RDE 9 UNIÓN MECÁNICA</v>
          </cell>
          <cell r="C909" t="str">
            <v>ML</v>
          </cell>
          <cell r="D909">
            <v>0</v>
          </cell>
        </row>
        <row r="910">
          <cell r="A910" t="str">
            <v>2.1.4</v>
          </cell>
          <cell r="B910" t="str">
            <v xml:space="preserve"> SUMINISTRO E INSTALACIÓN TUBERÍA  PVC D= 6"  RDE 9 UNIÓN MECÁNICA</v>
          </cell>
          <cell r="C910" t="str">
            <v>ML</v>
          </cell>
          <cell r="D910">
            <v>0</v>
          </cell>
        </row>
        <row r="911">
          <cell r="A911" t="str">
            <v>2.1.5</v>
          </cell>
          <cell r="B911" t="str">
            <v>SUMINISTRO E INSTALACIÓN TUBERÍA  PVC D= 3"  RDE 11 UNIÓN MECÁNICA</v>
          </cell>
          <cell r="C911" t="str">
            <v>ML</v>
          </cell>
          <cell r="D911">
            <v>0</v>
          </cell>
        </row>
        <row r="912">
          <cell r="A912" t="str">
            <v>2.1.6</v>
          </cell>
          <cell r="B912" t="str">
            <v>SUMINISTRO E INSTALACIÓN TUBERÍA  PVC D= 4"  RDE 11 UNIÓN MECÁNICA</v>
          </cell>
          <cell r="C912" t="str">
            <v>ML</v>
          </cell>
          <cell r="D912">
            <v>0</v>
          </cell>
        </row>
        <row r="913">
          <cell r="A913" t="str">
            <v>2.1.7</v>
          </cell>
          <cell r="B913" t="str">
            <v>SUMINISTRO E INSTALACIÓN TUBERÍA  PVC D= 6"  RDE 11 UNIÓN MECÁNICA</v>
          </cell>
          <cell r="C913" t="str">
            <v>ML</v>
          </cell>
          <cell r="D913">
            <v>0</v>
          </cell>
        </row>
        <row r="914">
          <cell r="A914" t="str">
            <v>2.1.8</v>
          </cell>
          <cell r="B914" t="str">
            <v>SUMINISTRO E INSTALACIÓN TUBERÍA  PVC D= 8"  RDE 11 UNIÓN MECÁNICA</v>
          </cell>
          <cell r="C914" t="str">
            <v>ML</v>
          </cell>
          <cell r="D914">
            <v>0</v>
          </cell>
        </row>
        <row r="915">
          <cell r="A915" t="str">
            <v>2.1.9</v>
          </cell>
          <cell r="B915" t="str">
            <v>SUMINISTRO E INSTALACIÓN TUBERÍA  PVC D= 3"  RDE 13.5 UNIÓN MECÁNICA</v>
          </cell>
          <cell r="C915" t="str">
            <v>ML</v>
          </cell>
          <cell r="D915">
            <v>0</v>
          </cell>
        </row>
        <row r="916">
          <cell r="A916" t="str">
            <v>2.1.10</v>
          </cell>
          <cell r="B916" t="str">
            <v>SUMINISTRO E INSTALACIÓN TUBERÍA  PVC D= 4"  RDE 13.5 UNIÓN MECÁNICA</v>
          </cell>
          <cell r="C916" t="str">
            <v>ML</v>
          </cell>
          <cell r="D916">
            <v>0</v>
          </cell>
        </row>
        <row r="917">
          <cell r="A917" t="str">
            <v>2.1.11</v>
          </cell>
          <cell r="B917" t="str">
            <v>SUMINISTRO E INSTALACIÓN TUBERÍA  PVC D= 6"  RDE 13.5 UNIÓN MECÁNICA</v>
          </cell>
          <cell r="C917" t="str">
            <v>ML</v>
          </cell>
          <cell r="D917">
            <v>0</v>
          </cell>
        </row>
        <row r="918">
          <cell r="A918" t="str">
            <v>2.1.12</v>
          </cell>
          <cell r="B918" t="str">
            <v xml:space="preserve"> SUMINISTRO E INSTALACIÓN TUBERÍA  PVC D= 8"  RDE 13.5 UNIÓN MECÁNICA</v>
          </cell>
          <cell r="C918" t="str">
            <v>ML</v>
          </cell>
          <cell r="D918">
            <v>0</v>
          </cell>
        </row>
        <row r="919">
          <cell r="A919" t="str">
            <v>2.1.13</v>
          </cell>
          <cell r="B919" t="str">
            <v xml:space="preserve">  SUMINISTRO E INSTALACIÓN TUBERÍA  PVC D= 2"  RDE 21 UNIÓN MECÁNICA</v>
          </cell>
          <cell r="C919" t="str">
            <v>ML</v>
          </cell>
          <cell r="D919">
            <v>0</v>
          </cell>
        </row>
        <row r="920">
          <cell r="A920" t="str">
            <v>2.1.14</v>
          </cell>
          <cell r="B920" t="str">
            <v>SUMINISTRO E INSTALACIÓN TUBERÍA  PVC D= 12"  RDE 21 UNIÓN MECÁNICA</v>
          </cell>
          <cell r="C920" t="str">
            <v>ML</v>
          </cell>
          <cell r="D920">
            <v>0</v>
          </cell>
        </row>
        <row r="921">
          <cell r="A921" t="str">
            <v>2.1.15</v>
          </cell>
          <cell r="B921" t="str">
            <v>SUMINISTRO E INSTALACIÓN TUBERÍA  PVC D= 16"  RDE 21 UNIÓN MECÁNICA</v>
          </cell>
          <cell r="C921" t="str">
            <v>ML</v>
          </cell>
          <cell r="D921">
            <v>0</v>
          </cell>
        </row>
        <row r="922">
          <cell r="A922" t="str">
            <v>2.1.17</v>
          </cell>
          <cell r="B922" t="str">
            <v xml:space="preserve"> ENTIBADOS EN MADERA TIPO 2 PARA EXCAVACIONES 1 A 7 USOS</v>
          </cell>
          <cell r="C922" t="str">
            <v>M2</v>
          </cell>
          <cell r="D922">
            <v>0</v>
          </cell>
        </row>
        <row r="923">
          <cell r="A923" t="str">
            <v>2.1.20</v>
          </cell>
          <cell r="B923" t="str">
            <v>RELLENO GRAVILLA  COMPACTADO CON PLANCHA VIBRADORA</v>
          </cell>
          <cell r="C923" t="str">
            <v>M3</v>
          </cell>
          <cell r="D923">
            <v>0</v>
          </cell>
        </row>
        <row r="924">
          <cell r="A924" t="str">
            <v>2.1.21</v>
          </cell>
          <cell r="B924" t="str">
            <v>RELLENO ARENA DE PEÑA  COMPACTADO CON PLANCHA VIBRADORA</v>
          </cell>
          <cell r="C924" t="str">
            <v>M3</v>
          </cell>
          <cell r="D924">
            <v>0</v>
          </cell>
        </row>
        <row r="925">
          <cell r="A925" t="str">
            <v>2.1.22</v>
          </cell>
          <cell r="B925" t="str">
            <v>RELLENO ARENA DE RIO  COMPACTADO CON PLANCHA VIBRADORA</v>
          </cell>
          <cell r="C925" t="str">
            <v>M3</v>
          </cell>
          <cell r="D925">
            <v>0</v>
          </cell>
        </row>
        <row r="926">
          <cell r="A926" t="str">
            <v>2.1.23</v>
          </cell>
          <cell r="B926" t="str">
            <v>BOMBEO AGUAS NIVEL FREATICO Y ESCORRENTIA CON MOTOBOMBA D=3"</v>
          </cell>
          <cell r="C926" t="str">
            <v>HR</v>
          </cell>
          <cell r="D926">
            <v>0</v>
          </cell>
        </row>
        <row r="927">
          <cell r="A927" t="str">
            <v>2.1.24</v>
          </cell>
          <cell r="B927" t="str">
            <v>SUMINISTRO E INSTALACIÓN TUBERÍA  PVC BIAXIAL D= 3"  RDE 46 PR 160 PSI</v>
          </cell>
          <cell r="C927" t="str">
            <v>ML</v>
          </cell>
          <cell r="D927">
            <v>0</v>
          </cell>
        </row>
        <row r="928">
          <cell r="A928" t="str">
            <v>2.1.25</v>
          </cell>
          <cell r="B928" t="str">
            <v>SUMINISTRO E INSTALACIÓN TUBERÍA  PVC BIAXIAL D= 4"  RDE 46 PR 160 PSI</v>
          </cell>
          <cell r="C928" t="str">
            <v>ML</v>
          </cell>
          <cell r="D928">
            <v>0</v>
          </cell>
        </row>
        <row r="929">
          <cell r="A929" t="str">
            <v>2.1.26</v>
          </cell>
          <cell r="B929" t="str">
            <v>SUMINISTRO E INSTALACIÓN TUBERÍA  PVC BIAXIAL D= 6"  RDE 46 PR 160 PSI</v>
          </cell>
          <cell r="C929" t="str">
            <v>ML</v>
          </cell>
          <cell r="D929">
            <v>0</v>
          </cell>
        </row>
        <row r="930">
          <cell r="A930" t="str">
            <v>2.1.27</v>
          </cell>
          <cell r="B930" t="str">
            <v>SUMINISTRO E INSTALACIÓN TUBERÍA  PVC PRESIÓN D = ½"  RDE 9</v>
          </cell>
          <cell r="C930" t="str">
            <v>ML</v>
          </cell>
          <cell r="D930">
            <v>0</v>
          </cell>
        </row>
        <row r="931">
          <cell r="A931" t="str">
            <v>2.1.28</v>
          </cell>
          <cell r="B931" t="str">
            <v>SUMINISTRO E INSTALACIÓN TUBERÍA  PVC PRESIÓN  D = 3/4"  RDE 11 E.L.</v>
          </cell>
          <cell r="C931" t="str">
            <v>ML</v>
          </cell>
          <cell r="D931">
            <v>0</v>
          </cell>
        </row>
        <row r="932">
          <cell r="A932" t="str">
            <v>2.1.29</v>
          </cell>
          <cell r="B932" t="str">
            <v>SUMINISTRO E INSTALACIÓN TUBERÍA  PVC PRESIÓN  D = ½"  RDE 13.5  E.L.</v>
          </cell>
          <cell r="C932" t="str">
            <v>ML</v>
          </cell>
          <cell r="D932">
            <v>0</v>
          </cell>
        </row>
        <row r="933">
          <cell r="A933" t="str">
            <v>2.1.30</v>
          </cell>
          <cell r="B933" t="str">
            <v>SUMINISTRO E INSTALACIÓN TUBERÍA  PVC PRESIÓN D = 1"  RDE 13.5 E.L.</v>
          </cell>
          <cell r="C933" t="str">
            <v>ML</v>
          </cell>
          <cell r="D933">
            <v>0</v>
          </cell>
        </row>
        <row r="934">
          <cell r="A934" t="str">
            <v>2.1.31</v>
          </cell>
          <cell r="B934" t="str">
            <v>SUMINISTRO E INSTALACIÓN TUBERÍA  PVC. D = 3/4"  RDE 21  E.L</v>
          </cell>
          <cell r="C934" t="str">
            <v>ML</v>
          </cell>
          <cell r="D934">
            <v>0</v>
          </cell>
        </row>
        <row r="935">
          <cell r="A935" t="str">
            <v>2.1.32</v>
          </cell>
          <cell r="B935" t="str">
            <v>SUMINISTRO E INSTALACIÓN TUBERÍA  PVC. D =  1"  RDE 21  E.L.</v>
          </cell>
          <cell r="C935" t="str">
            <v>ML</v>
          </cell>
          <cell r="D935">
            <v>0</v>
          </cell>
        </row>
        <row r="936">
          <cell r="A936" t="str">
            <v>2.1.32B</v>
          </cell>
          <cell r="B936" t="str">
            <v>INSTALACION TUBERÍA  PVC. D = 1"  RDE 21  E.L.</v>
          </cell>
          <cell r="C936" t="str">
            <v>ML</v>
          </cell>
          <cell r="D936">
            <v>0</v>
          </cell>
        </row>
        <row r="937">
          <cell r="A937" t="str">
            <v>2.1.36</v>
          </cell>
          <cell r="B937" t="str">
            <v>SUMINISTRO E INSTALACIÓN TUBERÍA  PVC.  D = 2½"  RDE 21 UNIÓN MECANICA</v>
          </cell>
          <cell r="C937" t="str">
            <v>ML</v>
          </cell>
          <cell r="D937">
            <v>0</v>
          </cell>
        </row>
        <row r="938">
          <cell r="A938" t="str">
            <v>2.1.34</v>
          </cell>
          <cell r="B938" t="str">
            <v>SUMINISTRO E INSTALACIÓN TUBERÍA  PVC. D = 1 1/4"  RDE 21  E</v>
          </cell>
          <cell r="C938" t="str">
            <v>ML</v>
          </cell>
          <cell r="D938">
            <v>0</v>
          </cell>
        </row>
        <row r="939">
          <cell r="A939" t="str">
            <v>2.1.37</v>
          </cell>
          <cell r="B939" t="str">
            <v>SUMINISTRO E INSTALACIÓN TUBERÍA  PVC. D =  3"  RDE 21 UNIÓN MECANICA</v>
          </cell>
          <cell r="C939" t="str">
            <v>ML</v>
          </cell>
          <cell r="D939">
            <v>0</v>
          </cell>
        </row>
        <row r="940">
          <cell r="A940" t="str">
            <v>2.1.39</v>
          </cell>
          <cell r="B940" t="str">
            <v>SUMINISTRO E INSTALACIÓN TUBERÍA  PVC. D = 6"  RDE 21 UNIÓN MECANICA</v>
          </cell>
          <cell r="C940" t="str">
            <v>ML</v>
          </cell>
          <cell r="D940">
            <v>0</v>
          </cell>
        </row>
        <row r="941">
          <cell r="A941" t="str">
            <v>2.1.40</v>
          </cell>
          <cell r="B941" t="str">
            <v>SUMINISTRO E INSTALACIÓN TUBERÍA  PVC. D = 8"  RDE 21 UNIÓN MECANICA</v>
          </cell>
          <cell r="C941" t="str">
            <v>ML</v>
          </cell>
          <cell r="D941">
            <v>0</v>
          </cell>
        </row>
        <row r="942">
          <cell r="A942" t="str">
            <v>2.1.41</v>
          </cell>
          <cell r="B942" t="str">
            <v>SUMINISTRO E INSTALACIÓN TUBERÍA  PVC. D = 10"  RDE 21 UNIÓN MECANICA</v>
          </cell>
          <cell r="C942" t="str">
            <v>ML</v>
          </cell>
          <cell r="D942">
            <v>0</v>
          </cell>
        </row>
        <row r="943">
          <cell r="A943" t="str">
            <v>2.1.42</v>
          </cell>
          <cell r="B943" t="str">
            <v>SUMINISTRO E INSTALACIÓN TUBERÍA  PVC. D = 2"  RDE 26 UNIÓN MECANICA</v>
          </cell>
          <cell r="C943" t="str">
            <v>ML</v>
          </cell>
          <cell r="D943">
            <v>0</v>
          </cell>
        </row>
        <row r="944">
          <cell r="A944" t="str">
            <v>2.1.43</v>
          </cell>
          <cell r="B944" t="str">
            <v>SUMINISTRO E INSTALACIÓN TUBERÍA  PVC. D = 2½"  RDE 26 UNIÓN MECANICA</v>
          </cell>
          <cell r="C944" t="str">
            <v>ML</v>
          </cell>
          <cell r="D944">
            <v>0</v>
          </cell>
        </row>
        <row r="945">
          <cell r="A945" t="str">
            <v>2.1.44</v>
          </cell>
          <cell r="B945" t="str">
            <v>SUMINISTRO E INSTALACIÓN TUBERÍA  PVC.  D = 3"  RDE 26 UNIÓN MECANICA</v>
          </cell>
          <cell r="C945" t="str">
            <v>ML</v>
          </cell>
          <cell r="D945">
            <v>0</v>
          </cell>
        </row>
        <row r="946">
          <cell r="A946" t="str">
            <v>2.1.45</v>
          </cell>
          <cell r="B946" t="str">
            <v>SUMINISTRO E INSTALACIÓN TUBERÍA  PVC. D = 4"  RDE 26 UNIÓN MECANICA</v>
          </cell>
          <cell r="C946" t="str">
            <v>ML</v>
          </cell>
          <cell r="D946">
            <v>0</v>
          </cell>
        </row>
        <row r="947">
          <cell r="A947" t="str">
            <v>2.1.46</v>
          </cell>
          <cell r="B947" t="str">
            <v>SUMINISTRO E INSTALACIÓN TUBERÍA  PVC. D = 6"  RDE 26 UNIÓN MECANICA</v>
          </cell>
          <cell r="C947" t="str">
            <v>ML</v>
          </cell>
          <cell r="D947">
            <v>0</v>
          </cell>
        </row>
        <row r="948">
          <cell r="A948" t="str">
            <v>2.1.47</v>
          </cell>
          <cell r="B948" t="str">
            <v>SUMINISTRO E INSTALACIÓN TUBERÍA  PVC. D = 8"  RDE 26 UNIÓN MECANICA</v>
          </cell>
          <cell r="C948" t="str">
            <v>ML</v>
          </cell>
          <cell r="D948">
            <v>0</v>
          </cell>
        </row>
        <row r="949">
          <cell r="A949" t="str">
            <v>2.1.48</v>
          </cell>
          <cell r="B949" t="str">
            <v>SUMINISTRO E INSTALACIÓN TUBERÍA  PVC. D = 10"  RDE 26 UNIÓN MECANICA</v>
          </cell>
          <cell r="C949" t="str">
            <v>ML</v>
          </cell>
          <cell r="D949">
            <v>0</v>
          </cell>
        </row>
        <row r="950">
          <cell r="A950" t="str">
            <v>2.1.49</v>
          </cell>
          <cell r="B950" t="str">
            <v>SUMINISTRO E INSTALACIÓN TUBERÍA  PVC. D = 3"  RDE 32.5 UNIÓN MECANICA</v>
          </cell>
          <cell r="C950" t="str">
            <v>ML</v>
          </cell>
          <cell r="D950">
            <v>0</v>
          </cell>
        </row>
        <row r="951">
          <cell r="A951" t="str">
            <v>2.1.50</v>
          </cell>
          <cell r="B951" t="str">
            <v>SUMINISTRO E INSTALACIÓN TUBERÍA  PVC. D = 4"  RDE 32.5 UNIÓN MECANICA</v>
          </cell>
          <cell r="C951" t="str">
            <v>ML</v>
          </cell>
          <cell r="D951">
            <v>0</v>
          </cell>
        </row>
        <row r="952">
          <cell r="A952" t="str">
            <v>2.1.52</v>
          </cell>
          <cell r="B952" t="str">
            <v>SUMINISTRO E INSTALACIÓN TUBERÍA  PVC. D = 8"  RDE 32.5 UNIÓN MECANICA</v>
          </cell>
          <cell r="C952" t="str">
            <v>ML</v>
          </cell>
          <cell r="D952">
            <v>0</v>
          </cell>
        </row>
        <row r="953">
          <cell r="A953" t="str">
            <v>2.2.1</v>
          </cell>
          <cell r="B953" t="str">
            <v>SUMINISTRO E INSTALACIÓN TUBERÍA PN 10 DIAMETRO 63 mm</v>
          </cell>
          <cell r="C953" t="str">
            <v>ML</v>
          </cell>
          <cell r="D953">
            <v>0</v>
          </cell>
        </row>
        <row r="954">
          <cell r="A954" t="str">
            <v>2.2.2</v>
          </cell>
          <cell r="B954" t="str">
            <v>SUMINISTRO E INSTALACIÓN TUBERÍA PN 10 DIAMETRO 90 mm</v>
          </cell>
          <cell r="C954" t="str">
            <v>ML</v>
          </cell>
          <cell r="D954">
            <v>0</v>
          </cell>
        </row>
        <row r="955">
          <cell r="A955" t="str">
            <v>2.2.3</v>
          </cell>
          <cell r="B955" t="str">
            <v>SUMINISTRO E INSTALACIÓN TUBERÍA PN 10 DIAMETRO 110 mm</v>
          </cell>
          <cell r="C955" t="str">
            <v>ML</v>
          </cell>
          <cell r="D955">
            <v>0</v>
          </cell>
        </row>
        <row r="956">
          <cell r="A956" t="str">
            <v>2.2.4</v>
          </cell>
          <cell r="B956" t="str">
            <v>SUMINISTRO E INSTALACIÓN TUBERÍA PN 10 DIAMETRO 160 mm</v>
          </cell>
          <cell r="C956" t="str">
            <v>ML</v>
          </cell>
          <cell r="D956">
            <v>0</v>
          </cell>
        </row>
        <row r="957">
          <cell r="A957" t="str">
            <v>2.2.5</v>
          </cell>
          <cell r="B957" t="str">
            <v>SUMINISTRO E INSTALACIÓN TUBERÍA PN 10 DIAMETRO 200 mm</v>
          </cell>
          <cell r="C957" t="str">
            <v>ML</v>
          </cell>
          <cell r="D957">
            <v>0</v>
          </cell>
        </row>
        <row r="958">
          <cell r="A958" t="str">
            <v>2.2.6</v>
          </cell>
          <cell r="B958" t="str">
            <v>SUMINISTRO E INSTALACIÓN TUBERÍA PN 16 DIAMETRO 63 mm</v>
          </cell>
          <cell r="C958" t="str">
            <v>ML</v>
          </cell>
          <cell r="D958">
            <v>0</v>
          </cell>
        </row>
        <row r="959">
          <cell r="A959" t="str">
            <v>2.2.7</v>
          </cell>
          <cell r="B959" t="str">
            <v>SUMINISTRO E INSTALACIÓN TUBERÍA PN 16 DIAMETRO 90 mm</v>
          </cell>
          <cell r="C959" t="str">
            <v>ML</v>
          </cell>
          <cell r="D959">
            <v>0</v>
          </cell>
        </row>
        <row r="960">
          <cell r="A960" t="str">
            <v>2.2.8</v>
          </cell>
          <cell r="B960" t="str">
            <v>SUMINISTRO E INSTALACIÓN TUBERÍA PN 16 DIAMETRO 110 mm</v>
          </cell>
          <cell r="C960" t="str">
            <v>ML</v>
          </cell>
          <cell r="D960">
            <v>0</v>
          </cell>
        </row>
        <row r="961">
          <cell r="A961" t="str">
            <v>2.2.9</v>
          </cell>
          <cell r="B961" t="str">
            <v>SUMINISTRO E INSTALACIÓN TUBERÍA PN 16 DIAMETRO 160 mm</v>
          </cell>
          <cell r="C961" t="str">
            <v>ML</v>
          </cell>
          <cell r="D961">
            <v>0</v>
          </cell>
        </row>
        <row r="962">
          <cell r="A962" t="str">
            <v>2.2.10</v>
          </cell>
          <cell r="B962" t="str">
            <v>SUMINISTRO E INSTALACIÓN TUBERÍA PN 16 DIAMETRO 200 mm</v>
          </cell>
          <cell r="C962" t="str">
            <v>ML</v>
          </cell>
          <cell r="D962">
            <v>0</v>
          </cell>
        </row>
        <row r="963">
          <cell r="A963" t="str">
            <v>2.3.1</v>
          </cell>
          <cell r="B963" t="str">
            <v>SUMINISTRO E INSTALACIÓN TUBERÍA  H.G.  D = 6"</v>
          </cell>
          <cell r="C963" t="str">
            <v>ML</v>
          </cell>
          <cell r="D963">
            <v>0</v>
          </cell>
        </row>
        <row r="964">
          <cell r="A964" t="str">
            <v>2.3.2</v>
          </cell>
          <cell r="B964" t="str">
            <v>SUMINISTRO E INSTALACIÓN TUBERÍA  H.G.  D = 1½"</v>
          </cell>
          <cell r="C964" t="str">
            <v>ML</v>
          </cell>
          <cell r="D964">
            <v>0</v>
          </cell>
        </row>
        <row r="965">
          <cell r="A965" t="str">
            <v>2.3.3</v>
          </cell>
          <cell r="B965" t="str">
            <v>SUMINISTRO E INSTALACIÓN TUBERÍA  H.G.  D = 2"</v>
          </cell>
          <cell r="C965" t="str">
            <v>ML</v>
          </cell>
          <cell r="D965">
            <v>0</v>
          </cell>
        </row>
        <row r="966">
          <cell r="A966" t="str">
            <v>2.3.4</v>
          </cell>
          <cell r="B966" t="str">
            <v>SUMINISTRO E INSTALACIÓN TUBERÍA  H.G.  D = 2½"</v>
          </cell>
          <cell r="C966" t="str">
            <v>ML</v>
          </cell>
          <cell r="D966">
            <v>0</v>
          </cell>
        </row>
        <row r="967">
          <cell r="A967" t="str">
            <v>2.3.5</v>
          </cell>
          <cell r="B967" t="str">
            <v>SUMINISTRO E INSTALACIÓN TUBERÍA  H.G.  D = 3"</v>
          </cell>
          <cell r="C967" t="str">
            <v>ML</v>
          </cell>
          <cell r="D967">
            <v>0</v>
          </cell>
        </row>
        <row r="968">
          <cell r="A968" t="str">
            <v>2.3.6</v>
          </cell>
          <cell r="B968" t="str">
            <v>SUMINISTRO E INSTALACIÓN TUBERÍA  H.G.  D = 4"</v>
          </cell>
          <cell r="C968" t="str">
            <v>ML</v>
          </cell>
          <cell r="D968">
            <v>0</v>
          </cell>
        </row>
        <row r="969">
          <cell r="A969" t="str">
            <v>2.4.1</v>
          </cell>
          <cell r="B969" t="str">
            <v>CODO PVC DE 90° PRESIÓN SOLDAR DIÁMETRO 1/2"</v>
          </cell>
          <cell r="C969" t="str">
            <v>UN</v>
          </cell>
          <cell r="D969">
            <v>0</v>
          </cell>
        </row>
        <row r="970">
          <cell r="A970" t="str">
            <v>2.4.2</v>
          </cell>
          <cell r="B970" t="str">
            <v>CODO PVC DE 90° PRESIÓN SOLDAR DIÁMETRO 3/4"</v>
          </cell>
          <cell r="C970" t="str">
            <v>UN</v>
          </cell>
          <cell r="D970">
            <v>0</v>
          </cell>
        </row>
        <row r="971">
          <cell r="A971" t="str">
            <v>2.4.3</v>
          </cell>
          <cell r="B971" t="str">
            <v>CODO PVC DE 90° PRESIÓN SOLDAR DIÁMETRO 1"</v>
          </cell>
          <cell r="C971" t="str">
            <v>UN</v>
          </cell>
          <cell r="D971">
            <v>0</v>
          </cell>
        </row>
        <row r="972">
          <cell r="A972" t="str">
            <v>2.4.4</v>
          </cell>
          <cell r="B972" t="str">
            <v>CODO PVC DE 90° PRESIÓN SOLDAR DIÁMETRO 1 1/4"</v>
          </cell>
          <cell r="C972" t="str">
            <v>UN</v>
          </cell>
          <cell r="D972">
            <v>0</v>
          </cell>
        </row>
        <row r="973">
          <cell r="A973" t="str">
            <v>2.4.5</v>
          </cell>
          <cell r="B973" t="str">
            <v>CODO PVC DE 90° PRESIÓN SOLDAR DIÁMETRO 1 1/2"</v>
          </cell>
          <cell r="C973" t="str">
            <v>UN</v>
          </cell>
          <cell r="D973">
            <v>0</v>
          </cell>
        </row>
        <row r="974">
          <cell r="A974" t="str">
            <v>2.4.6</v>
          </cell>
          <cell r="B974" t="str">
            <v>CODO PVC DE 45° PRESIÓN SOLDAR DIÁMETRO 1/2"</v>
          </cell>
          <cell r="C974" t="str">
            <v>UN</v>
          </cell>
          <cell r="D974">
            <v>0</v>
          </cell>
        </row>
        <row r="975">
          <cell r="A975" t="str">
            <v>2.4.7</v>
          </cell>
          <cell r="B975" t="str">
            <v>CODO PVC DE 45° PRESIÓN SOLDAR DIÁMETRO 3/4"</v>
          </cell>
          <cell r="C975" t="str">
            <v>UN</v>
          </cell>
          <cell r="D975">
            <v>0</v>
          </cell>
        </row>
        <row r="976">
          <cell r="A976" t="str">
            <v>2.4.8</v>
          </cell>
          <cell r="B976" t="str">
            <v>CODO PVC DE 45° PRESIÓN SOLDAR DIÁMETRO 1"</v>
          </cell>
          <cell r="C976" t="str">
            <v>UN</v>
          </cell>
          <cell r="D976">
            <v>0</v>
          </cell>
        </row>
        <row r="977">
          <cell r="A977" t="str">
            <v>2.4.9</v>
          </cell>
          <cell r="B977" t="str">
            <v>CODO PVC DE 45° PRESIÓN SOLDAR DIÁMETRO 1 1/4"</v>
          </cell>
          <cell r="C977" t="str">
            <v>UN</v>
          </cell>
          <cell r="D977">
            <v>0</v>
          </cell>
        </row>
        <row r="978">
          <cell r="A978" t="str">
            <v>2.4.10</v>
          </cell>
          <cell r="B978" t="str">
            <v>CODO PVC DE 45° PRESIÓN SOLDAR DIÁMETRO 1 1/2"</v>
          </cell>
          <cell r="C978" t="str">
            <v>UN</v>
          </cell>
          <cell r="D978">
            <v>0</v>
          </cell>
        </row>
        <row r="979">
          <cell r="A979" t="str">
            <v>2.4.11</v>
          </cell>
          <cell r="B979" t="str">
            <v>CODO PVC GRAN RADIO 90° RDE 21   D =   2"</v>
          </cell>
          <cell r="C979" t="str">
            <v>UN</v>
          </cell>
          <cell r="D979">
            <v>0</v>
          </cell>
        </row>
        <row r="980">
          <cell r="A980" t="str">
            <v>2.4.12</v>
          </cell>
          <cell r="B980" t="str">
            <v>CODO PVC GRAN RADIO 90° RDE 21   D =   2 1/2"</v>
          </cell>
          <cell r="C980" t="str">
            <v>UN</v>
          </cell>
          <cell r="D980">
            <v>0</v>
          </cell>
        </row>
        <row r="981">
          <cell r="A981" t="str">
            <v>2.4.13</v>
          </cell>
          <cell r="B981" t="str">
            <v>CODO PVC GRAN RADIO 90° RDE 21   D =   3"</v>
          </cell>
          <cell r="C981" t="str">
            <v>UN</v>
          </cell>
          <cell r="D981">
            <v>0</v>
          </cell>
        </row>
        <row r="982">
          <cell r="A982" t="str">
            <v>2.4.16</v>
          </cell>
          <cell r="B982" t="str">
            <v>CODO PVC GRAN RADIO 90° RDE 21   D =   8"</v>
          </cell>
          <cell r="C982" t="str">
            <v>UN</v>
          </cell>
          <cell r="D982">
            <v>0</v>
          </cell>
        </row>
        <row r="983">
          <cell r="A983" t="str">
            <v>2.4.17</v>
          </cell>
          <cell r="B983" t="str">
            <v>CODO PVC GRAN RADIO 90° RDE 21   D =   10"</v>
          </cell>
          <cell r="C983" t="str">
            <v>UN</v>
          </cell>
          <cell r="D983">
            <v>0</v>
          </cell>
        </row>
        <row r="984">
          <cell r="A984" t="str">
            <v>2.4.18</v>
          </cell>
          <cell r="B984" t="str">
            <v>CODO PVC GRAN RADIO 90° RDE 21   D =   12"</v>
          </cell>
          <cell r="C984" t="str">
            <v>UN</v>
          </cell>
          <cell r="D984">
            <v>0</v>
          </cell>
        </row>
        <row r="985">
          <cell r="A985" t="str">
            <v>2.4.19</v>
          </cell>
          <cell r="B985" t="str">
            <v>CODO PVC GRAN RADIO 45° RDE 21   D =   2"</v>
          </cell>
          <cell r="C985" t="str">
            <v>UN</v>
          </cell>
          <cell r="D985">
            <v>0</v>
          </cell>
        </row>
        <row r="986">
          <cell r="A986" t="str">
            <v>2.4.20</v>
          </cell>
          <cell r="B986" t="str">
            <v>CODO PVC GRAN RADIO 45° RDE 21   D =   2 1/2"</v>
          </cell>
          <cell r="C986" t="str">
            <v>UN</v>
          </cell>
          <cell r="D986">
            <v>0</v>
          </cell>
        </row>
        <row r="987">
          <cell r="A987" t="str">
            <v>2.4.21</v>
          </cell>
          <cell r="B987" t="str">
            <v>CODO PVC GRAN RADIO 45° RDE 21   D =   3"</v>
          </cell>
          <cell r="C987" t="str">
            <v>UN</v>
          </cell>
          <cell r="D987">
            <v>0</v>
          </cell>
        </row>
        <row r="988">
          <cell r="A988" t="str">
            <v>2.4.22</v>
          </cell>
          <cell r="B988" t="str">
            <v>CODO PVC GRAN RADIO 45° RDE 21   D =   4"</v>
          </cell>
          <cell r="C988" t="str">
            <v>UN</v>
          </cell>
          <cell r="D988">
            <v>0</v>
          </cell>
        </row>
        <row r="989">
          <cell r="A989" t="str">
            <v>2.4.23</v>
          </cell>
          <cell r="B989" t="str">
            <v>CODO PVC GRAN RADIO 45° RDE 21   D =   6"</v>
          </cell>
          <cell r="C989" t="str">
            <v>UN</v>
          </cell>
          <cell r="D989">
            <v>0</v>
          </cell>
        </row>
        <row r="990">
          <cell r="A990" t="str">
            <v>2.4.24</v>
          </cell>
          <cell r="B990" t="str">
            <v>CODO PVC GRAN RADIO 45° RDE 21   D =   8"</v>
          </cell>
          <cell r="C990" t="str">
            <v>UN</v>
          </cell>
          <cell r="D990">
            <v>0</v>
          </cell>
        </row>
        <row r="991">
          <cell r="A991" t="str">
            <v>2.4.25</v>
          </cell>
          <cell r="B991" t="str">
            <v>CODO PVC GRAN RADIO 45° RDE 21   D =   10"</v>
          </cell>
          <cell r="C991" t="str">
            <v>UN</v>
          </cell>
          <cell r="D991">
            <v>0</v>
          </cell>
        </row>
        <row r="992">
          <cell r="A992" t="str">
            <v>2.4.26</v>
          </cell>
          <cell r="B992" t="str">
            <v>CODO PVC GRAN RADIO 45° RDE 21   D =   12"</v>
          </cell>
          <cell r="C992" t="str">
            <v>UN</v>
          </cell>
          <cell r="D992">
            <v>0</v>
          </cell>
        </row>
        <row r="993">
          <cell r="A993" t="str">
            <v>2.4.27</v>
          </cell>
          <cell r="B993" t="str">
            <v>CODO PVC GRAN RADIO 22 1/2° RDE 21   D =   2"</v>
          </cell>
          <cell r="C993" t="str">
            <v>UN</v>
          </cell>
          <cell r="D993">
            <v>0</v>
          </cell>
        </row>
        <row r="994">
          <cell r="A994" t="str">
            <v>2.4.28</v>
          </cell>
          <cell r="B994" t="str">
            <v>CODO PVC GRAN RADIO 22 1/2° RDE 21   D =   3"</v>
          </cell>
          <cell r="C994" t="str">
            <v>UN</v>
          </cell>
          <cell r="D994">
            <v>0</v>
          </cell>
        </row>
        <row r="995">
          <cell r="A995" t="str">
            <v>2.4.29</v>
          </cell>
          <cell r="B995" t="str">
            <v>CODO PVC GRAN RADIO 22 1/2° RDE 21   D =   4"</v>
          </cell>
          <cell r="C995" t="str">
            <v>UN</v>
          </cell>
          <cell r="D995">
            <v>0</v>
          </cell>
        </row>
        <row r="996">
          <cell r="A996" t="str">
            <v>2.4.30</v>
          </cell>
          <cell r="B996" t="str">
            <v>CODO PVC GRAN RADIO 22 1/2° RDE 21   D =   6"</v>
          </cell>
          <cell r="C996" t="str">
            <v>UN</v>
          </cell>
          <cell r="D996">
            <v>0</v>
          </cell>
        </row>
        <row r="997">
          <cell r="A997" t="str">
            <v>2.4.31</v>
          </cell>
          <cell r="B997" t="str">
            <v>CODO PVC GRAN RADIO 22 1/2° RDE 21   D =   8"</v>
          </cell>
          <cell r="C997" t="str">
            <v>UN</v>
          </cell>
          <cell r="D997">
            <v>0</v>
          </cell>
        </row>
        <row r="998">
          <cell r="A998" t="str">
            <v>2.4.32</v>
          </cell>
          <cell r="B998" t="str">
            <v>CODO PVC GRAN RADIO 22 1/2° RDE 21   D =   10"</v>
          </cell>
          <cell r="C998" t="str">
            <v>UN</v>
          </cell>
          <cell r="D998">
            <v>0</v>
          </cell>
        </row>
        <row r="999">
          <cell r="A999" t="str">
            <v>2.4.33</v>
          </cell>
          <cell r="B999" t="str">
            <v>CODO PVC GRAN RADIO 22 1/2° RDE 21   D =   12"</v>
          </cell>
          <cell r="C999" t="str">
            <v>UN</v>
          </cell>
          <cell r="D999">
            <v>0</v>
          </cell>
        </row>
        <row r="1000">
          <cell r="A1000" t="str">
            <v>2.4.34</v>
          </cell>
          <cell r="B1000" t="str">
            <v>CODO PVC GRAN RADIO 22 1/2° RDE 21   D =   2 1/2"</v>
          </cell>
          <cell r="C1000" t="str">
            <v>UN</v>
          </cell>
          <cell r="D1000">
            <v>0</v>
          </cell>
        </row>
        <row r="1001">
          <cell r="A1001" t="str">
            <v>2.4.35</v>
          </cell>
          <cell r="B1001" t="str">
            <v>CODO PVC GRAN RADIO 11 1/4° RDE 21   D =   2"</v>
          </cell>
          <cell r="C1001" t="str">
            <v>UN</v>
          </cell>
          <cell r="D1001">
            <v>0</v>
          </cell>
        </row>
        <row r="1002">
          <cell r="A1002" t="str">
            <v>2.4.36</v>
          </cell>
          <cell r="B1002" t="str">
            <v>CODO PVC GRAN RADIO 11 1/4° RDE 21   D =   2  1/2"</v>
          </cell>
          <cell r="C1002" t="str">
            <v>UN</v>
          </cell>
          <cell r="D1002">
            <v>0</v>
          </cell>
        </row>
        <row r="1003">
          <cell r="A1003" t="str">
            <v>2.4.37</v>
          </cell>
          <cell r="B1003" t="str">
            <v>CODO PVC GRAN RADIO 11 1/4° RDE 21   D =   3"</v>
          </cell>
          <cell r="C1003" t="str">
            <v>UN</v>
          </cell>
          <cell r="D1003">
            <v>0</v>
          </cell>
        </row>
        <row r="1004">
          <cell r="A1004" t="str">
            <v>2.4.38</v>
          </cell>
          <cell r="B1004" t="str">
            <v>CODO PVC GRAN RADIO 11 1/4° RDE 21   D =   4"</v>
          </cell>
          <cell r="C1004" t="str">
            <v>UN</v>
          </cell>
          <cell r="D1004">
            <v>0</v>
          </cell>
        </row>
        <row r="1005">
          <cell r="A1005" t="str">
            <v>2.4.39</v>
          </cell>
          <cell r="B1005" t="str">
            <v>CODO PVC GRAN RADIO 11 1/4° RDE 21   D =   6"</v>
          </cell>
          <cell r="C1005" t="str">
            <v>UN</v>
          </cell>
          <cell r="D1005">
            <v>0</v>
          </cell>
        </row>
        <row r="1006">
          <cell r="A1006" t="str">
            <v>2.4.40</v>
          </cell>
          <cell r="B1006" t="str">
            <v>CODO PVC GRAN RADIO 11 1/4° RDE 21   D =   8"</v>
          </cell>
          <cell r="C1006" t="str">
            <v>UN</v>
          </cell>
          <cell r="D1006">
            <v>0</v>
          </cell>
        </row>
        <row r="1007">
          <cell r="A1007" t="str">
            <v>2.4.41</v>
          </cell>
          <cell r="B1007" t="str">
            <v>CODO PVC GRAN RADIO 11 1/4° RDE 21   D =   10"</v>
          </cell>
          <cell r="C1007" t="str">
            <v>UN</v>
          </cell>
          <cell r="D1007">
            <v>0</v>
          </cell>
        </row>
        <row r="1008">
          <cell r="A1008" t="str">
            <v>2.4.42</v>
          </cell>
          <cell r="B1008" t="str">
            <v>CODO PVC GRAN RADIO 11 1/4° RDE 21   D =   12"</v>
          </cell>
          <cell r="C1008" t="str">
            <v>UN</v>
          </cell>
          <cell r="D1008">
            <v>0</v>
          </cell>
        </row>
        <row r="1009">
          <cell r="A1009" t="str">
            <v>2.4.43</v>
          </cell>
          <cell r="B1009" t="str">
            <v>CODO PVC GRAN RADIO 6°   D =   8"</v>
          </cell>
          <cell r="C1009" t="str">
            <v>UN</v>
          </cell>
          <cell r="D1009">
            <v>0</v>
          </cell>
        </row>
        <row r="1010">
          <cell r="A1010" t="str">
            <v>2.4.44</v>
          </cell>
          <cell r="B1010" t="str">
            <v>CODO PVC GRAN RADIO 6°   D =   10"</v>
          </cell>
          <cell r="C1010" t="str">
            <v>UN</v>
          </cell>
          <cell r="D1010">
            <v>0</v>
          </cell>
        </row>
        <row r="1011">
          <cell r="A1011" t="str">
            <v>2.4.45</v>
          </cell>
          <cell r="B1011" t="str">
            <v>CODO PVC GRAN RADIO 6°   D =   12"</v>
          </cell>
          <cell r="C1011" t="str">
            <v>UN</v>
          </cell>
          <cell r="D1011">
            <v>0</v>
          </cell>
        </row>
        <row r="1012">
          <cell r="A1012" t="str">
            <v>2.4.46</v>
          </cell>
          <cell r="B1012" t="str">
            <v>CODO PVC RADIO CORTO 90°   D =   1 1/2"</v>
          </cell>
          <cell r="C1012" t="str">
            <v>UN</v>
          </cell>
          <cell r="D1012">
            <v>0</v>
          </cell>
        </row>
        <row r="1013">
          <cell r="A1013" t="str">
            <v>2.4.47</v>
          </cell>
          <cell r="B1013" t="str">
            <v>CODO PVC RADIO CORTO 90°   D =   2"</v>
          </cell>
          <cell r="C1013" t="str">
            <v>UN</v>
          </cell>
          <cell r="D1013">
            <v>0</v>
          </cell>
        </row>
        <row r="1014">
          <cell r="A1014" t="str">
            <v>2.4.48</v>
          </cell>
          <cell r="B1014" t="str">
            <v>CODO PVC RADIO CORTO 90°   D =   2  1/2"</v>
          </cell>
          <cell r="C1014" t="str">
            <v>UN</v>
          </cell>
          <cell r="D1014">
            <v>0</v>
          </cell>
        </row>
        <row r="1015">
          <cell r="A1015" t="str">
            <v>2.4.49</v>
          </cell>
          <cell r="B1015" t="str">
            <v>CODO PVC RADIO CORTO 90°   D =   4"</v>
          </cell>
          <cell r="C1015" t="str">
            <v>UN</v>
          </cell>
          <cell r="D1015">
            <v>0</v>
          </cell>
        </row>
        <row r="1016">
          <cell r="A1016" t="str">
            <v>2.4.50</v>
          </cell>
          <cell r="B1016" t="str">
            <v>CODO PVC RADIO CORTO 90°   D =   6"</v>
          </cell>
          <cell r="C1016" t="str">
            <v>UN</v>
          </cell>
          <cell r="D1016">
            <v>0</v>
          </cell>
        </row>
        <row r="1017">
          <cell r="A1017" t="str">
            <v>2.4.51</v>
          </cell>
          <cell r="B1017" t="str">
            <v xml:space="preserve"> CODO PVC RADIO CORTO 90°   D =   8"</v>
          </cell>
          <cell r="C1017" t="str">
            <v>UN</v>
          </cell>
          <cell r="D1017">
            <v>0</v>
          </cell>
        </row>
        <row r="1018">
          <cell r="A1018" t="str">
            <v>2.4.52</v>
          </cell>
          <cell r="B1018" t="str">
            <v>CODO PVC RADIO CORTO 45°   D =   2"</v>
          </cell>
          <cell r="C1018" t="str">
            <v>UN</v>
          </cell>
          <cell r="D1018">
            <v>0</v>
          </cell>
        </row>
        <row r="1019">
          <cell r="A1019" t="str">
            <v>2.4.53</v>
          </cell>
          <cell r="B1019" t="str">
            <v>CODO PVC RADIO CORTO 45°   D =   2 1/2"</v>
          </cell>
          <cell r="C1019" t="str">
            <v>UN</v>
          </cell>
          <cell r="D1019">
            <v>0</v>
          </cell>
        </row>
        <row r="1020">
          <cell r="A1020" t="str">
            <v>2.4.54</v>
          </cell>
          <cell r="B1020" t="str">
            <v>CODO PVC RADIO CORTO 45°   D =   3"</v>
          </cell>
          <cell r="C1020" t="str">
            <v>UN</v>
          </cell>
          <cell r="D1020">
            <v>0</v>
          </cell>
        </row>
        <row r="1021">
          <cell r="A1021" t="str">
            <v>2.4.55</v>
          </cell>
          <cell r="B1021" t="str">
            <v>CODO PVC RADIO CORTO 45°   D =   4"</v>
          </cell>
          <cell r="C1021" t="str">
            <v>UN</v>
          </cell>
          <cell r="D1021">
            <v>0</v>
          </cell>
        </row>
        <row r="1022">
          <cell r="A1022" t="str">
            <v>2.4.56</v>
          </cell>
          <cell r="B1022" t="str">
            <v>CODO PVC RADIO CORTO 45°   D =   6"</v>
          </cell>
          <cell r="C1022" t="str">
            <v>UN</v>
          </cell>
          <cell r="D1022">
            <v>0</v>
          </cell>
        </row>
        <row r="1023">
          <cell r="A1023" t="str">
            <v>2.4.57</v>
          </cell>
          <cell r="B1023" t="str">
            <v>CODO PVC RADIO CORTO 45°   D =   8"</v>
          </cell>
          <cell r="C1023" t="str">
            <v>UN</v>
          </cell>
          <cell r="D1023">
            <v>0</v>
          </cell>
        </row>
        <row r="1024">
          <cell r="A1024" t="str">
            <v>2.4.58</v>
          </cell>
          <cell r="B1024" t="str">
            <v>COLLAR PVC DE DERIVACIÓN DE 2"*1/2"</v>
          </cell>
          <cell r="C1024" t="str">
            <v>UN</v>
          </cell>
          <cell r="D1024">
            <v>0</v>
          </cell>
        </row>
        <row r="1025">
          <cell r="A1025" t="str">
            <v>2.4.59</v>
          </cell>
          <cell r="B1025" t="str">
            <v>COLLAR PVC DE DERIVACIÓN DE 2"*3/4"</v>
          </cell>
          <cell r="C1025" t="str">
            <v>UN</v>
          </cell>
          <cell r="D1025">
            <v>0</v>
          </cell>
        </row>
        <row r="1026">
          <cell r="A1026" t="str">
            <v>2.4.60</v>
          </cell>
          <cell r="B1026" t="str">
            <v>COLLAR PVC DE DERIVACIÓN DE 2 1/2"*1/2"</v>
          </cell>
          <cell r="C1026" t="str">
            <v>UN</v>
          </cell>
          <cell r="D1026">
            <v>0</v>
          </cell>
        </row>
        <row r="1027">
          <cell r="A1027" t="str">
            <v>2.4.61</v>
          </cell>
          <cell r="B1027" t="str">
            <v>COLLAR PVC DE DERIVACIÓN DE 2 1/2"*3/4"</v>
          </cell>
          <cell r="C1027" t="str">
            <v>UN</v>
          </cell>
          <cell r="D1027">
            <v>0</v>
          </cell>
        </row>
        <row r="1028">
          <cell r="A1028" t="str">
            <v>2.4.62</v>
          </cell>
          <cell r="B1028" t="str">
            <v>COLLAR PVC DE DERIVACIÓN DE 3"*1/2"</v>
          </cell>
          <cell r="C1028" t="str">
            <v>UN</v>
          </cell>
          <cell r="D1028">
            <v>0</v>
          </cell>
        </row>
        <row r="1029">
          <cell r="A1029" t="str">
            <v>2.4.63</v>
          </cell>
          <cell r="B1029" t="str">
            <v>COLLAR PVC DE DERIVACIÓN DE 3"*3/4"</v>
          </cell>
          <cell r="C1029" t="str">
            <v>UN</v>
          </cell>
          <cell r="D1029">
            <v>0</v>
          </cell>
        </row>
        <row r="1030">
          <cell r="A1030" t="str">
            <v>2.4.64</v>
          </cell>
          <cell r="B1030" t="str">
            <v>COLLAR PVC DE DERIVACIÓN DE 4"*1/2"</v>
          </cell>
          <cell r="C1030" t="str">
            <v>UN</v>
          </cell>
          <cell r="D1030">
            <v>0</v>
          </cell>
        </row>
        <row r="1031">
          <cell r="A1031" t="str">
            <v>2.4.65</v>
          </cell>
          <cell r="B1031" t="str">
            <v>COLLAR PVC DE DERIVACIÓN DE 4"*3/4"</v>
          </cell>
          <cell r="C1031" t="str">
            <v>UN</v>
          </cell>
          <cell r="D1031">
            <v>0</v>
          </cell>
        </row>
        <row r="1032">
          <cell r="A1032" t="str">
            <v>2.4.66</v>
          </cell>
          <cell r="B1032" t="str">
            <v>COLLAR PVC DE DERIVACIÓN DE 6"*1/2"</v>
          </cell>
          <cell r="C1032" t="str">
            <v>UN</v>
          </cell>
          <cell r="D1032">
            <v>0</v>
          </cell>
        </row>
        <row r="1033">
          <cell r="A1033" t="str">
            <v>2.4.67</v>
          </cell>
          <cell r="B1033" t="str">
            <v>COLLAR PVC DE DERIVACIÓN DE 6"*3/4"</v>
          </cell>
          <cell r="C1033" t="str">
            <v>UN</v>
          </cell>
          <cell r="D1033">
            <v>0</v>
          </cell>
        </row>
        <row r="1034">
          <cell r="A1034" t="str">
            <v>2.4.68</v>
          </cell>
          <cell r="B1034" t="str">
            <v>COLLAR PVC DE DERIVACIÓN DE 8"*1"</v>
          </cell>
          <cell r="C1034" t="str">
            <v>UN</v>
          </cell>
          <cell r="D1034">
            <v>0</v>
          </cell>
        </row>
        <row r="1035">
          <cell r="A1035" t="str">
            <v>2.4.69</v>
          </cell>
          <cell r="B1035" t="str">
            <v>ADAPTADOR PVC MACHO   D = 1/2"</v>
          </cell>
          <cell r="C1035" t="str">
            <v>UN</v>
          </cell>
          <cell r="D1035">
            <v>0</v>
          </cell>
        </row>
        <row r="1036">
          <cell r="A1036" t="str">
            <v>2.4.70</v>
          </cell>
          <cell r="B1036" t="str">
            <v>ADAPTADOR PVC MACHO   D = 3/4"</v>
          </cell>
          <cell r="C1036" t="str">
            <v>UN</v>
          </cell>
          <cell r="D1036">
            <v>0</v>
          </cell>
        </row>
        <row r="1037">
          <cell r="A1037" t="str">
            <v>2.4.71</v>
          </cell>
          <cell r="B1037" t="str">
            <v>ADAPTADOR PVC MACHO   D = 1"</v>
          </cell>
          <cell r="C1037" t="str">
            <v>UN</v>
          </cell>
          <cell r="D1037">
            <v>0</v>
          </cell>
        </row>
        <row r="1038">
          <cell r="A1038" t="str">
            <v>2.4.72</v>
          </cell>
          <cell r="B1038" t="str">
            <v>ADAPTADOR PVC MACHO   D = 1 1/4"</v>
          </cell>
          <cell r="C1038" t="str">
            <v>UN</v>
          </cell>
          <cell r="D1038">
            <v>0</v>
          </cell>
        </row>
        <row r="1039">
          <cell r="A1039" t="str">
            <v>2.4.73</v>
          </cell>
          <cell r="B1039" t="str">
            <v>ADAPTADOR PVC MACHO   D = 1 1/2"</v>
          </cell>
          <cell r="C1039" t="str">
            <v>UN</v>
          </cell>
          <cell r="D1039">
            <v>0</v>
          </cell>
        </row>
        <row r="1040">
          <cell r="A1040" t="str">
            <v>2.4.74</v>
          </cell>
          <cell r="B1040" t="str">
            <v>ADAPTADOR PVC HEMBRA   D =  1/2"</v>
          </cell>
          <cell r="C1040" t="str">
            <v>UN</v>
          </cell>
          <cell r="D1040">
            <v>0</v>
          </cell>
        </row>
        <row r="1041">
          <cell r="A1041" t="str">
            <v>2.4.75</v>
          </cell>
          <cell r="B1041" t="str">
            <v>ADAPTADOR PVC HEMBRA   D =  3/4"</v>
          </cell>
          <cell r="C1041" t="str">
            <v>UN</v>
          </cell>
          <cell r="D1041">
            <v>0</v>
          </cell>
        </row>
        <row r="1042">
          <cell r="A1042" t="str">
            <v>2.4.76</v>
          </cell>
          <cell r="B1042" t="str">
            <v>ADAPTADOR PVC HEMBRA   D =  1"</v>
          </cell>
          <cell r="C1042" t="str">
            <v>UN</v>
          </cell>
          <cell r="D1042">
            <v>0</v>
          </cell>
        </row>
        <row r="1043">
          <cell r="A1043" t="str">
            <v>2.4.77</v>
          </cell>
          <cell r="B1043" t="str">
            <v>ADAPTADOR PVC  HEMBRA   D =  1 1/4"</v>
          </cell>
          <cell r="C1043" t="str">
            <v>UN</v>
          </cell>
          <cell r="D1043">
            <v>0</v>
          </cell>
        </row>
        <row r="1044">
          <cell r="A1044" t="str">
            <v>2.4.78</v>
          </cell>
          <cell r="B1044" t="str">
            <v>ADAPTADOR PVC HEMBRA   D =  1 1/2"</v>
          </cell>
          <cell r="C1044" t="str">
            <v>UN</v>
          </cell>
          <cell r="D1044">
            <v>0</v>
          </cell>
        </row>
        <row r="1045">
          <cell r="A1045" t="str">
            <v>2.4.79</v>
          </cell>
          <cell r="B1045" t="str">
            <v>ADAPTADOR PVC  MACHO UNION MECANICA PF + UAD D = 1/2"</v>
          </cell>
          <cell r="C1045" t="str">
            <v>UN</v>
          </cell>
          <cell r="D1045">
            <v>0</v>
          </cell>
        </row>
        <row r="1046">
          <cell r="A1046" t="str">
            <v>2.4.80</v>
          </cell>
          <cell r="B1046" t="str">
            <v>ADAPTADOR PVC  HEMBRA UNION MECANICA PF + UAD D = 1/2"</v>
          </cell>
          <cell r="C1046" t="str">
            <v>UN</v>
          </cell>
          <cell r="D1046">
            <v>0</v>
          </cell>
        </row>
        <row r="1047">
          <cell r="A1047" t="str">
            <v>2.4.81</v>
          </cell>
          <cell r="B1047" t="str">
            <v>UNION PVC  PRESION SOLDAR D = 1/2"</v>
          </cell>
          <cell r="C1047" t="str">
            <v>UN</v>
          </cell>
          <cell r="D1047">
            <v>0</v>
          </cell>
        </row>
        <row r="1048">
          <cell r="A1048" t="str">
            <v>2.4.82</v>
          </cell>
          <cell r="B1048" t="str">
            <v>UNION PVC  PRESION SOLDAR D = 3/4"</v>
          </cell>
          <cell r="C1048" t="str">
            <v>UN</v>
          </cell>
          <cell r="D1048">
            <v>0</v>
          </cell>
        </row>
        <row r="1049">
          <cell r="A1049" t="str">
            <v>2.4.83</v>
          </cell>
          <cell r="B1049" t="str">
            <v>UNION PVC PRESION SOLDAR D = 1"</v>
          </cell>
          <cell r="C1049" t="str">
            <v>UN</v>
          </cell>
          <cell r="D1049">
            <v>0</v>
          </cell>
        </row>
        <row r="1050">
          <cell r="A1050" t="str">
            <v>2.4.84</v>
          </cell>
          <cell r="B1050" t="str">
            <v>UNION PVC  PRESION SOLDAR D = 1 1/4"</v>
          </cell>
          <cell r="C1050" t="str">
            <v>UN</v>
          </cell>
          <cell r="D1050">
            <v>0</v>
          </cell>
        </row>
        <row r="1051">
          <cell r="A1051" t="str">
            <v>2.4.85</v>
          </cell>
          <cell r="B1051" t="str">
            <v>UNION PVC  PRESION SOLDAR D = 1 1/2"</v>
          </cell>
          <cell r="C1051" t="str">
            <v>UN</v>
          </cell>
          <cell r="D1051">
            <v>0</v>
          </cell>
        </row>
        <row r="1052">
          <cell r="A1052" t="str">
            <v>2.4.86</v>
          </cell>
          <cell r="B1052" t="str">
            <v>UNION PVC   MECANICA D = 2"</v>
          </cell>
          <cell r="C1052" t="str">
            <v>UN</v>
          </cell>
          <cell r="D1052">
            <v>0</v>
          </cell>
        </row>
        <row r="1053">
          <cell r="A1053" t="str">
            <v>2.4.87</v>
          </cell>
          <cell r="B1053" t="str">
            <v>UNION PVC  MECANICA D = 2 1/2"</v>
          </cell>
          <cell r="C1053" t="str">
            <v>UN</v>
          </cell>
          <cell r="D1053">
            <v>0</v>
          </cell>
        </row>
        <row r="1054">
          <cell r="A1054" t="str">
            <v>2.4.88</v>
          </cell>
          <cell r="B1054" t="str">
            <v>UNION PVC  MECANICA D = 3"</v>
          </cell>
          <cell r="C1054" t="str">
            <v>UN</v>
          </cell>
          <cell r="D1054">
            <v>0</v>
          </cell>
        </row>
        <row r="1055">
          <cell r="A1055" t="str">
            <v>2.4.89</v>
          </cell>
          <cell r="B1055" t="str">
            <v>UNION PVC  MECANICA D = 4"</v>
          </cell>
          <cell r="C1055" t="str">
            <v>UN</v>
          </cell>
          <cell r="D1055">
            <v>0</v>
          </cell>
        </row>
        <row r="1056">
          <cell r="A1056" t="str">
            <v>2.4.90</v>
          </cell>
          <cell r="B1056" t="str">
            <v>UNION PVC  MECANICA D = 6"</v>
          </cell>
          <cell r="C1056" t="str">
            <v>UN</v>
          </cell>
          <cell r="D1056">
            <v>0</v>
          </cell>
        </row>
        <row r="1057">
          <cell r="A1057" t="str">
            <v>2.4.91</v>
          </cell>
          <cell r="B1057" t="str">
            <v>UNION PVC  MECANICA D = 8"</v>
          </cell>
          <cell r="C1057" t="str">
            <v>UN</v>
          </cell>
          <cell r="D1057">
            <v>0</v>
          </cell>
        </row>
        <row r="1058">
          <cell r="A1058" t="str">
            <v>2.4.92</v>
          </cell>
          <cell r="B1058" t="str">
            <v>UNION PVC  MECANICA D = 10"</v>
          </cell>
          <cell r="C1058" t="str">
            <v>UN</v>
          </cell>
          <cell r="D1058">
            <v>0</v>
          </cell>
        </row>
        <row r="1059">
          <cell r="A1059" t="str">
            <v>2.4.93</v>
          </cell>
          <cell r="B1059" t="str">
            <v>UNION PVC  MECANICA D = 12"</v>
          </cell>
          <cell r="C1059" t="str">
            <v>UN</v>
          </cell>
          <cell r="D1059">
            <v>0</v>
          </cell>
        </row>
        <row r="1060">
          <cell r="A1060" t="str">
            <v>2.4.94</v>
          </cell>
          <cell r="B1060" t="str">
            <v>UNION PVC  MECANICA RAPIDA D = 2"</v>
          </cell>
          <cell r="C1060" t="str">
            <v>UN</v>
          </cell>
          <cell r="D1060">
            <v>0</v>
          </cell>
        </row>
        <row r="1061">
          <cell r="A1061" t="str">
            <v>2.4.95</v>
          </cell>
          <cell r="B1061" t="str">
            <v>UNION PVC  MECANICA RAPIDA D = 2 1/2"</v>
          </cell>
          <cell r="C1061" t="str">
            <v>UN</v>
          </cell>
          <cell r="D1061">
            <v>0</v>
          </cell>
        </row>
        <row r="1062">
          <cell r="A1062" t="str">
            <v>2.4.96</v>
          </cell>
          <cell r="B1062" t="str">
            <v>UNION PVC  MECANICA RAPIDA D = 3"</v>
          </cell>
          <cell r="C1062" t="str">
            <v>UN</v>
          </cell>
          <cell r="D1062">
            <v>0</v>
          </cell>
        </row>
        <row r="1063">
          <cell r="A1063" t="str">
            <v>2.4.97</v>
          </cell>
          <cell r="B1063" t="str">
            <v>UNION PVC  MECANICA RAPIDA D = 4"</v>
          </cell>
          <cell r="C1063" t="str">
            <v>UN</v>
          </cell>
          <cell r="D1063">
            <v>0</v>
          </cell>
        </row>
        <row r="1064">
          <cell r="A1064" t="str">
            <v>2.4.98</v>
          </cell>
          <cell r="B1064" t="str">
            <v>UNION PVC  MECANICA RAPIDA D = 6"</v>
          </cell>
          <cell r="C1064" t="str">
            <v>UN</v>
          </cell>
          <cell r="D1064">
            <v>0</v>
          </cell>
        </row>
        <row r="1065">
          <cell r="A1065" t="str">
            <v>2.4.99</v>
          </cell>
          <cell r="B1065" t="str">
            <v>UNION PVC  MECANICA RAPIDA D = 8"</v>
          </cell>
          <cell r="C1065" t="str">
            <v>UN</v>
          </cell>
          <cell r="D1065">
            <v>0</v>
          </cell>
        </row>
        <row r="1066">
          <cell r="A1066" t="str">
            <v>2.4.100</v>
          </cell>
          <cell r="B1066" t="str">
            <v>UNION PVC  MECANICA RAPIDA D = 10"</v>
          </cell>
          <cell r="C1066" t="str">
            <v>UN</v>
          </cell>
          <cell r="D1066">
            <v>0</v>
          </cell>
        </row>
        <row r="1067">
          <cell r="A1067" t="str">
            <v>2.4.181</v>
          </cell>
          <cell r="B1067" t="str">
            <v>SUMINISTRO E INSTALACION TEE PRESION PVC REDUCCION  D=3/4" x 1/2"</v>
          </cell>
          <cell r="C1067" t="str">
            <v>UN</v>
          </cell>
          <cell r="D1067">
            <v>0</v>
          </cell>
        </row>
        <row r="1068">
          <cell r="A1068" t="str">
            <v>6.4.2.131</v>
          </cell>
          <cell r="B1068" t="str">
            <v>SUMINISTRO E INSTALACION DE PASAMURO HD SOLDADO EL x EL L:0,20m D=2"</v>
          </cell>
          <cell r="C1068" t="str">
            <v>UN</v>
          </cell>
          <cell r="D1068">
            <v>0</v>
          </cell>
        </row>
        <row r="1069">
          <cell r="A1069" t="str">
            <v>6.4.2.132</v>
          </cell>
          <cell r="B1069" t="str">
            <v>SUMINISTRO E INSTALACION DE PASAMURO HD SOLDADO EL x EL L:0,20m D=3"</v>
          </cell>
          <cell r="C1069" t="str">
            <v>UN</v>
          </cell>
          <cell r="D1069">
            <v>0</v>
          </cell>
        </row>
        <row r="1070">
          <cell r="A1070" t="str">
            <v>6.4.2.133</v>
          </cell>
          <cell r="B1070" t="str">
            <v>PASAMURO HD SOLDADO EL x EL L:0,35m D=6"</v>
          </cell>
          <cell r="C1070" t="str">
            <v>UN</v>
          </cell>
          <cell r="D1070">
            <v>0</v>
          </cell>
        </row>
        <row r="1071">
          <cell r="A1071" t="str">
            <v>6.4.2.134</v>
          </cell>
          <cell r="B1071" t="str">
            <v>SUMINISTRO E INSTALACION DE PASAMURO HD SOLDADO EL x EL L:0,35m D=3"</v>
          </cell>
          <cell r="C1071" t="str">
            <v>UN</v>
          </cell>
          <cell r="D1071">
            <v>0</v>
          </cell>
        </row>
        <row r="1072">
          <cell r="A1072" t="str">
            <v>6.4.2.135</v>
          </cell>
          <cell r="B1072" t="str">
            <v>SUMINISTRO E INSTALACION DE PASAMURO HD SOLDADO EL x EL L:0,25m D=6"</v>
          </cell>
          <cell r="C1072" t="str">
            <v>UN</v>
          </cell>
          <cell r="D1072">
            <v>0</v>
          </cell>
        </row>
        <row r="1073">
          <cell r="A1073" t="str">
            <v>6.4.2.136</v>
          </cell>
          <cell r="B1073" t="str">
            <v>SUMINISTRO E INSTALACION DE MACROMEDIDOR Ø:2".</v>
          </cell>
          <cell r="C1073" t="str">
            <v>UN</v>
          </cell>
          <cell r="D1073">
            <v>0</v>
          </cell>
        </row>
        <row r="1074">
          <cell r="A1074" t="str">
            <v>6.4.2.137</v>
          </cell>
          <cell r="B1074" t="str">
            <v>LAMINA EN FIBRA DE VIDRIO PARA SEDIMENTADOR 0,90m x 1,50m.</v>
          </cell>
          <cell r="C1074" t="str">
            <v>UN</v>
          </cell>
          <cell r="D1074">
            <v>0</v>
          </cell>
        </row>
        <row r="1075">
          <cell r="A1075" t="str">
            <v>6.4.2.138</v>
          </cell>
          <cell r="B1075" t="str">
            <v>POCETA EN ACERO INOXIDABLE DE SOBREPONER INCLUYE SALPICADOR Y GRIFERIA</v>
          </cell>
          <cell r="C1075" t="str">
            <v>UN</v>
          </cell>
          <cell r="D1075">
            <v>0</v>
          </cell>
        </row>
        <row r="1076">
          <cell r="A1076" t="str">
            <v>3.15.15A</v>
          </cell>
          <cell r="B1076" t="str">
            <v>MONTAJE DE ESTRUCTURA METALICA</v>
          </cell>
          <cell r="C1076" t="str">
            <v>KG</v>
          </cell>
          <cell r="D1076">
            <v>0</v>
          </cell>
        </row>
        <row r="1077">
          <cell r="A1077" t="str">
            <v>6.4.2.139</v>
          </cell>
          <cell r="B1077" t="str">
            <v>SUMINISTRO E INSTALACIÓN TABIQUE EN PRFV e:10 mm. (2,95m x 0,30m). Según diseño.</v>
          </cell>
          <cell r="C1077" t="str">
            <v>UN</v>
          </cell>
          <cell r="D1077">
            <v>0</v>
          </cell>
        </row>
        <row r="1078">
          <cell r="A1078" t="str">
            <v>6.4.2.140</v>
          </cell>
          <cell r="B1078" t="str">
            <v>SUMINISTRO E INSTALACION DE TEE 6X3" PVC</v>
          </cell>
          <cell r="C1078" t="str">
            <v>UN</v>
          </cell>
          <cell r="D1078">
            <v>0</v>
          </cell>
        </row>
        <row r="1079">
          <cell r="A1079" t="str">
            <v>6.2.4</v>
          </cell>
          <cell r="B1079" t="str">
            <v>CONCRETO CLASE D 21 MPa -(3000 PSI)</v>
          </cell>
          <cell r="C1079" t="str">
            <v>M3</v>
          </cell>
          <cell r="D1079">
            <v>0</v>
          </cell>
        </row>
        <row r="1080">
          <cell r="A1080" t="str">
            <v>6.2.2</v>
          </cell>
          <cell r="B1080" t="str">
            <v>CONCRETO FLUIDO - 28.0MPa - (4000 PSI)</v>
          </cell>
          <cell r="C1080" t="str">
            <v>M3</v>
          </cell>
          <cell r="D1080">
            <v>0</v>
          </cell>
        </row>
        <row r="1081">
          <cell r="A1081" t="str">
            <v>6.4.2.141</v>
          </cell>
          <cell r="B1081" t="str">
            <v>SUMINISTRO E INSTALACION TAPA EN CONCRETO e= 0,10m L=1,20m A=0,60m (incluye dos manijas metálicas)</v>
          </cell>
          <cell r="C1081" t="str">
            <v>UN</v>
          </cell>
          <cell r="D1081">
            <v>0</v>
          </cell>
        </row>
        <row r="1082">
          <cell r="A1082" t="str">
            <v>1.1.12A</v>
          </cell>
          <cell r="B1082" t="str">
            <v>DEMOLICIÓN MURO CONCRETO E=25 cm</v>
          </cell>
          <cell r="C1082" t="str">
            <v>M2</v>
          </cell>
          <cell r="D1082">
            <v>0</v>
          </cell>
        </row>
        <row r="1083">
          <cell r="A1083" t="str">
            <v>6.4.2.142</v>
          </cell>
          <cell r="B1083" t="str">
            <v>SUMINISTRO E INSTALACION DE TEE 6X4" PVC</v>
          </cell>
          <cell r="C1083" t="str">
            <v>UN</v>
          </cell>
          <cell r="D1083">
            <v>0</v>
          </cell>
        </row>
        <row r="1084">
          <cell r="A1084" t="str">
            <v>6.4.2.143</v>
          </cell>
          <cell r="B1084" t="str">
            <v>SUMINISTRO E INSTALACION DE TEE 6" PVC</v>
          </cell>
          <cell r="C1084" t="str">
            <v>UN</v>
          </cell>
          <cell r="D1084">
            <v>0</v>
          </cell>
        </row>
        <row r="1085">
          <cell r="A1085" t="str">
            <v>1.1.83A</v>
          </cell>
          <cell r="B1085" t="str">
            <v xml:space="preserve">  DEMOLICION PLACA DE PISO E=0,20 Mts.</v>
          </cell>
          <cell r="C1085" t="str">
            <v>M2</v>
          </cell>
          <cell r="D1085">
            <v>0</v>
          </cell>
        </row>
        <row r="1086">
          <cell r="A1086" t="str">
            <v>6.4.2.144</v>
          </cell>
          <cell r="B1086" t="str">
            <v>VARILLA PARA REFUERZO LOGITUDINAL PARA COLUMNETA N 4, L=0,5 m, 0,996 kg</v>
          </cell>
          <cell r="C1086" t="str">
            <v>UN</v>
          </cell>
          <cell r="D1086">
            <v>0</v>
          </cell>
        </row>
        <row r="1087">
          <cell r="A1087" t="str">
            <v>6.4.2.145</v>
          </cell>
          <cell r="B1087" t="str">
            <v>VARILLA PARA REFUERZO TRANSVERSAL PARA COLUMNETAS N 3, L=0,7 m, 0,557 kg</v>
          </cell>
          <cell r="C1087" t="str">
            <v>UN</v>
          </cell>
          <cell r="D1087">
            <v>0</v>
          </cell>
        </row>
        <row r="1088">
          <cell r="A1088" t="str">
            <v>6.4.2.146</v>
          </cell>
          <cell r="B1088" t="str">
            <v>VARILLA PARA REFUERZO LOGITUDINAL PARA VIGUETAS N 2 , L=3,65 m, 0,251 kg</v>
          </cell>
          <cell r="C1088" t="str">
            <v>UN</v>
          </cell>
          <cell r="D1088">
            <v>0</v>
          </cell>
        </row>
        <row r="1089">
          <cell r="A1089" t="str">
            <v>6.4.2.147</v>
          </cell>
          <cell r="B1089" t="str">
            <v>VARILLA PARA REFUERZO TRANSVERSAL PARA VIGUETAS N 2 , L=0,25 m, 0,251 kg</v>
          </cell>
          <cell r="C1089" t="str">
            <v>UN</v>
          </cell>
          <cell r="D1089">
            <v>0</v>
          </cell>
        </row>
        <row r="1090">
          <cell r="A1090" t="str">
            <v>6.4.2.148</v>
          </cell>
          <cell r="B1090" t="str">
            <v>PASO DE ESCALERA EN ACERO EN VARILLA N°6 incluye anticorrosivo L= 1.40 m</v>
          </cell>
          <cell r="C1090" t="str">
            <v>UN</v>
          </cell>
          <cell r="D1090">
            <v>0</v>
          </cell>
        </row>
        <row r="1091">
          <cell r="A1091" t="str">
            <v>6.4.2.149</v>
          </cell>
          <cell r="B1091" t="str">
            <v>SUMINISTRO E INSTALACION CODO 90° presion PVC Ø3"</v>
          </cell>
          <cell r="C1091" t="str">
            <v>UN</v>
          </cell>
          <cell r="D1091">
            <v>0</v>
          </cell>
        </row>
        <row r="1092">
          <cell r="A1092" t="str">
            <v>6.4.2.150</v>
          </cell>
          <cell r="B1092" t="str">
            <v>TAPA DE ALFAJOR 0,80 X 0,90 M E= 1/4" CAL. 12 CURRUGADA, BISAGRA EN HIERRO FUNDIDO, MARCO EN PERFIL DE 1 1/4" X 3/16" Y MANIJA DE AGARRE EN VARILLA DE 1/2"</v>
          </cell>
          <cell r="C1092" t="str">
            <v xml:space="preserve">UN </v>
          </cell>
          <cell r="D1092">
            <v>0</v>
          </cell>
        </row>
        <row r="1093">
          <cell r="A1093" t="str">
            <v>6.4.2.151</v>
          </cell>
          <cell r="B1093" t="str">
            <v>TAPA DE ALFAJOR 1.0 X 1.0 M E= 1/4" CAL. 12 CURRUGADA, BISAGRA EN HIERRO FUNDIDO, MARCO EN PERFIL DE 1 1/4" X 3/16" Y MANIJA DE AGARRE EN VARILLA DE 1/2"</v>
          </cell>
          <cell r="C1093" t="str">
            <v>UN</v>
          </cell>
          <cell r="D1093">
            <v>0</v>
          </cell>
        </row>
        <row r="1094">
          <cell r="A1094" t="str">
            <v>6.4.2.152</v>
          </cell>
          <cell r="B1094" t="str">
            <v>SUMINISTRO E INSTALACIÓN ADAPTADOR PVC/AC D=6"</v>
          </cell>
          <cell r="C1094" t="str">
            <v>UN</v>
          </cell>
          <cell r="D1094">
            <v>0</v>
          </cell>
        </row>
        <row r="1095">
          <cell r="A1095" t="str">
            <v>6.4.2.153</v>
          </cell>
          <cell r="B1095" t="str">
            <v>SUMINISTRO E INSTALACIÓN NIPLE D=3" PVC 0,30 M</v>
          </cell>
          <cell r="C1095" t="str">
            <v>UN</v>
          </cell>
          <cell r="D1095">
            <v>0</v>
          </cell>
        </row>
        <row r="1096">
          <cell r="A1096" t="str">
            <v>6.4.2.154</v>
          </cell>
          <cell r="B1096" t="str">
            <v>SUMINISTRO E INSTALACIÓN UNIVERSAL D=2" HD</v>
          </cell>
          <cell r="C1096" t="str">
            <v>UN</v>
          </cell>
          <cell r="D1096">
            <v>0</v>
          </cell>
        </row>
        <row r="1097">
          <cell r="A1097" t="str">
            <v>6.4.2.155</v>
          </cell>
          <cell r="B1097" t="str">
            <v xml:space="preserve"> SUMINISTRO E INSTALACIÓN NIPLE BRIDA - LISO D=2" HD 1,0 m</v>
          </cell>
          <cell r="C1097" t="str">
            <v>UN</v>
          </cell>
          <cell r="D1097">
            <v>0</v>
          </cell>
        </row>
        <row r="1098">
          <cell r="A1098" t="str">
            <v>6.4.2.156</v>
          </cell>
          <cell r="B1098" t="str">
            <v>SUMINISTRO E INSTALACIÓN REDUCCION 3X2" PVC</v>
          </cell>
          <cell r="C1098" t="str">
            <v>UN</v>
          </cell>
          <cell r="D1098">
            <v>0</v>
          </cell>
        </row>
        <row r="1099">
          <cell r="A1099" t="str">
            <v>6.4.2.157</v>
          </cell>
          <cell r="B1099" t="str">
            <v>SUMINISTRO E INSTALACIÓN NIPLE D=2" PVC 0,20 M</v>
          </cell>
          <cell r="C1099" t="str">
            <v>UN</v>
          </cell>
          <cell r="D1099">
            <v>0</v>
          </cell>
        </row>
        <row r="1100">
          <cell r="A1100" t="str">
            <v>6.4.2.158</v>
          </cell>
          <cell r="B1100" t="str">
            <v>SUMINISTRO E INSTALACIÓN NIPLE D=2" PVC 0,10 M</v>
          </cell>
          <cell r="C1100" t="str">
            <v>UN</v>
          </cell>
          <cell r="D1100">
            <v>0</v>
          </cell>
        </row>
        <row r="1101">
          <cell r="A1101" t="str">
            <v>6.4.2.159</v>
          </cell>
          <cell r="B1101" t="str">
            <v>SUMINISTRO E INSTALACIÓN NIPLE PVC D=6" L=1 m</v>
          </cell>
          <cell r="C1101" t="str">
            <v>UN</v>
          </cell>
          <cell r="D1101">
            <v>0</v>
          </cell>
        </row>
        <row r="1102">
          <cell r="A1102" t="str">
            <v>6.4.2.160</v>
          </cell>
          <cell r="B1102" t="str">
            <v>SUMINISTRO E INSTALACIÓN PASAMURO HD ELxEL L=0,20 M  D=3"</v>
          </cell>
          <cell r="C1102" t="str">
            <v>UN</v>
          </cell>
          <cell r="D1102">
            <v>0</v>
          </cell>
        </row>
        <row r="1103">
          <cell r="A1103" t="str">
            <v>6.4.2.161</v>
          </cell>
          <cell r="B1103" t="str">
            <v>SUMINISTRO E INSTALACIÓN ABRAZADERA ACERO GALVANIZADO DE 2 AGUJEROS D=4"</v>
          </cell>
          <cell r="C1103" t="str">
            <v>UN</v>
          </cell>
          <cell r="D1103">
            <v>0</v>
          </cell>
        </row>
        <row r="1104">
          <cell r="A1104" t="str">
            <v>6.4.2.162</v>
          </cell>
          <cell r="B1104" t="str">
            <v>SUMINISTRO E INSTALACIÓN NIPLE PVC D=4" L= 0,1 m</v>
          </cell>
          <cell r="C1104" t="str">
            <v>UN</v>
          </cell>
          <cell r="D1104">
            <v>0</v>
          </cell>
        </row>
        <row r="1105">
          <cell r="A1105" t="str">
            <v>6.4.2.163</v>
          </cell>
          <cell r="B1105" t="str">
            <v>SUMINISTRO E INSTALACIÓN MACROMEDIDOR DE 6"</v>
          </cell>
          <cell r="C1105" t="str">
            <v>UN</v>
          </cell>
          <cell r="D1105">
            <v>0</v>
          </cell>
        </row>
        <row r="1106">
          <cell r="A1106" t="str">
            <v>6.4.2.164</v>
          </cell>
          <cell r="B1106" t="str">
            <v>SUMINISTRO E INSTALACIÓN DE TEE PVC D=4"</v>
          </cell>
          <cell r="C1106" t="str">
            <v>UN</v>
          </cell>
          <cell r="D1106">
            <v>0</v>
          </cell>
        </row>
        <row r="1107">
          <cell r="A1107" t="str">
            <v>6.4.2.165</v>
          </cell>
          <cell r="B1107" t="str">
            <v>DESMONTAJE SISTEMA DE BOMBEO DE 36 PH</v>
          </cell>
          <cell r="C1107" t="str">
            <v>UN</v>
          </cell>
          <cell r="D1107">
            <v>0</v>
          </cell>
        </row>
        <row r="1108">
          <cell r="A1108" t="str">
            <v>6.4.2.166</v>
          </cell>
          <cell r="B1108" t="str">
            <v>DESMONTAJE SISTEMA DE BOMBEO DE 100 PH INCLUYENDO SUCCIÓN E IMPULSIÓN, ACCESORIOS REQUERIDOS Y TRASLADO DE TABLERO DE FUERZA, MEDIDOR Y LINEA DE FUERZA AL TABLERO.</v>
          </cell>
          <cell r="C1108" t="str">
            <v>UN</v>
          </cell>
          <cell r="D1108">
            <v>0</v>
          </cell>
        </row>
        <row r="1109">
          <cell r="A1109" t="str">
            <v>6.4.2.167</v>
          </cell>
          <cell r="B1109" t="str">
            <v>TRASLADO DE VÁLVULA ANTICIPADORA</v>
          </cell>
          <cell r="C1109" t="str">
            <v>UN</v>
          </cell>
          <cell r="D1109">
            <v>0</v>
          </cell>
        </row>
        <row r="1110">
          <cell r="A1110" t="str">
            <v>6.4.2.168</v>
          </cell>
          <cell r="B1110" t="str">
            <v>DESMONTAJE BRIDA CIEGA O TAPÓN DE LA LINEA DE 100 HP</v>
          </cell>
          <cell r="C1110" t="str">
            <v>UN</v>
          </cell>
          <cell r="D1110">
            <v>0</v>
          </cell>
        </row>
        <row r="1111">
          <cell r="A1111" t="str">
            <v>6.4.2.169</v>
          </cell>
          <cell r="B1111" t="str">
            <v>DEMOLICION DE CUBIERTA TEJA GALVANIZADA</v>
          </cell>
          <cell r="C1111" t="str">
            <v>M2</v>
          </cell>
          <cell r="D1111">
            <v>0</v>
          </cell>
        </row>
        <row r="1112">
          <cell r="A1112" t="str">
            <v>6.4.2.170</v>
          </cell>
          <cell r="B1112" t="str">
            <v>CORREA  PHR C 203 X 67 MM, E=3,0 MM</v>
          </cell>
          <cell r="C1112" t="str">
            <v>ML</v>
          </cell>
          <cell r="D1112">
            <v>0</v>
          </cell>
        </row>
        <row r="1113">
          <cell r="A1113" t="str">
            <v>1.12.58</v>
          </cell>
          <cell r="B1113" t="str">
            <v>SUMINISTRO E INSTALACIÓN TEJA THERMOACUSTICA TIPO TRAPEZOIDAL a 360</v>
          </cell>
          <cell r="C1113" t="str">
            <v>M2</v>
          </cell>
          <cell r="D1113">
            <v>0</v>
          </cell>
        </row>
        <row r="1114">
          <cell r="A1114" t="str">
            <v>6.4.2.171</v>
          </cell>
          <cell r="B1114" t="str">
            <v>ESCALERA VERTICAL CON PROTECCION EN TUBO D= 2" HG L= 6,15</v>
          </cell>
          <cell r="C1114" t="str">
            <v>UN</v>
          </cell>
          <cell r="D1114">
            <v>0</v>
          </cell>
        </row>
        <row r="1115">
          <cell r="A1115" t="str">
            <v>6.4.2.172</v>
          </cell>
          <cell r="B1115" t="str">
            <v>SUMINISTRO E INSTALACION CODO  90°  Ø3" PVC.</v>
          </cell>
          <cell r="C1115" t="str">
            <v>UN</v>
          </cell>
          <cell r="D1115">
            <v>0</v>
          </cell>
        </row>
        <row r="1116">
          <cell r="A1116" t="str">
            <v>6.4.2.173</v>
          </cell>
          <cell r="B1116" t="str">
            <v>SUMINISTRO E INSTALACIÓN MACROMEDIDOR DE 3"</v>
          </cell>
          <cell r="C1116" t="str">
            <v>UN</v>
          </cell>
          <cell r="D1116">
            <v>0</v>
          </cell>
        </row>
        <row r="1117">
          <cell r="A1117" t="str">
            <v>6.4.2.174</v>
          </cell>
          <cell r="B1117" t="str">
            <v>SUMINISTRO E INSTALACIÓN PASAMURO HG ELxEL L=0,15 M  D=2,5"</v>
          </cell>
          <cell r="C1117" t="str">
            <v>UN</v>
          </cell>
          <cell r="D1117">
            <v>0</v>
          </cell>
        </row>
        <row r="1118">
          <cell r="A1118" t="str">
            <v>6.4.2.175</v>
          </cell>
          <cell r="B1118" t="str">
            <v>SUMINISTRO E INSTALACIÓN PASAMURO HG ELxEL L=0,25 M  D=4"</v>
          </cell>
          <cell r="C1118" t="str">
            <v>UN</v>
          </cell>
          <cell r="D1118">
            <v>0</v>
          </cell>
        </row>
        <row r="1119">
          <cell r="A1119" t="str">
            <v>6.4.2.176</v>
          </cell>
          <cell r="B1119" t="str">
            <v>SUMINISTRO E INSTALACIÓN PASAMURO HG ELxEL L=0,20 M  D=4"</v>
          </cell>
          <cell r="C1119" t="str">
            <v>UN</v>
          </cell>
          <cell r="D1119">
            <v>0</v>
          </cell>
        </row>
        <row r="1120">
          <cell r="A1120" t="str">
            <v>6.4.2.177</v>
          </cell>
          <cell r="B1120" t="str">
            <v>SUMINISTRO E INSTALACIÓN PASAMURO HG ELxEB L=0,20 M  D=3"</v>
          </cell>
          <cell r="C1120" t="str">
            <v>UN</v>
          </cell>
          <cell r="D1120">
            <v>0</v>
          </cell>
        </row>
        <row r="1121">
          <cell r="A1121" t="str">
            <v>6.4.2.178</v>
          </cell>
          <cell r="B1121" t="str">
            <v>SUMINISTRO E INSTALACIÓN PASAMURO HG ELxEL L=0,20 M  D=3"</v>
          </cell>
          <cell r="C1121" t="str">
            <v>UN</v>
          </cell>
          <cell r="D1121">
            <v>0</v>
          </cell>
        </row>
        <row r="1122">
          <cell r="A1122" t="str">
            <v>6.4.2.179</v>
          </cell>
          <cell r="B1122" t="str">
            <v>SUMINISTRO E INSTALACIÓN TUBERÍA PRESION PVC D= 3" (Caja de Inspeccion)</v>
          </cell>
          <cell r="C1122" t="str">
            <v>ML</v>
          </cell>
          <cell r="D1122">
            <v>0</v>
          </cell>
        </row>
        <row r="1123">
          <cell r="A1123" t="str">
            <v>6.4.2.180</v>
          </cell>
          <cell r="B1123" t="str">
            <v>SUMINISTRO E INSTALACIÓN TUBERÍA PRESION PVC D= 3" (Filtro y edim a C. I)</v>
          </cell>
          <cell r="C1123" t="str">
            <v>ML</v>
          </cell>
          <cell r="D1123">
            <v>0</v>
          </cell>
        </row>
        <row r="1124">
          <cell r="A1124" t="str">
            <v>6.4.2.181</v>
          </cell>
          <cell r="B1124" t="str">
            <v xml:space="preserve">SUMINISTRO E INSTALACION LAMINA  EN PRFV esp=12mm, ancho=0,25m, H=0,26m, ANCLADO AL MURO EN ANGULO DE 1 1/2". </v>
          </cell>
          <cell r="C1124" t="str">
            <v>M2</v>
          </cell>
          <cell r="D1124">
            <v>0</v>
          </cell>
        </row>
        <row r="1125">
          <cell r="A1125" t="str">
            <v>6.4.2.182</v>
          </cell>
          <cell r="B1125" t="str">
            <v>SUMINISTRO E INSTALACION NIPLE PVC Ø1" L=0,40 m. (tubo conector para medida nivel)</v>
          </cell>
          <cell r="C1125" t="str">
            <v>UN</v>
          </cell>
          <cell r="D1125">
            <v>0</v>
          </cell>
        </row>
        <row r="1126">
          <cell r="A1126" t="str">
            <v>6.4.2.183</v>
          </cell>
          <cell r="B1126" t="str">
            <v>SUMINISTRO E INSTALACION NIPLE PVC Ø2" L=0,35 m. (tubo para medida nivel)</v>
          </cell>
          <cell r="C1126" t="str">
            <v>UN</v>
          </cell>
          <cell r="D1126">
            <v>0</v>
          </cell>
        </row>
        <row r="1127">
          <cell r="A1127" t="str">
            <v>6.4.2.184</v>
          </cell>
          <cell r="B1127" t="str">
            <v>CANAL PARSHALL PREFRABRICADO EN PRFV esp=8 mm anclado a muro, según diseño.</v>
          </cell>
          <cell r="C1127" t="str">
            <v>UN</v>
          </cell>
          <cell r="D1127">
            <v>0</v>
          </cell>
        </row>
        <row r="1128">
          <cell r="A1128" t="str">
            <v>6.4.2.185</v>
          </cell>
          <cell r="B1128" t="str">
            <v xml:space="preserve">MARCO EN DOBLE ANGULO 1 1/4" x 3/16". PARA SOPORTE BAFLE EN  PRFV, L= 4,6 m. según diseño.
</v>
          </cell>
          <cell r="C1128" t="str">
            <v>UN</v>
          </cell>
          <cell r="D1128">
            <v>0</v>
          </cell>
        </row>
        <row r="1129">
          <cell r="A1129" t="str">
            <v>6.4.2.186</v>
          </cell>
          <cell r="B1129" t="str">
            <v>BAFLE PRFV B=0,6m H=2,00m Esp= 2cm. Incluye orificio superior, inferior y rendija según diseño. (SECCION A)</v>
          </cell>
          <cell r="C1129" t="str">
            <v>UN</v>
          </cell>
          <cell r="D1129">
            <v>0</v>
          </cell>
        </row>
        <row r="1130">
          <cell r="A1130" t="str">
            <v>6.4.2.187</v>
          </cell>
          <cell r="B1130" t="str">
            <v>BAFLE PRFV B=0,6m H=2,00m Esp= 2cm. Incluye orificio superior, inferior y rendija según diseño. (SECCION B)</v>
          </cell>
          <cell r="C1130" t="str">
            <v>UN</v>
          </cell>
          <cell r="D1130">
            <v>0</v>
          </cell>
        </row>
        <row r="1131">
          <cell r="A1131" t="str">
            <v>6.4.2.188</v>
          </cell>
          <cell r="B1131" t="str">
            <v>BAFLE PRFV B=0,6m H=2,00m Esp= 2cm. Incluye orificio superior, inferior y rendija según diseño. (SECCION C)</v>
          </cell>
          <cell r="C1131" t="str">
            <v>UN</v>
          </cell>
          <cell r="D1131">
            <v>0</v>
          </cell>
        </row>
        <row r="1132">
          <cell r="A1132" t="str">
            <v>6.4.2.189</v>
          </cell>
          <cell r="B1132" t="str">
            <v>CANALETA DE LAVADO EN PRFV ancho efectivo= 0,20m altura efectiva= 0,13m y esp= 0,02m. L=1,7m.</v>
          </cell>
          <cell r="C1132" t="str">
            <v>UN</v>
          </cell>
          <cell r="D1132">
            <v>0</v>
          </cell>
        </row>
        <row r="1133">
          <cell r="A1133" t="str">
            <v>2.4.169A</v>
          </cell>
          <cell r="B1133" t="str">
            <v>GRAVA PARA LECHO FILTRANTE TAMAÑO 38,1 mm</v>
          </cell>
          <cell r="C1133" t="str">
            <v>M3</v>
          </cell>
          <cell r="D1133">
            <v>0</v>
          </cell>
        </row>
        <row r="1134">
          <cell r="A1134" t="str">
            <v>2.4.172A</v>
          </cell>
          <cell r="B1134" t="str">
            <v>ANTRACITA PARA FILTRO TE = 0,8 mm</v>
          </cell>
          <cell r="C1134" t="str">
            <v>M3</v>
          </cell>
          <cell r="D1134">
            <v>0</v>
          </cell>
        </row>
        <row r="1135">
          <cell r="A1135" t="str">
            <v>2.4.258A</v>
          </cell>
          <cell r="B1135" t="str">
            <v>ARENAPARA FILTRO TE= 0,55 mm</v>
          </cell>
          <cell r="C1135" t="str">
            <v>M3</v>
          </cell>
          <cell r="D1135">
            <v>0</v>
          </cell>
        </row>
        <row r="1136">
          <cell r="A1136" t="str">
            <v>6.4.2.190</v>
          </cell>
          <cell r="B1136" t="str">
            <v>VIGA TRIANGULAR BASE= 0,30 m, ALTURA= 0,25 m, e= 0,10 m. INCLUYE NIPLE EN PVC UBICADO HORIZONTALMENTE D= 1/2", CADA 0,075 m. L= 1,34 SEGÚN DISEÑO</v>
          </cell>
          <cell r="C1136" t="str">
            <v>UN</v>
          </cell>
          <cell r="D1136">
            <v>0</v>
          </cell>
        </row>
        <row r="1137">
          <cell r="A1137" t="str">
            <v>6.4.2.191</v>
          </cell>
          <cell r="B1137" t="str">
            <v>MULTIPLES DE ALIMENTACION PVC D= 3" L= 0,25 m</v>
          </cell>
          <cell r="C1137" t="str">
            <v>UN</v>
          </cell>
          <cell r="D1137">
            <v>0</v>
          </cell>
        </row>
        <row r="1138">
          <cell r="A1138" t="str">
            <v>6.4.2.192</v>
          </cell>
          <cell r="B1138" t="str">
            <v>MULTIPLES SUCCIONADORES PVC 2" C/ 0,4 m L= 0,50 m</v>
          </cell>
          <cell r="C1138" t="str">
            <v>UN</v>
          </cell>
          <cell r="D1138">
            <v>0</v>
          </cell>
        </row>
        <row r="1139">
          <cell r="A1139" t="str">
            <v>6.4.2.193</v>
          </cell>
          <cell r="B1139" t="str">
            <v xml:space="preserve">PLACAS EN FIBROCEMENTO H= 0,05 M, ANCHO=0,10 M, L= 1,2 M SOPORTADAS POR DOS SECCIONES DE ANGULO DE 2 1/2" X 3/16". L= 1,1 M, ANCLADAS CON PERNOS EXPANSIVOS A LOS MUROS Y LAS PLACAS.
</v>
          </cell>
          <cell r="C1139" t="str">
            <v>UN</v>
          </cell>
          <cell r="D1139">
            <v>0</v>
          </cell>
        </row>
        <row r="1140">
          <cell r="A1140" t="str">
            <v>6.4.2.194</v>
          </cell>
          <cell r="B1140" t="str">
            <v>MÚLTIPLE DE RECOLECCIÓN Ø 2,5" C/0,506 m, CON 7 ORIFICIOS DE Ø1/2" C/0,15 m. L=1,20M. (EN UN EXTREMO CON ADAPTADOR MACHO Y CON TAPON POR EL OPUESTO)</v>
          </cell>
          <cell r="C1140" t="str">
            <v>UN</v>
          </cell>
          <cell r="D1140">
            <v>0</v>
          </cell>
        </row>
        <row r="1141">
          <cell r="A1141" t="str">
            <v>6.4.2.195</v>
          </cell>
          <cell r="B1141" t="str">
            <v>MODULO HEXAGONAL INCLINACIÓN = 60° en PAD cal. 60, e=6mm.</v>
          </cell>
          <cell r="C1141" t="str">
            <v>UN</v>
          </cell>
          <cell r="D1141">
            <v>0</v>
          </cell>
        </row>
        <row r="1142">
          <cell r="A1142" t="str">
            <v>3.17.10A</v>
          </cell>
          <cell r="B1142" t="str">
            <v xml:space="preserve">POZO DE INSPECCIÓN D=1.50 M, H  3.50  &lt; H &lt; 4,5 </v>
          </cell>
          <cell r="C1142" t="str">
            <v>UN</v>
          </cell>
          <cell r="D1142">
            <v>0</v>
          </cell>
        </row>
        <row r="1143">
          <cell r="A1143" t="str">
            <v>3.17.10B</v>
          </cell>
          <cell r="B1143" t="str">
            <v>POZO DE INSPECCIÓN D=1.50 M, H  5.50  &lt; H &lt; 6.50</v>
          </cell>
          <cell r="C1143" t="str">
            <v>UN</v>
          </cell>
          <cell r="D1143">
            <v>0</v>
          </cell>
        </row>
        <row r="1144">
          <cell r="A1144" t="str">
            <v>6.4.2.196</v>
          </cell>
          <cell r="B1144" t="str">
            <v>SUMINISTRO E INSTALACION TUBERÍA DE ALCANTARILALDO Ø=18"</v>
          </cell>
          <cell r="C1144" t="str">
            <v>ML</v>
          </cell>
          <cell r="D1144">
            <v>0</v>
          </cell>
        </row>
        <row r="1145">
          <cell r="A1145" t="str">
            <v>6.4.2.197</v>
          </cell>
          <cell r="B1145" t="str">
            <v>SUMINISTRO E INSTALACION TUBERÍA DE ALCANTARILALDO Ø=27"</v>
          </cell>
          <cell r="C1145" t="str">
            <v>ML</v>
          </cell>
          <cell r="D1145">
            <v>0</v>
          </cell>
        </row>
        <row r="1146">
          <cell r="A1146" t="str">
            <v>6.4.2.198</v>
          </cell>
          <cell r="B1146" t="str">
            <v>SUMINISTRO E INSTALACION TUBERÍA DE ALCANTARILALDO Ø=30"</v>
          </cell>
          <cell r="C1146" t="str">
            <v>ML</v>
          </cell>
          <cell r="D1146">
            <v>0</v>
          </cell>
        </row>
        <row r="1147">
          <cell r="A1147" t="str">
            <v>3.17.3</v>
          </cell>
          <cell r="B1147" t="str">
            <v>PLACA DE FONDO O BASE DE POZO DE INSPECCION DIAMETRO = 1,95 m</v>
          </cell>
          <cell r="C1147" t="str">
            <v>UN</v>
          </cell>
          <cell r="D1147">
            <v>0</v>
          </cell>
        </row>
        <row r="1148">
          <cell r="A1148" t="str">
            <v>6.4.2.199</v>
          </cell>
          <cell r="B1148" t="str">
            <v>CAÑUELA POZO DE INSPECCION PARA TUBERIA ENTRE 24" Y 34" (Concreto fc´= 28 Mpa elab. En obra)</v>
          </cell>
          <cell r="C1148" t="str">
            <v>ML</v>
          </cell>
          <cell r="D1148">
            <v>0</v>
          </cell>
        </row>
        <row r="1149">
          <cell r="A1149" t="str">
            <v>3.11.2</v>
          </cell>
          <cell r="B1149" t="str">
            <v>CARGUE Y TRANSPORTE DE MATERIALES SUELTOS,  PRODUCTO DE SOBRANTES Y/O DERRUMBES (INCLUYE ACARREO LIBRE 5 KM.)</v>
          </cell>
          <cell r="C1149" t="str">
            <v>M3</v>
          </cell>
          <cell r="D1149">
            <v>0</v>
          </cell>
        </row>
        <row r="1150">
          <cell r="A1150" t="str">
            <v>3.5.1</v>
          </cell>
          <cell r="B1150" t="str">
            <v>SUMINISTRO, EXTENDIDA MATERIAL GRANULAR (RECEBO) PARA AFIRMADO, SIN COMPACTAR HASTA UN DIÁMETRO DE 5" Y UN ÍNDICE PLÁSTICO MENOR O IGUAL 9%  (**)</v>
          </cell>
          <cell r="C1150" t="str">
            <v>M3</v>
          </cell>
          <cell r="D1150">
            <v>0</v>
          </cell>
        </row>
        <row r="1151">
          <cell r="A1151" t="str">
            <v>6.4.2.200</v>
          </cell>
          <cell r="B1151" t="str">
            <v>VALVULA DE COMPUERTA COLUMNA DE SUSPENSION PSS RECTANGULAR de 0,15 x 0,15 m. de Vástago ascendente L= 0,20 m. D= 6"</v>
          </cell>
          <cell r="C1151" t="str">
            <v>UN</v>
          </cell>
          <cell r="D1151">
            <v>0</v>
          </cell>
        </row>
        <row r="1152">
          <cell r="A1152" t="str">
            <v>6.4.2.201</v>
          </cell>
          <cell r="B1152" t="str">
            <v>VALVULA DE COMPUERTA COLUMNA DE SUSPENSION PSS RECTANGULAR de 0,15 x 0,15 m. de Vástago ascendente L= 0,60 m. D= 6"</v>
          </cell>
          <cell r="C1152" t="str">
            <v>UN</v>
          </cell>
          <cell r="D1152">
            <v>0</v>
          </cell>
        </row>
        <row r="1153">
          <cell r="A1153" t="str">
            <v>6.4.2.202</v>
          </cell>
          <cell r="B1153" t="str">
            <v>VALVULA DE COMPUERTA COLUMNA DE SUSPENSION PSS RECTANGULAR de 0,20 x 0,20 m. de Vástago ascendente L= 2,56 m. D= 8"</v>
          </cell>
          <cell r="C1153" t="str">
            <v>UN</v>
          </cell>
          <cell r="D1153">
            <v>0</v>
          </cell>
        </row>
        <row r="1154">
          <cell r="A1154" t="str">
            <v>6.4.2.203</v>
          </cell>
          <cell r="B1154" t="str">
            <v>VALVULA DE COMPUERTA COLUMNA DE SUSPENSION PSS RECTANGULAR de 0,15 x 0,15 m. de Vástago ascendente L= 1,30 m. D= 6"</v>
          </cell>
          <cell r="C1154" t="str">
            <v>UN</v>
          </cell>
          <cell r="D1154">
            <v>0</v>
          </cell>
        </row>
        <row r="1155">
          <cell r="A1155" t="str">
            <v>6.4.2.204</v>
          </cell>
          <cell r="B1155" t="str">
            <v>PASAMURO HG 4" EL x ER L= 0,45 m   Z= 0,125 EL</v>
          </cell>
          <cell r="C1155" t="str">
            <v>UN</v>
          </cell>
          <cell r="D1155">
            <v>0</v>
          </cell>
        </row>
        <row r="1156">
          <cell r="A1156" t="str">
            <v>6.4.2.205</v>
          </cell>
          <cell r="B1156" t="str">
            <v>SUMINISTRO E INSTALACION DE REGLILLA DE MEDICION CANALETA PARSHALL EN ACRILICO COLOR AZUL segun detalle.</v>
          </cell>
          <cell r="C1156" t="str">
            <v>UN</v>
          </cell>
          <cell r="D1156">
            <v>0</v>
          </cell>
        </row>
        <row r="1157">
          <cell r="A1157" t="str">
            <v>6.4.2.206</v>
          </cell>
          <cell r="B1157" t="str">
            <v>PLATINA CABLE SUPERIOR EN ACERO 250MM X 250MM, ESP: 1".</v>
          </cell>
          <cell r="C1157" t="str">
            <v>UN</v>
          </cell>
          <cell r="D1157">
            <v>0</v>
          </cell>
        </row>
        <row r="1158">
          <cell r="A1158" t="str">
            <v>6.4.2.207</v>
          </cell>
          <cell r="B1158" t="str">
            <v>PLATINA CABLE INFERIOR EN ACERO 250MM X 250MM, ESP: 1".</v>
          </cell>
          <cell r="C1158" t="str">
            <v>UN</v>
          </cell>
          <cell r="D1158">
            <v>0</v>
          </cell>
        </row>
        <row r="1159">
          <cell r="A1159" t="str">
            <v>6.4.2.208</v>
          </cell>
          <cell r="B1159" t="str">
            <v>VARILLA DE ANCLAJE A CABLE SUPERIOR, 1 1/4".L=2,70 M.</v>
          </cell>
          <cell r="C1159" t="str">
            <v>UN</v>
          </cell>
          <cell r="D1159">
            <v>0</v>
          </cell>
        </row>
        <row r="1160">
          <cell r="A1160" t="str">
            <v>6.4.2.209</v>
          </cell>
          <cell r="B1160" t="str">
            <v>VARILLA DE ANCLAJE A CABLE INFERIOR 1". L=1,70 M.</v>
          </cell>
          <cell r="C1160" t="str">
            <v>UN</v>
          </cell>
          <cell r="D1160">
            <v>0</v>
          </cell>
        </row>
        <row r="1161">
          <cell r="A1161" t="str">
            <v>6.4.2.210</v>
          </cell>
          <cell r="B1161" t="str">
            <v xml:space="preserve">CABLE SUPERIOR PRINCIPAL EN ACERO FU: 1770 MPA. (REF. 6 X 37, 6 TORONES X 37 ALAMBRES C/U) 32MM. </v>
          </cell>
          <cell r="C1161" t="str">
            <v>ML.</v>
          </cell>
          <cell r="D1161">
            <v>0</v>
          </cell>
        </row>
        <row r="1162">
          <cell r="A1162" t="str">
            <v>6.4.2.211</v>
          </cell>
          <cell r="B1162" t="str">
            <v xml:space="preserve">CABLE INFERIOR SECUNDARIO EN ACERO FU: 1770 MPA. |(REF. 6 X 19, 6 TORONES X 19 ALAMBRES C/U) 24MM. </v>
          </cell>
          <cell r="C1162" t="str">
            <v>ML.</v>
          </cell>
          <cell r="D1162">
            <v>0</v>
          </cell>
        </row>
        <row r="1163">
          <cell r="A1163" t="str">
            <v>6.4.2.212</v>
          </cell>
          <cell r="B1163" t="str">
            <v>CABLE EN ACERO 10 MM FU: 1770 MPA. PARA PENDOLONES SUPERIORES.</v>
          </cell>
          <cell r="C1163" t="str">
            <v>ML.</v>
          </cell>
          <cell r="D1163">
            <v>0</v>
          </cell>
        </row>
        <row r="1164">
          <cell r="A1164" t="str">
            <v>6.4.2.213</v>
          </cell>
          <cell r="B1164" t="str">
            <v>CABLE EN ACERO 6 MM FU: 1770 MPA. PARA PENDOLONES INFERIORES.</v>
          </cell>
          <cell r="C1164" t="str">
            <v>ML.</v>
          </cell>
          <cell r="D1164">
            <v>0</v>
          </cell>
        </row>
        <row r="1165">
          <cell r="A1165" t="str">
            <v>6.4.2.214</v>
          </cell>
          <cell r="B1165" t="str">
            <v>ABRAZADERA PLATINA 1/2" INCLUYE 2 ARMELLAS SOLDADAS A PLATINA DE 5/8" Y PERNO DE 5/8".</v>
          </cell>
          <cell r="C1165" t="str">
            <v>UN</v>
          </cell>
          <cell r="D1165">
            <v>0</v>
          </cell>
        </row>
        <row r="1166">
          <cell r="A1166" t="str">
            <v>6.4.2.215</v>
          </cell>
          <cell r="B1166" t="str">
            <v>SUJETACABLES EN ACERO DE 1 1/4".</v>
          </cell>
          <cell r="C1166" t="str">
            <v>UN</v>
          </cell>
          <cell r="D1166">
            <v>0</v>
          </cell>
        </row>
        <row r="1167">
          <cell r="A1167" t="str">
            <v>6.4.2.216</v>
          </cell>
          <cell r="B1167" t="str">
            <v>SUJETACABLES EN ACERO DE 1".</v>
          </cell>
          <cell r="C1167" t="str">
            <v>UN</v>
          </cell>
          <cell r="D1167">
            <v>0</v>
          </cell>
        </row>
        <row r="1168">
          <cell r="A1168" t="str">
            <v>6.4.2.217</v>
          </cell>
          <cell r="B1168" t="str">
            <v>SUJETACABLES EN ACERO DE 10MM.</v>
          </cell>
          <cell r="C1168" t="str">
            <v>UN</v>
          </cell>
          <cell r="D1168">
            <v>0</v>
          </cell>
        </row>
        <row r="1169">
          <cell r="A1169" t="str">
            <v>6.4.2.218</v>
          </cell>
          <cell r="B1169" t="str">
            <v>SUJETACABLES EN ACERO DE 8MM.</v>
          </cell>
          <cell r="C1169" t="str">
            <v>UN</v>
          </cell>
          <cell r="D1169">
            <v>0</v>
          </cell>
        </row>
        <row r="1170">
          <cell r="A1170" t="str">
            <v>6.4.2.219</v>
          </cell>
          <cell r="B1170" t="str">
            <v>COLUMNA EN PERFIL CIRCULAR Ø 6", 4MM. SEGÚN DISEÑO.</v>
          </cell>
          <cell r="C1170" t="str">
            <v>KG</v>
          </cell>
          <cell r="D1170">
            <v>0</v>
          </cell>
        </row>
        <row r="1171">
          <cell r="A1171" t="str">
            <v>6.4.2.220</v>
          </cell>
          <cell r="B1171" t="str">
            <v>PLATINA PLACA BASE DE TORRE EN ACERO 350MM X 350MM, ESP: 5/16", 4 ATIESADORES PL 3/8", 4 PERNOS DE ANCLAJE L= 40CM. Ø 3/4" Y BASE ARMADA ENBEBIDA EN EL CONCRETO 4L 1,5X1,5X1/4". SEGÚN DISEÑO.</v>
          </cell>
          <cell r="C1171" t="str">
            <v>UN</v>
          </cell>
          <cell r="D1171">
            <v>0</v>
          </cell>
        </row>
        <row r="1172">
          <cell r="A1172" t="str">
            <v>6.4.2.221</v>
          </cell>
          <cell r="B1172" t="str">
            <v xml:space="preserve">
SUMINISTRO E INSTALACIÓN DE TUBERÍA DE ACERO 16”*3/8 , QUE SERVIRÁ COMO CAMISA PARA INSTALACIÓN TUBERÍA DE 12" EN PVC.
</v>
          </cell>
          <cell r="C1172" t="str">
            <v>ML</v>
          </cell>
          <cell r="D1172">
            <v>0</v>
          </cell>
        </row>
        <row r="1173">
          <cell r="A1173" t="str">
            <v>3.3.4</v>
          </cell>
          <cell r="B1173" t="str">
            <v>SUMINISTRO E INSTALACIÓN CONCRETO DE 14 Mpa - (2000 P.S.I).  POBRE</v>
          </cell>
          <cell r="C1173" t="str">
            <v>M3</v>
          </cell>
          <cell r="D1173">
            <v>0</v>
          </cell>
        </row>
        <row r="1174">
          <cell r="A1174">
            <v>0</v>
          </cell>
          <cell r="B1174">
            <v>0</v>
          </cell>
          <cell r="C1174">
            <v>0</v>
          </cell>
          <cell r="D1174">
            <v>0</v>
          </cell>
        </row>
        <row r="1175">
          <cell r="A1175">
            <v>0</v>
          </cell>
          <cell r="B1175">
            <v>0</v>
          </cell>
          <cell r="C1175">
            <v>0</v>
          </cell>
          <cell r="D1175">
            <v>0</v>
          </cell>
        </row>
        <row r="1176">
          <cell r="A1176">
            <v>0</v>
          </cell>
          <cell r="B1176">
            <v>0</v>
          </cell>
          <cell r="C1176">
            <v>0</v>
          </cell>
          <cell r="D1176">
            <v>0</v>
          </cell>
        </row>
        <row r="1177">
          <cell r="A1177">
            <v>0</v>
          </cell>
          <cell r="B1177">
            <v>0</v>
          </cell>
          <cell r="C1177">
            <v>0</v>
          </cell>
          <cell r="D1177">
            <v>0</v>
          </cell>
        </row>
        <row r="1178">
          <cell r="A1178">
            <v>0</v>
          </cell>
          <cell r="B1178">
            <v>0</v>
          </cell>
          <cell r="C1178">
            <v>0</v>
          </cell>
          <cell r="D1178">
            <v>0</v>
          </cell>
        </row>
        <row r="1179">
          <cell r="A1179">
            <v>0</v>
          </cell>
          <cell r="B1179">
            <v>0</v>
          </cell>
          <cell r="C1179">
            <v>0</v>
          </cell>
          <cell r="D1179">
            <v>0</v>
          </cell>
        </row>
        <row r="1180">
          <cell r="A1180">
            <v>0</v>
          </cell>
          <cell r="B1180">
            <v>0</v>
          </cell>
          <cell r="C1180">
            <v>0</v>
          </cell>
          <cell r="D1180">
            <v>0</v>
          </cell>
        </row>
        <row r="1181">
          <cell r="A1181">
            <v>0</v>
          </cell>
          <cell r="B1181">
            <v>0</v>
          </cell>
          <cell r="C1181">
            <v>0</v>
          </cell>
          <cell r="D1181">
            <v>0</v>
          </cell>
        </row>
        <row r="1182">
          <cell r="A1182">
            <v>0</v>
          </cell>
          <cell r="B1182">
            <v>0</v>
          </cell>
          <cell r="C1182">
            <v>0</v>
          </cell>
          <cell r="D1182">
            <v>0</v>
          </cell>
        </row>
        <row r="1183">
          <cell r="A1183">
            <v>0</v>
          </cell>
          <cell r="B1183">
            <v>0</v>
          </cell>
          <cell r="C1183">
            <v>0</v>
          </cell>
          <cell r="D1183">
            <v>0</v>
          </cell>
        </row>
        <row r="1184">
          <cell r="A1184">
            <v>0</v>
          </cell>
          <cell r="B1184">
            <v>0</v>
          </cell>
          <cell r="C1184">
            <v>0</v>
          </cell>
          <cell r="D1184">
            <v>0</v>
          </cell>
        </row>
        <row r="1185">
          <cell r="A1185">
            <v>0</v>
          </cell>
          <cell r="B1185">
            <v>0</v>
          </cell>
          <cell r="C1185">
            <v>0</v>
          </cell>
          <cell r="D1185">
            <v>0</v>
          </cell>
        </row>
        <row r="1186">
          <cell r="A1186">
            <v>0</v>
          </cell>
          <cell r="B1186">
            <v>0</v>
          </cell>
          <cell r="C1186">
            <v>0</v>
          </cell>
          <cell r="D1186">
            <v>0</v>
          </cell>
        </row>
        <row r="1187">
          <cell r="A1187">
            <v>0</v>
          </cell>
          <cell r="B1187">
            <v>0</v>
          </cell>
          <cell r="C1187">
            <v>0</v>
          </cell>
          <cell r="D1187">
            <v>0</v>
          </cell>
        </row>
        <row r="1188">
          <cell r="A1188">
            <v>0</v>
          </cell>
          <cell r="B1188">
            <v>0</v>
          </cell>
          <cell r="C1188">
            <v>0</v>
          </cell>
          <cell r="D1188">
            <v>0</v>
          </cell>
        </row>
        <row r="1189">
          <cell r="A1189">
            <v>0</v>
          </cell>
          <cell r="B1189">
            <v>0</v>
          </cell>
          <cell r="C1189">
            <v>0</v>
          </cell>
          <cell r="D1189">
            <v>0</v>
          </cell>
        </row>
        <row r="1190">
          <cell r="A1190">
            <v>0</v>
          </cell>
          <cell r="B1190">
            <v>0</v>
          </cell>
          <cell r="C1190">
            <v>0</v>
          </cell>
          <cell r="D1190">
            <v>0</v>
          </cell>
        </row>
        <row r="1191">
          <cell r="A1191">
            <v>0</v>
          </cell>
          <cell r="B1191">
            <v>0</v>
          </cell>
          <cell r="C1191">
            <v>0</v>
          </cell>
          <cell r="D1191">
            <v>0</v>
          </cell>
        </row>
        <row r="1192">
          <cell r="A1192">
            <v>0</v>
          </cell>
          <cell r="B1192">
            <v>0</v>
          </cell>
          <cell r="C1192">
            <v>0</v>
          </cell>
          <cell r="D1192">
            <v>0</v>
          </cell>
        </row>
        <row r="1193">
          <cell r="A1193">
            <v>0</v>
          </cell>
          <cell r="B1193">
            <v>0</v>
          </cell>
          <cell r="C1193">
            <v>0</v>
          </cell>
          <cell r="D1193">
            <v>0</v>
          </cell>
        </row>
        <row r="1194">
          <cell r="A1194">
            <v>0</v>
          </cell>
          <cell r="B1194">
            <v>0</v>
          </cell>
          <cell r="C1194">
            <v>0</v>
          </cell>
          <cell r="D1194">
            <v>0</v>
          </cell>
        </row>
        <row r="1195">
          <cell r="A1195">
            <v>0</v>
          </cell>
          <cell r="B1195">
            <v>0</v>
          </cell>
          <cell r="C1195">
            <v>0</v>
          </cell>
          <cell r="D1195">
            <v>0</v>
          </cell>
        </row>
        <row r="1196">
          <cell r="A1196">
            <v>0</v>
          </cell>
          <cell r="B1196">
            <v>0</v>
          </cell>
          <cell r="C1196">
            <v>0</v>
          </cell>
          <cell r="D1196">
            <v>0</v>
          </cell>
        </row>
        <row r="1197">
          <cell r="A1197">
            <v>0</v>
          </cell>
          <cell r="B1197">
            <v>0</v>
          </cell>
          <cell r="C1197">
            <v>0</v>
          </cell>
          <cell r="D1197">
            <v>0</v>
          </cell>
        </row>
        <row r="1198">
          <cell r="A1198">
            <v>0</v>
          </cell>
          <cell r="B1198">
            <v>0</v>
          </cell>
          <cell r="C1198">
            <v>0</v>
          </cell>
          <cell r="D1198">
            <v>0</v>
          </cell>
        </row>
        <row r="1199">
          <cell r="A1199">
            <v>0</v>
          </cell>
          <cell r="B1199">
            <v>0</v>
          </cell>
          <cell r="C1199">
            <v>0</v>
          </cell>
          <cell r="D1199">
            <v>0</v>
          </cell>
        </row>
        <row r="1200">
          <cell r="A1200">
            <v>0</v>
          </cell>
          <cell r="B1200">
            <v>0</v>
          </cell>
          <cell r="C1200">
            <v>0</v>
          </cell>
          <cell r="D1200">
            <v>0</v>
          </cell>
        </row>
        <row r="1201">
          <cell r="A1201">
            <v>0</v>
          </cell>
          <cell r="B1201">
            <v>0</v>
          </cell>
          <cell r="C1201">
            <v>0</v>
          </cell>
          <cell r="D1201">
            <v>0</v>
          </cell>
        </row>
        <row r="1202">
          <cell r="A1202">
            <v>0</v>
          </cell>
          <cell r="B1202">
            <v>0</v>
          </cell>
          <cell r="C1202">
            <v>0</v>
          </cell>
          <cell r="D1202">
            <v>0</v>
          </cell>
        </row>
        <row r="1203">
          <cell r="A1203">
            <v>0</v>
          </cell>
          <cell r="B1203">
            <v>0</v>
          </cell>
          <cell r="C1203">
            <v>0</v>
          </cell>
          <cell r="D1203">
            <v>0</v>
          </cell>
        </row>
        <row r="1204">
          <cell r="A1204">
            <v>0</v>
          </cell>
          <cell r="B1204">
            <v>0</v>
          </cell>
          <cell r="C1204">
            <v>0</v>
          </cell>
          <cell r="D1204">
            <v>0</v>
          </cell>
        </row>
        <row r="1205">
          <cell r="A1205">
            <v>0</v>
          </cell>
          <cell r="B1205">
            <v>0</v>
          </cell>
          <cell r="C1205">
            <v>0</v>
          </cell>
          <cell r="D1205">
            <v>0</v>
          </cell>
        </row>
        <row r="1206">
          <cell r="A1206">
            <v>0</v>
          </cell>
          <cell r="B1206">
            <v>0</v>
          </cell>
          <cell r="C1206">
            <v>0</v>
          </cell>
          <cell r="D1206">
            <v>0</v>
          </cell>
        </row>
        <row r="1207">
          <cell r="A1207">
            <v>0</v>
          </cell>
          <cell r="B1207">
            <v>0</v>
          </cell>
          <cell r="C1207">
            <v>0</v>
          </cell>
          <cell r="D1207">
            <v>0</v>
          </cell>
        </row>
        <row r="1208">
          <cell r="A1208">
            <v>0</v>
          </cell>
          <cell r="B1208">
            <v>0</v>
          </cell>
          <cell r="C1208">
            <v>0</v>
          </cell>
          <cell r="D1208">
            <v>0</v>
          </cell>
        </row>
        <row r="1209">
          <cell r="A1209">
            <v>0</v>
          </cell>
          <cell r="B1209">
            <v>0</v>
          </cell>
          <cell r="C1209">
            <v>0</v>
          </cell>
          <cell r="D1209">
            <v>0</v>
          </cell>
        </row>
        <row r="1210">
          <cell r="A1210">
            <v>0</v>
          </cell>
          <cell r="B1210">
            <v>0</v>
          </cell>
          <cell r="C1210">
            <v>0</v>
          </cell>
          <cell r="D1210">
            <v>0</v>
          </cell>
        </row>
        <row r="1211">
          <cell r="A1211">
            <v>0</v>
          </cell>
          <cell r="B1211">
            <v>0</v>
          </cell>
          <cell r="C1211">
            <v>0</v>
          </cell>
          <cell r="D1211">
            <v>0</v>
          </cell>
        </row>
        <row r="1212">
          <cell r="A1212">
            <v>0</v>
          </cell>
          <cell r="B1212">
            <v>0</v>
          </cell>
          <cell r="C1212">
            <v>0</v>
          </cell>
          <cell r="D1212">
            <v>0</v>
          </cell>
        </row>
        <row r="1213">
          <cell r="A1213">
            <v>0</v>
          </cell>
          <cell r="B1213">
            <v>0</v>
          </cell>
          <cell r="C1213">
            <v>0</v>
          </cell>
          <cell r="D1213">
            <v>0</v>
          </cell>
        </row>
        <row r="1214">
          <cell r="A1214">
            <v>0</v>
          </cell>
          <cell r="B1214">
            <v>0</v>
          </cell>
          <cell r="C1214">
            <v>0</v>
          </cell>
          <cell r="D1214">
            <v>0</v>
          </cell>
        </row>
        <row r="1215">
          <cell r="A1215">
            <v>0</v>
          </cell>
          <cell r="B1215">
            <v>0</v>
          </cell>
          <cell r="C1215">
            <v>0</v>
          </cell>
          <cell r="D1215">
            <v>0</v>
          </cell>
        </row>
        <row r="1216">
          <cell r="A1216">
            <v>0</v>
          </cell>
          <cell r="B1216">
            <v>0</v>
          </cell>
          <cell r="C1216">
            <v>0</v>
          </cell>
          <cell r="D1216">
            <v>0</v>
          </cell>
        </row>
        <row r="1217">
          <cell r="A1217">
            <v>0</v>
          </cell>
          <cell r="B1217">
            <v>0</v>
          </cell>
          <cell r="C1217">
            <v>0</v>
          </cell>
          <cell r="D1217">
            <v>0</v>
          </cell>
        </row>
        <row r="1218">
          <cell r="A1218">
            <v>0</v>
          </cell>
          <cell r="B1218">
            <v>0</v>
          </cell>
          <cell r="C1218">
            <v>0</v>
          </cell>
          <cell r="D1218">
            <v>0</v>
          </cell>
        </row>
        <row r="1219">
          <cell r="A1219">
            <v>0</v>
          </cell>
          <cell r="B1219">
            <v>0</v>
          </cell>
          <cell r="C1219">
            <v>0</v>
          </cell>
          <cell r="D1219">
            <v>0</v>
          </cell>
        </row>
        <row r="1220">
          <cell r="A1220">
            <v>0</v>
          </cell>
          <cell r="B1220">
            <v>0</v>
          </cell>
          <cell r="C1220">
            <v>0</v>
          </cell>
          <cell r="D1220">
            <v>0</v>
          </cell>
        </row>
        <row r="1221">
          <cell r="A1221">
            <v>0</v>
          </cell>
          <cell r="B1221">
            <v>0</v>
          </cell>
          <cell r="C1221">
            <v>0</v>
          </cell>
          <cell r="D1221">
            <v>0</v>
          </cell>
        </row>
        <row r="1222">
          <cell r="A1222">
            <v>0</v>
          </cell>
          <cell r="B1222">
            <v>0</v>
          </cell>
          <cell r="C1222">
            <v>0</v>
          </cell>
          <cell r="D1222">
            <v>0</v>
          </cell>
        </row>
        <row r="1223">
          <cell r="A1223">
            <v>0</v>
          </cell>
          <cell r="B1223">
            <v>0</v>
          </cell>
          <cell r="C1223">
            <v>0</v>
          </cell>
          <cell r="D1223">
            <v>0</v>
          </cell>
        </row>
        <row r="1224">
          <cell r="A1224">
            <v>0</v>
          </cell>
          <cell r="B1224">
            <v>0</v>
          </cell>
          <cell r="C1224">
            <v>0</v>
          </cell>
          <cell r="D1224">
            <v>0</v>
          </cell>
        </row>
        <row r="1225">
          <cell r="A1225">
            <v>0</v>
          </cell>
          <cell r="B1225">
            <v>0</v>
          </cell>
          <cell r="C1225">
            <v>0</v>
          </cell>
          <cell r="D1225">
            <v>0</v>
          </cell>
        </row>
        <row r="1226">
          <cell r="A1226">
            <v>0</v>
          </cell>
          <cell r="B1226">
            <v>0</v>
          </cell>
          <cell r="C1226">
            <v>0</v>
          </cell>
          <cell r="D1226">
            <v>0</v>
          </cell>
        </row>
        <row r="1227">
          <cell r="A1227">
            <v>0</v>
          </cell>
          <cell r="B1227">
            <v>0</v>
          </cell>
          <cell r="C1227">
            <v>0</v>
          </cell>
          <cell r="D1227">
            <v>0</v>
          </cell>
        </row>
        <row r="1228">
          <cell r="A1228">
            <v>0</v>
          </cell>
          <cell r="B1228">
            <v>0</v>
          </cell>
          <cell r="C1228">
            <v>0</v>
          </cell>
          <cell r="D1228">
            <v>0</v>
          </cell>
        </row>
        <row r="1229">
          <cell r="A1229">
            <v>0</v>
          </cell>
          <cell r="B1229">
            <v>0</v>
          </cell>
          <cell r="C1229">
            <v>0</v>
          </cell>
          <cell r="D1229">
            <v>0</v>
          </cell>
        </row>
        <row r="1230">
          <cell r="A1230">
            <v>0</v>
          </cell>
          <cell r="B1230">
            <v>0</v>
          </cell>
          <cell r="C1230">
            <v>0</v>
          </cell>
          <cell r="D1230">
            <v>0</v>
          </cell>
        </row>
        <row r="1231">
          <cell r="A1231">
            <v>0</v>
          </cell>
          <cell r="B1231">
            <v>0</v>
          </cell>
          <cell r="C1231">
            <v>0</v>
          </cell>
          <cell r="D1231">
            <v>0</v>
          </cell>
        </row>
        <row r="1232">
          <cell r="A1232">
            <v>0</v>
          </cell>
          <cell r="B1232">
            <v>0</v>
          </cell>
          <cell r="C1232">
            <v>0</v>
          </cell>
          <cell r="D1232">
            <v>0</v>
          </cell>
        </row>
        <row r="1233">
          <cell r="A1233">
            <v>0</v>
          </cell>
          <cell r="B1233">
            <v>0</v>
          </cell>
          <cell r="C1233">
            <v>0</v>
          </cell>
          <cell r="D1233">
            <v>0</v>
          </cell>
        </row>
        <row r="1234">
          <cell r="A1234">
            <v>0</v>
          </cell>
          <cell r="B1234">
            <v>0</v>
          </cell>
          <cell r="C1234">
            <v>0</v>
          </cell>
          <cell r="D1234">
            <v>0</v>
          </cell>
        </row>
        <row r="1235">
          <cell r="A1235">
            <v>0</v>
          </cell>
          <cell r="B1235">
            <v>0</v>
          </cell>
          <cell r="C1235">
            <v>0</v>
          </cell>
          <cell r="D1235">
            <v>0</v>
          </cell>
        </row>
        <row r="1236">
          <cell r="A1236">
            <v>0</v>
          </cell>
          <cell r="B1236">
            <v>0</v>
          </cell>
          <cell r="C1236">
            <v>0</v>
          </cell>
          <cell r="D1236">
            <v>0</v>
          </cell>
        </row>
        <row r="1237">
          <cell r="A1237">
            <v>0</v>
          </cell>
          <cell r="B1237">
            <v>0</v>
          </cell>
          <cell r="C1237">
            <v>0</v>
          </cell>
          <cell r="D1237">
            <v>0</v>
          </cell>
        </row>
        <row r="1238">
          <cell r="A1238">
            <v>0</v>
          </cell>
          <cell r="B1238">
            <v>0</v>
          </cell>
          <cell r="C1238">
            <v>0</v>
          </cell>
          <cell r="D1238">
            <v>0</v>
          </cell>
        </row>
        <row r="1239">
          <cell r="A1239">
            <v>0</v>
          </cell>
          <cell r="B1239">
            <v>0</v>
          </cell>
          <cell r="C1239">
            <v>0</v>
          </cell>
          <cell r="D1239">
            <v>0</v>
          </cell>
        </row>
        <row r="1240">
          <cell r="A1240">
            <v>0</v>
          </cell>
          <cell r="B1240">
            <v>0</v>
          </cell>
          <cell r="C1240">
            <v>0</v>
          </cell>
          <cell r="D1240">
            <v>0</v>
          </cell>
        </row>
        <row r="1241">
          <cell r="A1241">
            <v>0</v>
          </cell>
          <cell r="B1241">
            <v>0</v>
          </cell>
          <cell r="C1241">
            <v>0</v>
          </cell>
          <cell r="D1241">
            <v>0</v>
          </cell>
        </row>
        <row r="1242">
          <cell r="A1242">
            <v>0</v>
          </cell>
          <cell r="B1242">
            <v>0</v>
          </cell>
          <cell r="C1242">
            <v>0</v>
          </cell>
          <cell r="D1242">
            <v>0</v>
          </cell>
        </row>
        <row r="1243">
          <cell r="A1243">
            <v>0</v>
          </cell>
          <cell r="B1243">
            <v>0</v>
          </cell>
          <cell r="C1243">
            <v>0</v>
          </cell>
          <cell r="D1243">
            <v>0</v>
          </cell>
        </row>
        <row r="1244">
          <cell r="A1244">
            <v>0</v>
          </cell>
          <cell r="B1244">
            <v>0</v>
          </cell>
          <cell r="C1244">
            <v>0</v>
          </cell>
          <cell r="D1244">
            <v>0</v>
          </cell>
        </row>
        <row r="1245">
          <cell r="A1245">
            <v>0</v>
          </cell>
          <cell r="B1245">
            <v>0</v>
          </cell>
          <cell r="C1245">
            <v>0</v>
          </cell>
          <cell r="D1245">
            <v>0</v>
          </cell>
        </row>
        <row r="1246">
          <cell r="A1246">
            <v>0</v>
          </cell>
          <cell r="B1246">
            <v>0</v>
          </cell>
          <cell r="C1246">
            <v>0</v>
          </cell>
          <cell r="D1246">
            <v>0</v>
          </cell>
        </row>
        <row r="1247">
          <cell r="A1247">
            <v>0</v>
          </cell>
          <cell r="B1247">
            <v>0</v>
          </cell>
          <cell r="C1247">
            <v>0</v>
          </cell>
          <cell r="D1247">
            <v>0</v>
          </cell>
        </row>
        <row r="1248">
          <cell r="A1248">
            <v>0</v>
          </cell>
          <cell r="B1248">
            <v>0</v>
          </cell>
          <cell r="C1248">
            <v>0</v>
          </cell>
          <cell r="D1248">
            <v>0</v>
          </cell>
        </row>
        <row r="1249">
          <cell r="A1249">
            <v>0</v>
          </cell>
          <cell r="B1249">
            <v>0</v>
          </cell>
          <cell r="C1249">
            <v>0</v>
          </cell>
          <cell r="D1249">
            <v>0</v>
          </cell>
        </row>
        <row r="1250">
          <cell r="A1250">
            <v>0</v>
          </cell>
          <cell r="B1250">
            <v>0</v>
          </cell>
          <cell r="C1250">
            <v>0</v>
          </cell>
          <cell r="D1250">
            <v>0</v>
          </cell>
        </row>
        <row r="1251">
          <cell r="A1251">
            <v>0</v>
          </cell>
          <cell r="B1251">
            <v>0</v>
          </cell>
          <cell r="C1251">
            <v>0</v>
          </cell>
          <cell r="D1251">
            <v>0</v>
          </cell>
        </row>
        <row r="1252">
          <cell r="A1252">
            <v>0</v>
          </cell>
          <cell r="B1252">
            <v>0</v>
          </cell>
          <cell r="C1252">
            <v>0</v>
          </cell>
          <cell r="D1252">
            <v>0</v>
          </cell>
        </row>
        <row r="1253">
          <cell r="A1253">
            <v>0</v>
          </cell>
          <cell r="B1253">
            <v>0</v>
          </cell>
          <cell r="C1253">
            <v>0</v>
          </cell>
          <cell r="D1253">
            <v>0</v>
          </cell>
        </row>
        <row r="1254">
          <cell r="A1254">
            <v>0</v>
          </cell>
          <cell r="B1254">
            <v>0</v>
          </cell>
          <cell r="C1254">
            <v>0</v>
          </cell>
          <cell r="D1254">
            <v>0</v>
          </cell>
        </row>
        <row r="1255">
          <cell r="A1255">
            <v>0</v>
          </cell>
          <cell r="B1255">
            <v>0</v>
          </cell>
          <cell r="C1255">
            <v>0</v>
          </cell>
          <cell r="D1255">
            <v>0</v>
          </cell>
        </row>
        <row r="1256">
          <cell r="A1256">
            <v>0</v>
          </cell>
          <cell r="B1256">
            <v>0</v>
          </cell>
          <cell r="C1256">
            <v>0</v>
          </cell>
          <cell r="D1256">
            <v>0</v>
          </cell>
        </row>
        <row r="1257">
          <cell r="A1257">
            <v>0</v>
          </cell>
          <cell r="B1257">
            <v>0</v>
          </cell>
          <cell r="C1257">
            <v>0</v>
          </cell>
          <cell r="D1257">
            <v>0</v>
          </cell>
        </row>
        <row r="1258">
          <cell r="A1258">
            <v>0</v>
          </cell>
          <cell r="B1258">
            <v>0</v>
          </cell>
          <cell r="C1258">
            <v>0</v>
          </cell>
          <cell r="D1258">
            <v>0</v>
          </cell>
        </row>
        <row r="1259">
          <cell r="A1259">
            <v>0</v>
          </cell>
          <cell r="B1259">
            <v>0</v>
          </cell>
          <cell r="C1259">
            <v>0</v>
          </cell>
          <cell r="D1259">
            <v>0</v>
          </cell>
        </row>
        <row r="1260">
          <cell r="A1260">
            <v>0</v>
          </cell>
          <cell r="B1260">
            <v>0</v>
          </cell>
          <cell r="C1260">
            <v>0</v>
          </cell>
          <cell r="D1260">
            <v>0</v>
          </cell>
        </row>
        <row r="1261">
          <cell r="A1261">
            <v>0</v>
          </cell>
          <cell r="B1261">
            <v>0</v>
          </cell>
          <cell r="C1261">
            <v>0</v>
          </cell>
          <cell r="D1261">
            <v>0</v>
          </cell>
        </row>
        <row r="1262">
          <cell r="A1262">
            <v>0</v>
          </cell>
          <cell r="B1262">
            <v>0</v>
          </cell>
          <cell r="C1262">
            <v>0</v>
          </cell>
          <cell r="D1262">
            <v>0</v>
          </cell>
        </row>
        <row r="1263">
          <cell r="A1263">
            <v>0</v>
          </cell>
          <cell r="B1263">
            <v>0</v>
          </cell>
          <cell r="C1263">
            <v>0</v>
          </cell>
          <cell r="D1263">
            <v>0</v>
          </cell>
        </row>
        <row r="1264">
          <cell r="A1264">
            <v>0</v>
          </cell>
          <cell r="B1264">
            <v>0</v>
          </cell>
          <cell r="C1264">
            <v>0</v>
          </cell>
          <cell r="D1264">
            <v>0</v>
          </cell>
        </row>
        <row r="1265">
          <cell r="A1265">
            <v>0</v>
          </cell>
          <cell r="B1265">
            <v>0</v>
          </cell>
          <cell r="C1265">
            <v>0</v>
          </cell>
          <cell r="D1265">
            <v>0</v>
          </cell>
        </row>
        <row r="1266">
          <cell r="A1266">
            <v>0</v>
          </cell>
          <cell r="B1266">
            <v>0</v>
          </cell>
          <cell r="C1266">
            <v>0</v>
          </cell>
          <cell r="D1266">
            <v>0</v>
          </cell>
        </row>
        <row r="1267">
          <cell r="A1267">
            <v>0</v>
          </cell>
          <cell r="B1267">
            <v>0</v>
          </cell>
          <cell r="C1267">
            <v>0</v>
          </cell>
          <cell r="D1267">
            <v>0</v>
          </cell>
        </row>
        <row r="1268">
          <cell r="A1268">
            <v>0</v>
          </cell>
          <cell r="B1268">
            <v>0</v>
          </cell>
          <cell r="C1268">
            <v>0</v>
          </cell>
          <cell r="D1268">
            <v>0</v>
          </cell>
        </row>
        <row r="1269">
          <cell r="A1269">
            <v>0</v>
          </cell>
          <cell r="B1269">
            <v>0</v>
          </cell>
          <cell r="C1269">
            <v>0</v>
          </cell>
          <cell r="D1269">
            <v>0</v>
          </cell>
        </row>
        <row r="1270">
          <cell r="A1270">
            <v>0</v>
          </cell>
          <cell r="B1270">
            <v>0</v>
          </cell>
          <cell r="C1270">
            <v>0</v>
          </cell>
          <cell r="D1270">
            <v>0</v>
          </cell>
        </row>
        <row r="1271">
          <cell r="A1271">
            <v>0</v>
          </cell>
          <cell r="B1271">
            <v>0</v>
          </cell>
          <cell r="C1271">
            <v>0</v>
          </cell>
          <cell r="D1271">
            <v>0</v>
          </cell>
        </row>
        <row r="1272">
          <cell r="A1272">
            <v>0</v>
          </cell>
          <cell r="B1272">
            <v>0</v>
          </cell>
          <cell r="C1272">
            <v>0</v>
          </cell>
          <cell r="D1272">
            <v>0</v>
          </cell>
        </row>
        <row r="1273">
          <cell r="A1273">
            <v>0</v>
          </cell>
          <cell r="B1273">
            <v>0</v>
          </cell>
          <cell r="C1273">
            <v>0</v>
          </cell>
          <cell r="D1273">
            <v>0</v>
          </cell>
        </row>
        <row r="1274">
          <cell r="A1274">
            <v>0</v>
          </cell>
          <cell r="B1274">
            <v>0</v>
          </cell>
          <cell r="C1274">
            <v>0</v>
          </cell>
          <cell r="D1274">
            <v>0</v>
          </cell>
        </row>
        <row r="1275">
          <cell r="A1275">
            <v>0</v>
          </cell>
          <cell r="B1275">
            <v>0</v>
          </cell>
          <cell r="C1275">
            <v>0</v>
          </cell>
          <cell r="D1275">
            <v>0</v>
          </cell>
        </row>
        <row r="1276">
          <cell r="A1276">
            <v>0</v>
          </cell>
          <cell r="B1276">
            <v>0</v>
          </cell>
          <cell r="C1276">
            <v>0</v>
          </cell>
          <cell r="D1276">
            <v>0</v>
          </cell>
        </row>
        <row r="1277">
          <cell r="A1277">
            <v>0</v>
          </cell>
          <cell r="B1277">
            <v>0</v>
          </cell>
          <cell r="C1277">
            <v>0</v>
          </cell>
          <cell r="D1277">
            <v>0</v>
          </cell>
        </row>
        <row r="1278">
          <cell r="A1278">
            <v>0</v>
          </cell>
          <cell r="B1278">
            <v>0</v>
          </cell>
          <cell r="C1278">
            <v>0</v>
          </cell>
          <cell r="D1278">
            <v>0</v>
          </cell>
        </row>
        <row r="1279">
          <cell r="A1279">
            <v>0</v>
          </cell>
          <cell r="B1279">
            <v>0</v>
          </cell>
          <cell r="C1279">
            <v>0</v>
          </cell>
          <cell r="D1279">
            <v>0</v>
          </cell>
        </row>
        <row r="1280">
          <cell r="A1280">
            <v>0</v>
          </cell>
          <cell r="B1280">
            <v>0</v>
          </cell>
          <cell r="C1280">
            <v>0</v>
          </cell>
          <cell r="D1280">
            <v>0</v>
          </cell>
        </row>
        <row r="1281">
          <cell r="A1281">
            <v>0</v>
          </cell>
          <cell r="B1281">
            <v>0</v>
          </cell>
          <cell r="C1281">
            <v>0</v>
          </cell>
          <cell r="D1281">
            <v>0</v>
          </cell>
        </row>
        <row r="1282">
          <cell r="A1282">
            <v>0</v>
          </cell>
          <cell r="B1282">
            <v>0</v>
          </cell>
          <cell r="C1282">
            <v>0</v>
          </cell>
          <cell r="D1282">
            <v>0</v>
          </cell>
        </row>
        <row r="1283">
          <cell r="A1283">
            <v>0</v>
          </cell>
          <cell r="B1283">
            <v>0</v>
          </cell>
          <cell r="C1283">
            <v>0</v>
          </cell>
          <cell r="D1283">
            <v>0</v>
          </cell>
        </row>
        <row r="1284">
          <cell r="A1284">
            <v>0</v>
          </cell>
          <cell r="B1284">
            <v>0</v>
          </cell>
          <cell r="C1284">
            <v>0</v>
          </cell>
          <cell r="D1284">
            <v>0</v>
          </cell>
        </row>
        <row r="1285">
          <cell r="A1285">
            <v>0</v>
          </cell>
          <cell r="B1285">
            <v>0</v>
          </cell>
          <cell r="C1285">
            <v>0</v>
          </cell>
          <cell r="D1285">
            <v>0</v>
          </cell>
        </row>
        <row r="1286">
          <cell r="A1286">
            <v>0</v>
          </cell>
          <cell r="B1286">
            <v>0</v>
          </cell>
          <cell r="C1286">
            <v>0</v>
          </cell>
          <cell r="D1286">
            <v>0</v>
          </cell>
        </row>
        <row r="1287">
          <cell r="A1287">
            <v>0</v>
          </cell>
          <cell r="B1287">
            <v>0</v>
          </cell>
          <cell r="C1287">
            <v>0</v>
          </cell>
          <cell r="D1287">
            <v>0</v>
          </cell>
        </row>
        <row r="1288">
          <cell r="A1288">
            <v>0</v>
          </cell>
          <cell r="B1288">
            <v>0</v>
          </cell>
          <cell r="C1288">
            <v>0</v>
          </cell>
          <cell r="D1288">
            <v>0</v>
          </cell>
        </row>
        <row r="1289">
          <cell r="A1289">
            <v>0</v>
          </cell>
          <cell r="B1289">
            <v>0</v>
          </cell>
          <cell r="C1289">
            <v>0</v>
          </cell>
          <cell r="D1289">
            <v>0</v>
          </cell>
        </row>
        <row r="1290">
          <cell r="A1290">
            <v>0</v>
          </cell>
          <cell r="B1290">
            <v>0</v>
          </cell>
          <cell r="C1290">
            <v>0</v>
          </cell>
          <cell r="D1290">
            <v>0</v>
          </cell>
        </row>
        <row r="1291">
          <cell r="A1291">
            <v>0</v>
          </cell>
          <cell r="B1291">
            <v>0</v>
          </cell>
          <cell r="C1291">
            <v>0</v>
          </cell>
          <cell r="D1291">
            <v>0</v>
          </cell>
        </row>
        <row r="1292">
          <cell r="A1292">
            <v>0</v>
          </cell>
          <cell r="B1292">
            <v>0</v>
          </cell>
          <cell r="C1292">
            <v>0</v>
          </cell>
          <cell r="D1292">
            <v>0</v>
          </cell>
        </row>
        <row r="1293">
          <cell r="A1293">
            <v>0</v>
          </cell>
          <cell r="B1293">
            <v>0</v>
          </cell>
          <cell r="C1293">
            <v>0</v>
          </cell>
          <cell r="D1293">
            <v>0</v>
          </cell>
        </row>
        <row r="1294">
          <cell r="A1294">
            <v>0</v>
          </cell>
          <cell r="B1294">
            <v>0</v>
          </cell>
          <cell r="C1294">
            <v>0</v>
          </cell>
          <cell r="D1294">
            <v>0</v>
          </cell>
        </row>
        <row r="1295">
          <cell r="A1295">
            <v>0</v>
          </cell>
          <cell r="B1295">
            <v>0</v>
          </cell>
          <cell r="C1295">
            <v>0</v>
          </cell>
          <cell r="D1295">
            <v>0</v>
          </cell>
        </row>
        <row r="1296">
          <cell r="A1296">
            <v>0</v>
          </cell>
          <cell r="B1296">
            <v>0</v>
          </cell>
          <cell r="C1296">
            <v>0</v>
          </cell>
          <cell r="D1296">
            <v>0</v>
          </cell>
        </row>
        <row r="1297">
          <cell r="A1297">
            <v>0</v>
          </cell>
          <cell r="B1297">
            <v>0</v>
          </cell>
          <cell r="C1297">
            <v>0</v>
          </cell>
          <cell r="D1297">
            <v>0</v>
          </cell>
        </row>
        <row r="1298">
          <cell r="A1298">
            <v>0</v>
          </cell>
          <cell r="B1298">
            <v>0</v>
          </cell>
          <cell r="C1298">
            <v>0</v>
          </cell>
          <cell r="D1298">
            <v>0</v>
          </cell>
        </row>
        <row r="1299">
          <cell r="A1299">
            <v>0</v>
          </cell>
          <cell r="B1299">
            <v>0</v>
          </cell>
          <cell r="C1299">
            <v>0</v>
          </cell>
          <cell r="D1299">
            <v>0</v>
          </cell>
        </row>
        <row r="1300">
          <cell r="A1300">
            <v>0</v>
          </cell>
          <cell r="B1300">
            <v>0</v>
          </cell>
          <cell r="C1300">
            <v>0</v>
          </cell>
          <cell r="D1300">
            <v>0</v>
          </cell>
        </row>
        <row r="1301">
          <cell r="A1301">
            <v>0</v>
          </cell>
          <cell r="B1301">
            <v>0</v>
          </cell>
          <cell r="C1301">
            <v>0</v>
          </cell>
          <cell r="D1301">
            <v>0</v>
          </cell>
        </row>
        <row r="1302">
          <cell r="A1302">
            <v>0</v>
          </cell>
          <cell r="B1302">
            <v>0</v>
          </cell>
          <cell r="C1302">
            <v>0</v>
          </cell>
          <cell r="D1302">
            <v>0</v>
          </cell>
        </row>
        <row r="1303">
          <cell r="A1303">
            <v>0</v>
          </cell>
          <cell r="B1303">
            <v>0</v>
          </cell>
          <cell r="C1303">
            <v>0</v>
          </cell>
          <cell r="D1303">
            <v>0</v>
          </cell>
        </row>
        <row r="1304">
          <cell r="A1304">
            <v>0</v>
          </cell>
          <cell r="B1304">
            <v>0</v>
          </cell>
          <cell r="C1304">
            <v>0</v>
          </cell>
          <cell r="D1304">
            <v>0</v>
          </cell>
        </row>
        <row r="1305">
          <cell r="A1305">
            <v>0</v>
          </cell>
          <cell r="B1305">
            <v>0</v>
          </cell>
          <cell r="C1305">
            <v>0</v>
          </cell>
          <cell r="D1305">
            <v>0</v>
          </cell>
        </row>
        <row r="1306">
          <cell r="A1306">
            <v>0</v>
          </cell>
          <cell r="B1306">
            <v>0</v>
          </cell>
          <cell r="C1306">
            <v>0</v>
          </cell>
          <cell r="D1306">
            <v>0</v>
          </cell>
        </row>
        <row r="1307">
          <cell r="A1307">
            <v>0</v>
          </cell>
          <cell r="B1307">
            <v>0</v>
          </cell>
          <cell r="C1307">
            <v>0</v>
          </cell>
          <cell r="D1307">
            <v>0</v>
          </cell>
        </row>
        <row r="1308">
          <cell r="A1308">
            <v>0</v>
          </cell>
          <cell r="B1308">
            <v>0</v>
          </cell>
          <cell r="C1308">
            <v>0</v>
          </cell>
          <cell r="D1308">
            <v>0</v>
          </cell>
        </row>
        <row r="1309">
          <cell r="A1309">
            <v>0</v>
          </cell>
          <cell r="B1309">
            <v>0</v>
          </cell>
          <cell r="C1309">
            <v>0</v>
          </cell>
          <cell r="D1309">
            <v>0</v>
          </cell>
        </row>
        <row r="1310">
          <cell r="A1310">
            <v>0</v>
          </cell>
          <cell r="B1310">
            <v>0</v>
          </cell>
          <cell r="C1310">
            <v>0</v>
          </cell>
          <cell r="D1310">
            <v>0</v>
          </cell>
        </row>
        <row r="1311">
          <cell r="A1311">
            <v>0</v>
          </cell>
          <cell r="B1311">
            <v>0</v>
          </cell>
          <cell r="C1311">
            <v>0</v>
          </cell>
          <cell r="D1311">
            <v>0</v>
          </cell>
        </row>
        <row r="1312">
          <cell r="A1312">
            <v>0</v>
          </cell>
          <cell r="B1312">
            <v>0</v>
          </cell>
          <cell r="C1312">
            <v>0</v>
          </cell>
          <cell r="D1312">
            <v>0</v>
          </cell>
        </row>
        <row r="1313">
          <cell r="A1313">
            <v>0</v>
          </cell>
          <cell r="B1313">
            <v>0</v>
          </cell>
          <cell r="C1313">
            <v>0</v>
          </cell>
          <cell r="D1313">
            <v>0</v>
          </cell>
        </row>
        <row r="1314">
          <cell r="A1314">
            <v>0</v>
          </cell>
          <cell r="B1314">
            <v>0</v>
          </cell>
          <cell r="C1314">
            <v>0</v>
          </cell>
          <cell r="D1314">
            <v>0</v>
          </cell>
        </row>
        <row r="1315">
          <cell r="A1315">
            <v>0</v>
          </cell>
          <cell r="B1315">
            <v>0</v>
          </cell>
          <cell r="C1315">
            <v>0</v>
          </cell>
          <cell r="D1315">
            <v>0</v>
          </cell>
        </row>
        <row r="1316">
          <cell r="A1316">
            <v>0</v>
          </cell>
          <cell r="B1316">
            <v>0</v>
          </cell>
          <cell r="C1316">
            <v>0</v>
          </cell>
          <cell r="D1316">
            <v>0</v>
          </cell>
        </row>
        <row r="1317">
          <cell r="A1317">
            <v>0</v>
          </cell>
          <cell r="B1317">
            <v>0</v>
          </cell>
          <cell r="C1317">
            <v>0</v>
          </cell>
          <cell r="D1317">
            <v>0</v>
          </cell>
        </row>
        <row r="1318">
          <cell r="A1318">
            <v>0</v>
          </cell>
          <cell r="B1318">
            <v>0</v>
          </cell>
          <cell r="C1318">
            <v>0</v>
          </cell>
          <cell r="D1318">
            <v>0</v>
          </cell>
        </row>
        <row r="1319">
          <cell r="A1319">
            <v>0</v>
          </cell>
          <cell r="B1319">
            <v>0</v>
          </cell>
          <cell r="C1319">
            <v>0</v>
          </cell>
          <cell r="D1319">
            <v>0</v>
          </cell>
        </row>
        <row r="1320">
          <cell r="A1320">
            <v>0</v>
          </cell>
          <cell r="B1320">
            <v>0</v>
          </cell>
          <cell r="C1320">
            <v>0</v>
          </cell>
          <cell r="D1320">
            <v>0</v>
          </cell>
        </row>
        <row r="1321">
          <cell r="A1321">
            <v>0</v>
          </cell>
          <cell r="B1321">
            <v>0</v>
          </cell>
          <cell r="C1321">
            <v>0</v>
          </cell>
          <cell r="D1321">
            <v>0</v>
          </cell>
        </row>
        <row r="1322">
          <cell r="A1322">
            <v>0</v>
          </cell>
          <cell r="B1322">
            <v>0</v>
          </cell>
          <cell r="C1322">
            <v>0</v>
          </cell>
          <cell r="D1322">
            <v>0</v>
          </cell>
        </row>
        <row r="1323">
          <cell r="A1323">
            <v>0</v>
          </cell>
          <cell r="B1323">
            <v>0</v>
          </cell>
          <cell r="C1323">
            <v>0</v>
          </cell>
          <cell r="D1323">
            <v>0</v>
          </cell>
        </row>
        <row r="1324">
          <cell r="A1324">
            <v>0</v>
          </cell>
          <cell r="B1324">
            <v>0</v>
          </cell>
          <cell r="C1324">
            <v>0</v>
          </cell>
          <cell r="D1324">
            <v>0</v>
          </cell>
        </row>
        <row r="1325">
          <cell r="A1325">
            <v>0</v>
          </cell>
          <cell r="B1325">
            <v>0</v>
          </cell>
          <cell r="C1325">
            <v>0</v>
          </cell>
          <cell r="D1325">
            <v>0</v>
          </cell>
        </row>
        <row r="1326">
          <cell r="A1326">
            <v>0</v>
          </cell>
          <cell r="B1326">
            <v>0</v>
          </cell>
          <cell r="C1326">
            <v>0</v>
          </cell>
          <cell r="D1326">
            <v>0</v>
          </cell>
        </row>
        <row r="1327">
          <cell r="A1327">
            <v>0</v>
          </cell>
          <cell r="B1327">
            <v>0</v>
          </cell>
          <cell r="C1327">
            <v>0</v>
          </cell>
          <cell r="D1327">
            <v>0</v>
          </cell>
        </row>
        <row r="1328">
          <cell r="A1328">
            <v>0</v>
          </cell>
          <cell r="B1328">
            <v>0</v>
          </cell>
          <cell r="C1328">
            <v>0</v>
          </cell>
          <cell r="D1328">
            <v>0</v>
          </cell>
        </row>
        <row r="1329">
          <cell r="A1329">
            <v>0</v>
          </cell>
          <cell r="B1329">
            <v>0</v>
          </cell>
          <cell r="C1329">
            <v>0</v>
          </cell>
          <cell r="D1329">
            <v>0</v>
          </cell>
        </row>
        <row r="1330">
          <cell r="A1330">
            <v>0</v>
          </cell>
          <cell r="B1330">
            <v>0</v>
          </cell>
          <cell r="C1330">
            <v>0</v>
          </cell>
          <cell r="D1330">
            <v>0</v>
          </cell>
        </row>
        <row r="1331">
          <cell r="A1331">
            <v>0</v>
          </cell>
          <cell r="B1331">
            <v>0</v>
          </cell>
          <cell r="C1331">
            <v>0</v>
          </cell>
          <cell r="D1331">
            <v>0</v>
          </cell>
        </row>
        <row r="1332">
          <cell r="A1332">
            <v>0</v>
          </cell>
          <cell r="B1332">
            <v>0</v>
          </cell>
          <cell r="C1332">
            <v>0</v>
          </cell>
          <cell r="D1332">
            <v>0</v>
          </cell>
        </row>
        <row r="1333">
          <cell r="A1333">
            <v>0</v>
          </cell>
          <cell r="B1333">
            <v>0</v>
          </cell>
          <cell r="C1333">
            <v>0</v>
          </cell>
          <cell r="D1333">
            <v>0</v>
          </cell>
        </row>
        <row r="1334">
          <cell r="A1334">
            <v>0</v>
          </cell>
          <cell r="B1334">
            <v>0</v>
          </cell>
          <cell r="C1334">
            <v>0</v>
          </cell>
          <cell r="D1334">
            <v>0</v>
          </cell>
        </row>
        <row r="1335">
          <cell r="A1335">
            <v>0</v>
          </cell>
          <cell r="B1335">
            <v>0</v>
          </cell>
          <cell r="C1335">
            <v>0</v>
          </cell>
          <cell r="D1335">
            <v>0</v>
          </cell>
        </row>
        <row r="1336">
          <cell r="A1336">
            <v>0</v>
          </cell>
          <cell r="B1336">
            <v>0</v>
          </cell>
          <cell r="C1336">
            <v>0</v>
          </cell>
          <cell r="D1336">
            <v>0</v>
          </cell>
        </row>
        <row r="1337">
          <cell r="A1337">
            <v>0</v>
          </cell>
          <cell r="B1337">
            <v>0</v>
          </cell>
          <cell r="C1337">
            <v>0</v>
          </cell>
          <cell r="D1337">
            <v>0</v>
          </cell>
        </row>
        <row r="1338">
          <cell r="A1338">
            <v>0</v>
          </cell>
          <cell r="B1338">
            <v>0</v>
          </cell>
          <cell r="C1338">
            <v>0</v>
          </cell>
          <cell r="D1338">
            <v>0</v>
          </cell>
        </row>
        <row r="1339">
          <cell r="A1339">
            <v>0</v>
          </cell>
          <cell r="B1339">
            <v>0</v>
          </cell>
          <cell r="C1339">
            <v>0</v>
          </cell>
          <cell r="D1339">
            <v>0</v>
          </cell>
        </row>
        <row r="1340">
          <cell r="A1340">
            <v>0</v>
          </cell>
          <cell r="B1340">
            <v>0</v>
          </cell>
          <cell r="C1340">
            <v>0</v>
          </cell>
          <cell r="D1340">
            <v>0</v>
          </cell>
        </row>
        <row r="1341">
          <cell r="A1341">
            <v>0</v>
          </cell>
          <cell r="B1341">
            <v>0</v>
          </cell>
          <cell r="C1341">
            <v>0</v>
          </cell>
          <cell r="D1341">
            <v>0</v>
          </cell>
        </row>
        <row r="1342">
          <cell r="A1342">
            <v>0</v>
          </cell>
          <cell r="B1342">
            <v>0</v>
          </cell>
          <cell r="C1342">
            <v>0</v>
          </cell>
          <cell r="D1342">
            <v>0</v>
          </cell>
        </row>
        <row r="1343">
          <cell r="A1343">
            <v>0</v>
          </cell>
          <cell r="B1343">
            <v>0</v>
          </cell>
          <cell r="C1343">
            <v>0</v>
          </cell>
          <cell r="D1343">
            <v>0</v>
          </cell>
        </row>
        <row r="1344">
          <cell r="A1344">
            <v>0</v>
          </cell>
          <cell r="B1344">
            <v>0</v>
          </cell>
          <cell r="C1344">
            <v>0</v>
          </cell>
          <cell r="D1344">
            <v>0</v>
          </cell>
        </row>
        <row r="1345">
          <cell r="A1345">
            <v>0</v>
          </cell>
          <cell r="B1345">
            <v>0</v>
          </cell>
          <cell r="C1345">
            <v>0</v>
          </cell>
          <cell r="D1345">
            <v>0</v>
          </cell>
        </row>
        <row r="1346">
          <cell r="A1346">
            <v>0</v>
          </cell>
          <cell r="B1346">
            <v>0</v>
          </cell>
          <cell r="C1346">
            <v>0</v>
          </cell>
          <cell r="D1346">
            <v>0</v>
          </cell>
        </row>
        <row r="1347">
          <cell r="A1347">
            <v>0</v>
          </cell>
          <cell r="B1347">
            <v>0</v>
          </cell>
          <cell r="C1347">
            <v>0</v>
          </cell>
          <cell r="D1347">
            <v>0</v>
          </cell>
        </row>
        <row r="1348">
          <cell r="A1348">
            <v>0</v>
          </cell>
          <cell r="B1348">
            <v>0</v>
          </cell>
          <cell r="C1348">
            <v>0</v>
          </cell>
          <cell r="D1348">
            <v>0</v>
          </cell>
        </row>
        <row r="1349">
          <cell r="A1349">
            <v>0</v>
          </cell>
          <cell r="B1349">
            <v>0</v>
          </cell>
          <cell r="C1349">
            <v>0</v>
          </cell>
          <cell r="D1349">
            <v>0</v>
          </cell>
        </row>
        <row r="1350">
          <cell r="A1350">
            <v>0</v>
          </cell>
          <cell r="B1350">
            <v>0</v>
          </cell>
          <cell r="C1350">
            <v>0</v>
          </cell>
          <cell r="D1350">
            <v>0</v>
          </cell>
        </row>
        <row r="1351">
          <cell r="A1351">
            <v>0</v>
          </cell>
          <cell r="B1351">
            <v>0</v>
          </cell>
          <cell r="C1351">
            <v>0</v>
          </cell>
          <cell r="D1351">
            <v>0</v>
          </cell>
        </row>
        <row r="1352">
          <cell r="A1352">
            <v>0</v>
          </cell>
          <cell r="B1352">
            <v>0</v>
          </cell>
          <cell r="C1352">
            <v>0</v>
          </cell>
          <cell r="D1352">
            <v>0</v>
          </cell>
        </row>
        <row r="1353">
          <cell r="A1353">
            <v>0</v>
          </cell>
          <cell r="B1353">
            <v>0</v>
          </cell>
          <cell r="C1353">
            <v>0</v>
          </cell>
          <cell r="D1353">
            <v>0</v>
          </cell>
        </row>
        <row r="1354">
          <cell r="A1354">
            <v>0</v>
          </cell>
          <cell r="B1354">
            <v>0</v>
          </cell>
          <cell r="C1354">
            <v>0</v>
          </cell>
          <cell r="D1354">
            <v>0</v>
          </cell>
        </row>
        <row r="1355">
          <cell r="A1355">
            <v>0</v>
          </cell>
          <cell r="B1355">
            <v>0</v>
          </cell>
          <cell r="C1355">
            <v>0</v>
          </cell>
          <cell r="D1355">
            <v>0</v>
          </cell>
        </row>
        <row r="1356">
          <cell r="A1356">
            <v>0</v>
          </cell>
          <cell r="B1356">
            <v>0</v>
          </cell>
          <cell r="C1356">
            <v>0</v>
          </cell>
          <cell r="D1356">
            <v>0</v>
          </cell>
        </row>
        <row r="1357">
          <cell r="A1357">
            <v>0</v>
          </cell>
          <cell r="B1357">
            <v>0</v>
          </cell>
          <cell r="C1357">
            <v>0</v>
          </cell>
          <cell r="D1357">
            <v>0</v>
          </cell>
        </row>
        <row r="1358">
          <cell r="A1358">
            <v>0</v>
          </cell>
          <cell r="B1358">
            <v>0</v>
          </cell>
          <cell r="C1358">
            <v>0</v>
          </cell>
          <cell r="D1358">
            <v>0</v>
          </cell>
        </row>
        <row r="1359">
          <cell r="A1359">
            <v>0</v>
          </cell>
          <cell r="B1359">
            <v>0</v>
          </cell>
          <cell r="C1359">
            <v>0</v>
          </cell>
          <cell r="D1359">
            <v>0</v>
          </cell>
        </row>
        <row r="1360">
          <cell r="A1360">
            <v>0</v>
          </cell>
          <cell r="B1360">
            <v>0</v>
          </cell>
          <cell r="C1360">
            <v>0</v>
          </cell>
          <cell r="D1360">
            <v>0</v>
          </cell>
        </row>
        <row r="1361">
          <cell r="A1361">
            <v>0</v>
          </cell>
          <cell r="B1361">
            <v>0</v>
          </cell>
          <cell r="C1361">
            <v>0</v>
          </cell>
          <cell r="D1361">
            <v>0</v>
          </cell>
        </row>
        <row r="1362">
          <cell r="A1362">
            <v>0</v>
          </cell>
          <cell r="B1362">
            <v>0</v>
          </cell>
          <cell r="C1362">
            <v>0</v>
          </cell>
          <cell r="D1362">
            <v>0</v>
          </cell>
        </row>
        <row r="1363">
          <cell r="A1363">
            <v>0</v>
          </cell>
          <cell r="B1363">
            <v>0</v>
          </cell>
          <cell r="C1363">
            <v>0</v>
          </cell>
          <cell r="D1363">
            <v>0</v>
          </cell>
        </row>
        <row r="1364">
          <cell r="A1364">
            <v>0</v>
          </cell>
          <cell r="B1364">
            <v>0</v>
          </cell>
          <cell r="C1364">
            <v>0</v>
          </cell>
          <cell r="D1364">
            <v>0</v>
          </cell>
        </row>
        <row r="1365">
          <cell r="A1365">
            <v>0</v>
          </cell>
          <cell r="B1365">
            <v>0</v>
          </cell>
          <cell r="C1365">
            <v>0</v>
          </cell>
          <cell r="D1365">
            <v>0</v>
          </cell>
        </row>
        <row r="1366">
          <cell r="A1366">
            <v>0</v>
          </cell>
          <cell r="B1366">
            <v>0</v>
          </cell>
          <cell r="C1366">
            <v>0</v>
          </cell>
          <cell r="D1366">
            <v>0</v>
          </cell>
        </row>
        <row r="1367">
          <cell r="A1367">
            <v>0</v>
          </cell>
          <cell r="B1367">
            <v>0</v>
          </cell>
          <cell r="C1367">
            <v>0</v>
          </cell>
          <cell r="D1367">
            <v>0</v>
          </cell>
        </row>
        <row r="1368">
          <cell r="A1368">
            <v>0</v>
          </cell>
          <cell r="B1368">
            <v>0</v>
          </cell>
          <cell r="C1368">
            <v>0</v>
          </cell>
          <cell r="D1368">
            <v>0</v>
          </cell>
        </row>
        <row r="1369">
          <cell r="A1369">
            <v>0</v>
          </cell>
          <cell r="B1369">
            <v>0</v>
          </cell>
          <cell r="C1369">
            <v>0</v>
          </cell>
          <cell r="D1369">
            <v>0</v>
          </cell>
        </row>
        <row r="1370">
          <cell r="A1370">
            <v>0</v>
          </cell>
          <cell r="B1370">
            <v>0</v>
          </cell>
          <cell r="C1370">
            <v>0</v>
          </cell>
          <cell r="D1370">
            <v>0</v>
          </cell>
        </row>
        <row r="1371">
          <cell r="A1371">
            <v>0</v>
          </cell>
          <cell r="B1371">
            <v>0</v>
          </cell>
          <cell r="C1371">
            <v>0</v>
          </cell>
          <cell r="D1371">
            <v>0</v>
          </cell>
        </row>
        <row r="1372">
          <cell r="A1372">
            <v>0</v>
          </cell>
          <cell r="B1372">
            <v>0</v>
          </cell>
          <cell r="C1372">
            <v>0</v>
          </cell>
          <cell r="D1372">
            <v>0</v>
          </cell>
        </row>
        <row r="1373">
          <cell r="A1373">
            <v>0</v>
          </cell>
          <cell r="B1373">
            <v>0</v>
          </cell>
          <cell r="C1373">
            <v>0</v>
          </cell>
          <cell r="D1373">
            <v>0</v>
          </cell>
        </row>
        <row r="1374">
          <cell r="A1374">
            <v>0</v>
          </cell>
          <cell r="B1374">
            <v>0</v>
          </cell>
          <cell r="C1374">
            <v>0</v>
          </cell>
          <cell r="D1374">
            <v>0</v>
          </cell>
        </row>
        <row r="1375">
          <cell r="A1375">
            <v>0</v>
          </cell>
          <cell r="B1375">
            <v>0</v>
          </cell>
          <cell r="C1375">
            <v>0</v>
          </cell>
          <cell r="D1375">
            <v>0</v>
          </cell>
        </row>
        <row r="1376">
          <cell r="A1376">
            <v>0</v>
          </cell>
          <cell r="B1376">
            <v>0</v>
          </cell>
          <cell r="C1376">
            <v>0</v>
          </cell>
          <cell r="D1376">
            <v>0</v>
          </cell>
        </row>
        <row r="1377">
          <cell r="A1377">
            <v>0</v>
          </cell>
          <cell r="B1377">
            <v>0</v>
          </cell>
          <cell r="C1377">
            <v>0</v>
          </cell>
          <cell r="D1377">
            <v>0</v>
          </cell>
        </row>
        <row r="1378">
          <cell r="A1378">
            <v>0</v>
          </cell>
          <cell r="B1378">
            <v>0</v>
          </cell>
          <cell r="C1378">
            <v>0</v>
          </cell>
          <cell r="D1378">
            <v>0</v>
          </cell>
        </row>
        <row r="1379">
          <cell r="A1379">
            <v>0</v>
          </cell>
          <cell r="B1379">
            <v>0</v>
          </cell>
          <cell r="C1379">
            <v>0</v>
          </cell>
          <cell r="D1379">
            <v>0</v>
          </cell>
        </row>
        <row r="1380">
          <cell r="A1380">
            <v>0</v>
          </cell>
          <cell r="B1380">
            <v>0</v>
          </cell>
          <cell r="C1380">
            <v>0</v>
          </cell>
          <cell r="D1380">
            <v>0</v>
          </cell>
        </row>
        <row r="1381">
          <cell r="A1381">
            <v>0</v>
          </cell>
          <cell r="B1381">
            <v>0</v>
          </cell>
          <cell r="C1381">
            <v>0</v>
          </cell>
          <cell r="D1381">
            <v>0</v>
          </cell>
        </row>
        <row r="1382">
          <cell r="A1382">
            <v>0</v>
          </cell>
          <cell r="B1382">
            <v>0</v>
          </cell>
          <cell r="C1382">
            <v>0</v>
          </cell>
          <cell r="D1382">
            <v>0</v>
          </cell>
        </row>
        <row r="1383">
          <cell r="A1383">
            <v>0</v>
          </cell>
          <cell r="B1383">
            <v>0</v>
          </cell>
          <cell r="C1383">
            <v>0</v>
          </cell>
          <cell r="D1383">
            <v>0</v>
          </cell>
        </row>
        <row r="1384">
          <cell r="A1384">
            <v>0</v>
          </cell>
          <cell r="B1384">
            <v>0</v>
          </cell>
          <cell r="C1384">
            <v>0</v>
          </cell>
          <cell r="D1384">
            <v>0</v>
          </cell>
        </row>
        <row r="1385">
          <cell r="A1385">
            <v>0</v>
          </cell>
          <cell r="B1385">
            <v>0</v>
          </cell>
          <cell r="C1385">
            <v>0</v>
          </cell>
          <cell r="D1385">
            <v>0</v>
          </cell>
        </row>
        <row r="1386">
          <cell r="A1386">
            <v>0</v>
          </cell>
          <cell r="B1386">
            <v>0</v>
          </cell>
          <cell r="C1386">
            <v>0</v>
          </cell>
          <cell r="D1386">
            <v>0</v>
          </cell>
        </row>
        <row r="1387">
          <cell r="A1387">
            <v>0</v>
          </cell>
          <cell r="B1387">
            <v>0</v>
          </cell>
          <cell r="C1387">
            <v>0</v>
          </cell>
          <cell r="D1387">
            <v>0</v>
          </cell>
        </row>
        <row r="1388">
          <cell r="A1388">
            <v>0</v>
          </cell>
          <cell r="B1388">
            <v>0</v>
          </cell>
          <cell r="C1388">
            <v>0</v>
          </cell>
          <cell r="D1388">
            <v>0</v>
          </cell>
        </row>
        <row r="1389">
          <cell r="A1389">
            <v>0</v>
          </cell>
          <cell r="B1389">
            <v>0</v>
          </cell>
          <cell r="C1389">
            <v>0</v>
          </cell>
          <cell r="D1389">
            <v>0</v>
          </cell>
        </row>
        <row r="1390">
          <cell r="A1390">
            <v>0</v>
          </cell>
          <cell r="B1390">
            <v>0</v>
          </cell>
          <cell r="C1390">
            <v>0</v>
          </cell>
          <cell r="D1390">
            <v>0</v>
          </cell>
        </row>
        <row r="1391">
          <cell r="A1391">
            <v>0</v>
          </cell>
          <cell r="B1391">
            <v>0</v>
          </cell>
          <cell r="C1391">
            <v>0</v>
          </cell>
          <cell r="D1391">
            <v>0</v>
          </cell>
        </row>
        <row r="1392">
          <cell r="A1392">
            <v>0</v>
          </cell>
          <cell r="B1392">
            <v>0</v>
          </cell>
          <cell r="C1392">
            <v>0</v>
          </cell>
          <cell r="D1392">
            <v>0</v>
          </cell>
        </row>
        <row r="1393">
          <cell r="A1393">
            <v>0</v>
          </cell>
          <cell r="B1393">
            <v>0</v>
          </cell>
          <cell r="C1393">
            <v>0</v>
          </cell>
          <cell r="D1393">
            <v>0</v>
          </cell>
        </row>
        <row r="1394">
          <cell r="A1394">
            <v>0</v>
          </cell>
          <cell r="B1394">
            <v>0</v>
          </cell>
          <cell r="C1394">
            <v>0</v>
          </cell>
          <cell r="D1394">
            <v>0</v>
          </cell>
        </row>
        <row r="1395">
          <cell r="A1395">
            <v>0</v>
          </cell>
          <cell r="B1395">
            <v>0</v>
          </cell>
          <cell r="C1395">
            <v>0</v>
          </cell>
          <cell r="D1395">
            <v>0</v>
          </cell>
        </row>
        <row r="1396">
          <cell r="A1396">
            <v>0</v>
          </cell>
          <cell r="B1396">
            <v>0</v>
          </cell>
          <cell r="C1396">
            <v>0</v>
          </cell>
          <cell r="D1396">
            <v>0</v>
          </cell>
        </row>
        <row r="1397">
          <cell r="A1397">
            <v>0</v>
          </cell>
          <cell r="B1397">
            <v>0</v>
          </cell>
          <cell r="C1397">
            <v>0</v>
          </cell>
          <cell r="D1397">
            <v>0</v>
          </cell>
        </row>
        <row r="1398">
          <cell r="A1398">
            <v>0</v>
          </cell>
          <cell r="B1398">
            <v>0</v>
          </cell>
          <cell r="C1398">
            <v>0</v>
          </cell>
          <cell r="D1398">
            <v>0</v>
          </cell>
        </row>
        <row r="1399">
          <cell r="A1399">
            <v>0</v>
          </cell>
          <cell r="B1399">
            <v>0</v>
          </cell>
          <cell r="C1399">
            <v>0</v>
          </cell>
          <cell r="D1399">
            <v>0</v>
          </cell>
        </row>
        <row r="1400">
          <cell r="A1400">
            <v>0</v>
          </cell>
          <cell r="B1400">
            <v>0</v>
          </cell>
          <cell r="C1400">
            <v>0</v>
          </cell>
          <cell r="D1400">
            <v>0</v>
          </cell>
        </row>
        <row r="1401">
          <cell r="A1401">
            <v>0</v>
          </cell>
          <cell r="B1401">
            <v>0</v>
          </cell>
          <cell r="C1401">
            <v>0</v>
          </cell>
          <cell r="D1401">
            <v>0</v>
          </cell>
        </row>
        <row r="1402">
          <cell r="A1402">
            <v>0</v>
          </cell>
          <cell r="B1402">
            <v>0</v>
          </cell>
          <cell r="C1402">
            <v>0</v>
          </cell>
          <cell r="D1402">
            <v>0</v>
          </cell>
        </row>
        <row r="1403">
          <cell r="A1403">
            <v>0</v>
          </cell>
          <cell r="B1403">
            <v>0</v>
          </cell>
          <cell r="C1403">
            <v>0</v>
          </cell>
          <cell r="D1403">
            <v>0</v>
          </cell>
        </row>
        <row r="1404">
          <cell r="A1404">
            <v>0</v>
          </cell>
          <cell r="B1404">
            <v>0</v>
          </cell>
          <cell r="C1404">
            <v>0</v>
          </cell>
          <cell r="D1404">
            <v>0</v>
          </cell>
        </row>
        <row r="1405">
          <cell r="A1405">
            <v>0</v>
          </cell>
          <cell r="B1405">
            <v>0</v>
          </cell>
          <cell r="C1405">
            <v>0</v>
          </cell>
          <cell r="D1405">
            <v>0</v>
          </cell>
        </row>
        <row r="1406">
          <cell r="A1406">
            <v>0</v>
          </cell>
          <cell r="B1406">
            <v>0</v>
          </cell>
          <cell r="C1406">
            <v>0</v>
          </cell>
          <cell r="D1406">
            <v>0</v>
          </cell>
        </row>
        <row r="1407">
          <cell r="A1407">
            <v>0</v>
          </cell>
          <cell r="B1407">
            <v>0</v>
          </cell>
          <cell r="C1407">
            <v>0</v>
          </cell>
          <cell r="D1407">
            <v>0</v>
          </cell>
        </row>
        <row r="1408">
          <cell r="A1408">
            <v>0</v>
          </cell>
          <cell r="B1408">
            <v>0</v>
          </cell>
          <cell r="C1408">
            <v>0</v>
          </cell>
          <cell r="D1408">
            <v>0</v>
          </cell>
        </row>
        <row r="1409">
          <cell r="A1409">
            <v>0</v>
          </cell>
          <cell r="B1409">
            <v>0</v>
          </cell>
          <cell r="C1409">
            <v>0</v>
          </cell>
          <cell r="D1409">
            <v>0</v>
          </cell>
        </row>
        <row r="1410">
          <cell r="A1410">
            <v>0</v>
          </cell>
          <cell r="B1410">
            <v>0</v>
          </cell>
          <cell r="C1410">
            <v>0</v>
          </cell>
          <cell r="D1410">
            <v>0</v>
          </cell>
        </row>
        <row r="1411">
          <cell r="A1411">
            <v>0</v>
          </cell>
          <cell r="B1411">
            <v>0</v>
          </cell>
          <cell r="C1411">
            <v>0</v>
          </cell>
          <cell r="D1411">
            <v>0</v>
          </cell>
        </row>
        <row r="1412">
          <cell r="A1412">
            <v>0</v>
          </cell>
          <cell r="B1412">
            <v>0</v>
          </cell>
          <cell r="C1412">
            <v>0</v>
          </cell>
          <cell r="D1412">
            <v>0</v>
          </cell>
        </row>
        <row r="1413">
          <cell r="A1413">
            <v>0</v>
          </cell>
          <cell r="B1413">
            <v>0</v>
          </cell>
          <cell r="C1413">
            <v>0</v>
          </cell>
          <cell r="D1413">
            <v>0</v>
          </cell>
        </row>
        <row r="1414">
          <cell r="A1414">
            <v>0</v>
          </cell>
          <cell r="B1414">
            <v>0</v>
          </cell>
          <cell r="C1414">
            <v>0</v>
          </cell>
          <cell r="D1414">
            <v>0</v>
          </cell>
        </row>
        <row r="1415">
          <cell r="A1415">
            <v>0</v>
          </cell>
          <cell r="B1415">
            <v>0</v>
          </cell>
          <cell r="C1415">
            <v>0</v>
          </cell>
          <cell r="D1415">
            <v>0</v>
          </cell>
        </row>
        <row r="1416">
          <cell r="A1416">
            <v>0</v>
          </cell>
          <cell r="B1416">
            <v>0</v>
          </cell>
          <cell r="C1416">
            <v>0</v>
          </cell>
          <cell r="D1416">
            <v>0</v>
          </cell>
        </row>
        <row r="1417">
          <cell r="A1417">
            <v>0</v>
          </cell>
          <cell r="B1417">
            <v>0</v>
          </cell>
          <cell r="C1417">
            <v>0</v>
          </cell>
          <cell r="D1417">
            <v>0</v>
          </cell>
        </row>
        <row r="1418">
          <cell r="A1418">
            <v>0</v>
          </cell>
          <cell r="B1418">
            <v>0</v>
          </cell>
          <cell r="C1418">
            <v>0</v>
          </cell>
          <cell r="D1418">
            <v>0</v>
          </cell>
        </row>
        <row r="1419">
          <cell r="A1419">
            <v>0</v>
          </cell>
          <cell r="B1419">
            <v>0</v>
          </cell>
          <cell r="C1419">
            <v>0</v>
          </cell>
          <cell r="D1419">
            <v>0</v>
          </cell>
        </row>
        <row r="1420">
          <cell r="A1420">
            <v>0</v>
          </cell>
          <cell r="B1420">
            <v>0</v>
          </cell>
          <cell r="C1420">
            <v>0</v>
          </cell>
          <cell r="D1420">
            <v>0</v>
          </cell>
        </row>
        <row r="1421">
          <cell r="A1421">
            <v>0</v>
          </cell>
          <cell r="B1421">
            <v>0</v>
          </cell>
          <cell r="C1421">
            <v>0</v>
          </cell>
          <cell r="D1421">
            <v>0</v>
          </cell>
        </row>
        <row r="1422">
          <cell r="A1422">
            <v>0</v>
          </cell>
          <cell r="B1422">
            <v>0</v>
          </cell>
          <cell r="C1422">
            <v>0</v>
          </cell>
          <cell r="D1422">
            <v>0</v>
          </cell>
        </row>
        <row r="1423">
          <cell r="A1423">
            <v>0</v>
          </cell>
          <cell r="B1423">
            <v>0</v>
          </cell>
          <cell r="C1423">
            <v>0</v>
          </cell>
          <cell r="D1423">
            <v>0</v>
          </cell>
        </row>
        <row r="1424">
          <cell r="A1424">
            <v>0</v>
          </cell>
          <cell r="B1424">
            <v>0</v>
          </cell>
          <cell r="C1424">
            <v>0</v>
          </cell>
          <cell r="D1424">
            <v>0</v>
          </cell>
        </row>
        <row r="1425">
          <cell r="A1425">
            <v>0</v>
          </cell>
          <cell r="B1425">
            <v>0</v>
          </cell>
          <cell r="C1425">
            <v>0</v>
          </cell>
          <cell r="D1425">
            <v>0</v>
          </cell>
        </row>
        <row r="1426">
          <cell r="A1426">
            <v>0</v>
          </cell>
          <cell r="B1426">
            <v>0</v>
          </cell>
          <cell r="C1426">
            <v>0</v>
          </cell>
          <cell r="D1426">
            <v>0</v>
          </cell>
        </row>
        <row r="1427">
          <cell r="A1427">
            <v>0</v>
          </cell>
          <cell r="B1427">
            <v>0</v>
          </cell>
          <cell r="C1427">
            <v>0</v>
          </cell>
          <cell r="D1427">
            <v>0</v>
          </cell>
        </row>
        <row r="1428">
          <cell r="A1428">
            <v>0</v>
          </cell>
          <cell r="B1428">
            <v>0</v>
          </cell>
          <cell r="C1428">
            <v>0</v>
          </cell>
          <cell r="D1428">
            <v>0</v>
          </cell>
        </row>
        <row r="1429">
          <cell r="A1429">
            <v>0</v>
          </cell>
          <cell r="B1429">
            <v>0</v>
          </cell>
          <cell r="C1429">
            <v>0</v>
          </cell>
          <cell r="D1429">
            <v>0</v>
          </cell>
        </row>
        <row r="1430">
          <cell r="A1430">
            <v>0</v>
          </cell>
          <cell r="B1430">
            <v>0</v>
          </cell>
          <cell r="C1430">
            <v>0</v>
          </cell>
          <cell r="D1430">
            <v>0</v>
          </cell>
        </row>
        <row r="1431">
          <cell r="A1431">
            <v>0</v>
          </cell>
          <cell r="B1431">
            <v>0</v>
          </cell>
          <cell r="C1431">
            <v>0</v>
          </cell>
          <cell r="D1431">
            <v>0</v>
          </cell>
        </row>
        <row r="1432">
          <cell r="A1432">
            <v>0</v>
          </cell>
          <cell r="B1432">
            <v>0</v>
          </cell>
          <cell r="C1432">
            <v>0</v>
          </cell>
          <cell r="D1432">
            <v>0</v>
          </cell>
        </row>
        <row r="1433">
          <cell r="A1433">
            <v>0</v>
          </cell>
          <cell r="B1433">
            <v>0</v>
          </cell>
          <cell r="C1433">
            <v>0</v>
          </cell>
          <cell r="D1433">
            <v>0</v>
          </cell>
        </row>
        <row r="1434">
          <cell r="A1434">
            <v>0</v>
          </cell>
          <cell r="B1434">
            <v>0</v>
          </cell>
          <cell r="C1434">
            <v>0</v>
          </cell>
          <cell r="D1434">
            <v>0</v>
          </cell>
        </row>
        <row r="1435">
          <cell r="A1435">
            <v>0</v>
          </cell>
          <cell r="B1435">
            <v>0</v>
          </cell>
          <cell r="C1435">
            <v>0</v>
          </cell>
          <cell r="D1435">
            <v>0</v>
          </cell>
        </row>
        <row r="1436">
          <cell r="A1436">
            <v>0</v>
          </cell>
          <cell r="B1436">
            <v>0</v>
          </cell>
          <cell r="C1436">
            <v>0</v>
          </cell>
          <cell r="D1436">
            <v>0</v>
          </cell>
        </row>
        <row r="1437">
          <cell r="A1437">
            <v>0</v>
          </cell>
          <cell r="B1437">
            <v>0</v>
          </cell>
          <cell r="C1437">
            <v>0</v>
          </cell>
          <cell r="D1437">
            <v>0</v>
          </cell>
        </row>
        <row r="1438">
          <cell r="A1438">
            <v>0</v>
          </cell>
          <cell r="B1438">
            <v>0</v>
          </cell>
          <cell r="C1438">
            <v>0</v>
          </cell>
          <cell r="D1438">
            <v>0</v>
          </cell>
        </row>
        <row r="1439">
          <cell r="A1439">
            <v>0</v>
          </cell>
          <cell r="B1439">
            <v>0</v>
          </cell>
          <cell r="C1439">
            <v>0</v>
          </cell>
          <cell r="D1439">
            <v>0</v>
          </cell>
        </row>
        <row r="1440">
          <cell r="A1440">
            <v>0</v>
          </cell>
          <cell r="B1440">
            <v>0</v>
          </cell>
          <cell r="C1440">
            <v>0</v>
          </cell>
          <cell r="D1440">
            <v>0</v>
          </cell>
        </row>
        <row r="1441">
          <cell r="A1441">
            <v>0</v>
          </cell>
          <cell r="B1441">
            <v>0</v>
          </cell>
          <cell r="C1441">
            <v>0</v>
          </cell>
          <cell r="D1441">
            <v>0</v>
          </cell>
        </row>
        <row r="1442">
          <cell r="A1442">
            <v>0</v>
          </cell>
          <cell r="B1442">
            <v>0</v>
          </cell>
          <cell r="C1442">
            <v>0</v>
          </cell>
          <cell r="D1442">
            <v>0</v>
          </cell>
        </row>
        <row r="1443">
          <cell r="A1443">
            <v>0</v>
          </cell>
          <cell r="B1443">
            <v>0</v>
          </cell>
          <cell r="C1443">
            <v>0</v>
          </cell>
          <cell r="D1443">
            <v>0</v>
          </cell>
        </row>
        <row r="1444">
          <cell r="A1444">
            <v>0</v>
          </cell>
          <cell r="B1444">
            <v>0</v>
          </cell>
          <cell r="C1444">
            <v>0</v>
          </cell>
          <cell r="D1444">
            <v>0</v>
          </cell>
        </row>
        <row r="1445">
          <cell r="A1445">
            <v>0</v>
          </cell>
          <cell r="B1445">
            <v>0</v>
          </cell>
          <cell r="C1445">
            <v>0</v>
          </cell>
          <cell r="D1445">
            <v>0</v>
          </cell>
        </row>
        <row r="1446">
          <cell r="A1446">
            <v>0</v>
          </cell>
          <cell r="B1446">
            <v>0</v>
          </cell>
          <cell r="C1446">
            <v>0</v>
          </cell>
          <cell r="D1446">
            <v>0</v>
          </cell>
        </row>
        <row r="1447">
          <cell r="A1447">
            <v>0</v>
          </cell>
          <cell r="B1447">
            <v>0</v>
          </cell>
          <cell r="C1447">
            <v>0</v>
          </cell>
          <cell r="D1447">
            <v>0</v>
          </cell>
        </row>
        <row r="1448">
          <cell r="A1448">
            <v>0</v>
          </cell>
          <cell r="B1448">
            <v>0</v>
          </cell>
          <cell r="C1448">
            <v>0</v>
          </cell>
          <cell r="D1448">
            <v>0</v>
          </cell>
        </row>
        <row r="1449">
          <cell r="A1449">
            <v>0</v>
          </cell>
          <cell r="B1449">
            <v>0</v>
          </cell>
          <cell r="C1449">
            <v>0</v>
          </cell>
          <cell r="D1449">
            <v>0</v>
          </cell>
        </row>
        <row r="1450">
          <cell r="A1450">
            <v>0</v>
          </cell>
          <cell r="B1450">
            <v>0</v>
          </cell>
          <cell r="C1450">
            <v>0</v>
          </cell>
          <cell r="D1450">
            <v>0</v>
          </cell>
        </row>
        <row r="1451">
          <cell r="A1451">
            <v>0</v>
          </cell>
          <cell r="B1451">
            <v>0</v>
          </cell>
          <cell r="C1451">
            <v>0</v>
          </cell>
          <cell r="D1451">
            <v>0</v>
          </cell>
        </row>
        <row r="1452">
          <cell r="A1452">
            <v>0</v>
          </cell>
          <cell r="B1452">
            <v>0</v>
          </cell>
          <cell r="C1452">
            <v>0</v>
          </cell>
          <cell r="D1452">
            <v>0</v>
          </cell>
        </row>
        <row r="1453">
          <cell r="A1453">
            <v>0</v>
          </cell>
          <cell r="B1453">
            <v>0</v>
          </cell>
          <cell r="C1453">
            <v>0</v>
          </cell>
          <cell r="D1453">
            <v>0</v>
          </cell>
        </row>
        <row r="1454">
          <cell r="A1454">
            <v>0</v>
          </cell>
          <cell r="B1454">
            <v>0</v>
          </cell>
          <cell r="C1454">
            <v>0</v>
          </cell>
          <cell r="D1454">
            <v>0</v>
          </cell>
        </row>
        <row r="1455">
          <cell r="A1455">
            <v>0</v>
          </cell>
          <cell r="B1455">
            <v>0</v>
          </cell>
          <cell r="C1455">
            <v>0</v>
          </cell>
          <cell r="D1455">
            <v>0</v>
          </cell>
        </row>
        <row r="1456">
          <cell r="A1456">
            <v>0</v>
          </cell>
          <cell r="B1456">
            <v>0</v>
          </cell>
          <cell r="C1456">
            <v>0</v>
          </cell>
          <cell r="D1456">
            <v>0</v>
          </cell>
        </row>
        <row r="1457">
          <cell r="A1457">
            <v>0</v>
          </cell>
          <cell r="B1457">
            <v>0</v>
          </cell>
          <cell r="C1457">
            <v>0</v>
          </cell>
          <cell r="D1457">
            <v>0</v>
          </cell>
        </row>
        <row r="1458">
          <cell r="A1458">
            <v>0</v>
          </cell>
          <cell r="B1458">
            <v>0</v>
          </cell>
          <cell r="C1458">
            <v>0</v>
          </cell>
          <cell r="D1458">
            <v>0</v>
          </cell>
        </row>
        <row r="1459">
          <cell r="A1459">
            <v>0</v>
          </cell>
          <cell r="B1459">
            <v>0</v>
          </cell>
          <cell r="C1459">
            <v>0</v>
          </cell>
          <cell r="D1459">
            <v>0</v>
          </cell>
        </row>
        <row r="1460">
          <cell r="A1460">
            <v>0</v>
          </cell>
          <cell r="B1460">
            <v>0</v>
          </cell>
          <cell r="C1460">
            <v>0</v>
          </cell>
          <cell r="D1460">
            <v>0</v>
          </cell>
        </row>
        <row r="1461">
          <cell r="A1461">
            <v>0</v>
          </cell>
          <cell r="B1461">
            <v>0</v>
          </cell>
          <cell r="C1461">
            <v>0</v>
          </cell>
          <cell r="D1461">
            <v>0</v>
          </cell>
        </row>
        <row r="1462">
          <cell r="A1462">
            <v>0</v>
          </cell>
          <cell r="B1462">
            <v>0</v>
          </cell>
          <cell r="C1462">
            <v>0</v>
          </cell>
          <cell r="D1462">
            <v>0</v>
          </cell>
        </row>
        <row r="1463">
          <cell r="A1463">
            <v>0</v>
          </cell>
          <cell r="B1463">
            <v>0</v>
          </cell>
          <cell r="C1463">
            <v>0</v>
          </cell>
          <cell r="D1463">
            <v>0</v>
          </cell>
        </row>
        <row r="1464">
          <cell r="A1464">
            <v>0</v>
          </cell>
          <cell r="B1464">
            <v>0</v>
          </cell>
          <cell r="C1464">
            <v>0</v>
          </cell>
          <cell r="D1464">
            <v>0</v>
          </cell>
        </row>
        <row r="1465">
          <cell r="A1465">
            <v>0</v>
          </cell>
          <cell r="B1465">
            <v>0</v>
          </cell>
          <cell r="C1465">
            <v>0</v>
          </cell>
          <cell r="D1465">
            <v>0</v>
          </cell>
        </row>
        <row r="1466">
          <cell r="A1466">
            <v>0</v>
          </cell>
          <cell r="B1466">
            <v>0</v>
          </cell>
          <cell r="C1466">
            <v>0</v>
          </cell>
          <cell r="D1466">
            <v>0</v>
          </cell>
        </row>
        <row r="1467">
          <cell r="A1467">
            <v>0</v>
          </cell>
          <cell r="B1467">
            <v>0</v>
          </cell>
          <cell r="C1467">
            <v>0</v>
          </cell>
          <cell r="D1467">
            <v>0</v>
          </cell>
        </row>
        <row r="1468">
          <cell r="A1468">
            <v>0</v>
          </cell>
          <cell r="B1468">
            <v>0</v>
          </cell>
          <cell r="C1468">
            <v>0</v>
          </cell>
          <cell r="D1468">
            <v>0</v>
          </cell>
        </row>
        <row r="1469">
          <cell r="A1469">
            <v>0</v>
          </cell>
          <cell r="B1469">
            <v>0</v>
          </cell>
          <cell r="C1469">
            <v>0</v>
          </cell>
          <cell r="D1469">
            <v>0</v>
          </cell>
        </row>
        <row r="1470">
          <cell r="A1470">
            <v>0</v>
          </cell>
          <cell r="B1470">
            <v>0</v>
          </cell>
          <cell r="C1470">
            <v>0</v>
          </cell>
          <cell r="D1470">
            <v>0</v>
          </cell>
        </row>
        <row r="1471">
          <cell r="A1471">
            <v>0</v>
          </cell>
          <cell r="B1471">
            <v>0</v>
          </cell>
          <cell r="C1471">
            <v>0</v>
          </cell>
          <cell r="D1471">
            <v>0</v>
          </cell>
        </row>
        <row r="1472">
          <cell r="A1472">
            <v>0</v>
          </cell>
          <cell r="B1472">
            <v>0</v>
          </cell>
          <cell r="C1472">
            <v>0</v>
          </cell>
          <cell r="D1472">
            <v>0</v>
          </cell>
        </row>
        <row r="1473">
          <cell r="A1473">
            <v>0</v>
          </cell>
          <cell r="B1473">
            <v>0</v>
          </cell>
          <cell r="C1473">
            <v>0</v>
          </cell>
          <cell r="D1473">
            <v>0</v>
          </cell>
        </row>
        <row r="1474">
          <cell r="A1474">
            <v>0</v>
          </cell>
          <cell r="B1474">
            <v>0</v>
          </cell>
          <cell r="C1474">
            <v>0</v>
          </cell>
          <cell r="D1474">
            <v>0</v>
          </cell>
        </row>
        <row r="1475">
          <cell r="A1475">
            <v>0</v>
          </cell>
          <cell r="B1475">
            <v>0</v>
          </cell>
          <cell r="C1475">
            <v>0</v>
          </cell>
          <cell r="D1475">
            <v>0</v>
          </cell>
        </row>
        <row r="1476">
          <cell r="A1476">
            <v>0</v>
          </cell>
          <cell r="B1476">
            <v>0</v>
          </cell>
          <cell r="C1476">
            <v>0</v>
          </cell>
          <cell r="D1476">
            <v>0</v>
          </cell>
        </row>
        <row r="1477">
          <cell r="A1477">
            <v>0</v>
          </cell>
          <cell r="B1477">
            <v>0</v>
          </cell>
          <cell r="C1477">
            <v>0</v>
          </cell>
          <cell r="D1477">
            <v>0</v>
          </cell>
        </row>
        <row r="1478">
          <cell r="A1478">
            <v>0</v>
          </cell>
          <cell r="B1478">
            <v>0</v>
          </cell>
          <cell r="C1478">
            <v>0</v>
          </cell>
          <cell r="D1478">
            <v>0</v>
          </cell>
        </row>
        <row r="1479">
          <cell r="A1479">
            <v>0</v>
          </cell>
          <cell r="B1479">
            <v>0</v>
          </cell>
          <cell r="C1479">
            <v>0</v>
          </cell>
          <cell r="D1479">
            <v>0</v>
          </cell>
        </row>
        <row r="1480">
          <cell r="A1480">
            <v>0</v>
          </cell>
          <cell r="B1480">
            <v>0</v>
          </cell>
          <cell r="C1480">
            <v>0</v>
          </cell>
          <cell r="D1480">
            <v>0</v>
          </cell>
        </row>
        <row r="1481">
          <cell r="A1481">
            <v>0</v>
          </cell>
          <cell r="B1481">
            <v>0</v>
          </cell>
          <cell r="C1481">
            <v>0</v>
          </cell>
          <cell r="D1481">
            <v>0</v>
          </cell>
        </row>
        <row r="1482">
          <cell r="A1482">
            <v>0</v>
          </cell>
          <cell r="B1482">
            <v>0</v>
          </cell>
          <cell r="C1482">
            <v>0</v>
          </cell>
          <cell r="D1482">
            <v>0</v>
          </cell>
        </row>
        <row r="1483">
          <cell r="A1483">
            <v>0</v>
          </cell>
          <cell r="B1483">
            <v>0</v>
          </cell>
          <cell r="C1483">
            <v>0</v>
          </cell>
          <cell r="D1483">
            <v>0</v>
          </cell>
        </row>
        <row r="1484">
          <cell r="A1484">
            <v>0</v>
          </cell>
          <cell r="B1484">
            <v>0</v>
          </cell>
          <cell r="C1484">
            <v>0</v>
          </cell>
          <cell r="D1484">
            <v>0</v>
          </cell>
        </row>
        <row r="1485">
          <cell r="A1485">
            <v>0</v>
          </cell>
          <cell r="B1485">
            <v>0</v>
          </cell>
          <cell r="C1485">
            <v>0</v>
          </cell>
          <cell r="D1485">
            <v>0</v>
          </cell>
        </row>
        <row r="1486">
          <cell r="A1486">
            <v>0</v>
          </cell>
          <cell r="B1486">
            <v>0</v>
          </cell>
          <cell r="C1486">
            <v>0</v>
          </cell>
          <cell r="D1486">
            <v>0</v>
          </cell>
        </row>
        <row r="1487">
          <cell r="A1487">
            <v>0</v>
          </cell>
          <cell r="B1487">
            <v>0</v>
          </cell>
          <cell r="C1487">
            <v>0</v>
          </cell>
          <cell r="D1487">
            <v>0</v>
          </cell>
        </row>
        <row r="1488">
          <cell r="A1488">
            <v>0</v>
          </cell>
          <cell r="B1488">
            <v>0</v>
          </cell>
          <cell r="C1488">
            <v>0</v>
          </cell>
          <cell r="D1488">
            <v>0</v>
          </cell>
        </row>
        <row r="1489">
          <cell r="A1489">
            <v>0</v>
          </cell>
          <cell r="B1489">
            <v>0</v>
          </cell>
          <cell r="C1489">
            <v>0</v>
          </cell>
          <cell r="D1489">
            <v>0</v>
          </cell>
        </row>
        <row r="1490">
          <cell r="A1490">
            <v>0</v>
          </cell>
          <cell r="B1490">
            <v>0</v>
          </cell>
          <cell r="C1490">
            <v>0</v>
          </cell>
          <cell r="D1490">
            <v>0</v>
          </cell>
        </row>
        <row r="1491">
          <cell r="A1491">
            <v>0</v>
          </cell>
          <cell r="B1491">
            <v>0</v>
          </cell>
          <cell r="C1491">
            <v>0</v>
          </cell>
          <cell r="D1491">
            <v>0</v>
          </cell>
        </row>
        <row r="1492">
          <cell r="A1492">
            <v>0</v>
          </cell>
          <cell r="B1492">
            <v>0</v>
          </cell>
          <cell r="C1492">
            <v>0</v>
          </cell>
          <cell r="D1492">
            <v>0</v>
          </cell>
        </row>
        <row r="1493">
          <cell r="A1493">
            <v>0</v>
          </cell>
          <cell r="B1493">
            <v>0</v>
          </cell>
          <cell r="C1493">
            <v>0</v>
          </cell>
          <cell r="D1493">
            <v>0</v>
          </cell>
        </row>
        <row r="1494">
          <cell r="A1494">
            <v>0</v>
          </cell>
          <cell r="B1494">
            <v>0</v>
          </cell>
          <cell r="C1494">
            <v>0</v>
          </cell>
          <cell r="D1494">
            <v>0</v>
          </cell>
        </row>
        <row r="1495">
          <cell r="A1495">
            <v>0</v>
          </cell>
          <cell r="B1495">
            <v>0</v>
          </cell>
          <cell r="C1495">
            <v>0</v>
          </cell>
          <cell r="D1495">
            <v>0</v>
          </cell>
        </row>
        <row r="1496">
          <cell r="A1496">
            <v>0</v>
          </cell>
          <cell r="B1496">
            <v>0</v>
          </cell>
          <cell r="C1496">
            <v>0</v>
          </cell>
          <cell r="D1496">
            <v>0</v>
          </cell>
        </row>
        <row r="1497">
          <cell r="A1497">
            <v>0</v>
          </cell>
          <cell r="B1497">
            <v>0</v>
          </cell>
          <cell r="C1497">
            <v>0</v>
          </cell>
          <cell r="D1497">
            <v>0</v>
          </cell>
        </row>
        <row r="1498">
          <cell r="A1498">
            <v>0</v>
          </cell>
          <cell r="B1498">
            <v>0</v>
          </cell>
          <cell r="C1498">
            <v>0</v>
          </cell>
          <cell r="D1498">
            <v>0</v>
          </cell>
        </row>
        <row r="1499">
          <cell r="A1499">
            <v>0</v>
          </cell>
          <cell r="B1499">
            <v>0</v>
          </cell>
          <cell r="C1499">
            <v>0</v>
          </cell>
          <cell r="D1499">
            <v>0</v>
          </cell>
        </row>
        <row r="1500">
          <cell r="A1500">
            <v>0</v>
          </cell>
          <cell r="B1500">
            <v>0</v>
          </cell>
          <cell r="C1500">
            <v>0</v>
          </cell>
          <cell r="D1500">
            <v>0</v>
          </cell>
        </row>
        <row r="1501">
          <cell r="A1501">
            <v>0</v>
          </cell>
          <cell r="B1501">
            <v>0</v>
          </cell>
          <cell r="C1501">
            <v>0</v>
          </cell>
          <cell r="D1501">
            <v>0</v>
          </cell>
        </row>
        <row r="1502">
          <cell r="A1502">
            <v>0</v>
          </cell>
          <cell r="B1502">
            <v>0</v>
          </cell>
          <cell r="C1502">
            <v>0</v>
          </cell>
          <cell r="D1502">
            <v>0</v>
          </cell>
        </row>
        <row r="1503">
          <cell r="A1503">
            <v>0</v>
          </cell>
          <cell r="B1503">
            <v>0</v>
          </cell>
          <cell r="C1503">
            <v>0</v>
          </cell>
          <cell r="D1503">
            <v>0</v>
          </cell>
        </row>
        <row r="1504">
          <cell r="A1504">
            <v>0</v>
          </cell>
          <cell r="B1504">
            <v>0</v>
          </cell>
          <cell r="C1504">
            <v>0</v>
          </cell>
          <cell r="D1504">
            <v>0</v>
          </cell>
        </row>
        <row r="1505">
          <cell r="A1505">
            <v>0</v>
          </cell>
          <cell r="B1505">
            <v>0</v>
          </cell>
          <cell r="C1505">
            <v>0</v>
          </cell>
          <cell r="D1505">
            <v>0</v>
          </cell>
        </row>
        <row r="1506">
          <cell r="A1506">
            <v>0</v>
          </cell>
          <cell r="B1506">
            <v>0</v>
          </cell>
          <cell r="C1506">
            <v>0</v>
          </cell>
          <cell r="D1506">
            <v>0</v>
          </cell>
        </row>
        <row r="1507">
          <cell r="A1507">
            <v>0</v>
          </cell>
          <cell r="B1507">
            <v>0</v>
          </cell>
          <cell r="C1507">
            <v>0</v>
          </cell>
          <cell r="D1507">
            <v>0</v>
          </cell>
        </row>
        <row r="1508">
          <cell r="A1508">
            <v>0</v>
          </cell>
          <cell r="B1508">
            <v>0</v>
          </cell>
          <cell r="C1508">
            <v>0</v>
          </cell>
          <cell r="D1508">
            <v>0</v>
          </cell>
        </row>
        <row r="1509">
          <cell r="A1509">
            <v>0</v>
          </cell>
          <cell r="B1509">
            <v>0</v>
          </cell>
          <cell r="C1509">
            <v>0</v>
          </cell>
          <cell r="D1509">
            <v>0</v>
          </cell>
        </row>
        <row r="1510">
          <cell r="A1510">
            <v>0</v>
          </cell>
          <cell r="B1510">
            <v>0</v>
          </cell>
          <cell r="C1510">
            <v>0</v>
          </cell>
          <cell r="D1510">
            <v>0</v>
          </cell>
        </row>
        <row r="1511">
          <cell r="A1511">
            <v>0</v>
          </cell>
          <cell r="B1511">
            <v>0</v>
          </cell>
          <cell r="C1511">
            <v>0</v>
          </cell>
          <cell r="D1511">
            <v>0</v>
          </cell>
        </row>
        <row r="1512">
          <cell r="A1512">
            <v>0</v>
          </cell>
          <cell r="B1512">
            <v>0</v>
          </cell>
          <cell r="C1512">
            <v>0</v>
          </cell>
          <cell r="D1512">
            <v>0</v>
          </cell>
        </row>
        <row r="1513">
          <cell r="A1513">
            <v>0</v>
          </cell>
          <cell r="B1513">
            <v>0</v>
          </cell>
          <cell r="C1513">
            <v>0</v>
          </cell>
          <cell r="D1513">
            <v>0</v>
          </cell>
        </row>
        <row r="1514">
          <cell r="A1514">
            <v>0</v>
          </cell>
          <cell r="B1514">
            <v>0</v>
          </cell>
          <cell r="C1514">
            <v>0</v>
          </cell>
          <cell r="D1514">
            <v>0</v>
          </cell>
        </row>
        <row r="1515">
          <cell r="A1515">
            <v>0</v>
          </cell>
          <cell r="B1515">
            <v>0</v>
          </cell>
          <cell r="C1515">
            <v>0</v>
          </cell>
          <cell r="D1515">
            <v>0</v>
          </cell>
        </row>
        <row r="1516">
          <cell r="A1516">
            <v>0</v>
          </cell>
          <cell r="B1516">
            <v>0</v>
          </cell>
          <cell r="C1516">
            <v>0</v>
          </cell>
          <cell r="D1516">
            <v>0</v>
          </cell>
        </row>
        <row r="1517">
          <cell r="A1517">
            <v>0</v>
          </cell>
          <cell r="B1517">
            <v>0</v>
          </cell>
          <cell r="C1517">
            <v>0</v>
          </cell>
          <cell r="D1517">
            <v>0</v>
          </cell>
        </row>
        <row r="1518">
          <cell r="A1518">
            <v>0</v>
          </cell>
          <cell r="B1518">
            <v>0</v>
          </cell>
          <cell r="C1518">
            <v>0</v>
          </cell>
          <cell r="D1518">
            <v>0</v>
          </cell>
        </row>
        <row r="1519">
          <cell r="A1519">
            <v>0</v>
          </cell>
          <cell r="B1519">
            <v>0</v>
          </cell>
          <cell r="C1519">
            <v>0</v>
          </cell>
          <cell r="D1519">
            <v>0</v>
          </cell>
        </row>
        <row r="1520">
          <cell r="A1520">
            <v>0</v>
          </cell>
          <cell r="B1520">
            <v>0</v>
          </cell>
          <cell r="C1520">
            <v>0</v>
          </cell>
          <cell r="D1520">
            <v>0</v>
          </cell>
        </row>
        <row r="1521">
          <cell r="A1521">
            <v>0</v>
          </cell>
          <cell r="B1521">
            <v>0</v>
          </cell>
          <cell r="C1521">
            <v>0</v>
          </cell>
          <cell r="D1521">
            <v>0</v>
          </cell>
        </row>
        <row r="1522">
          <cell r="A1522">
            <v>0</v>
          </cell>
          <cell r="B1522">
            <v>0</v>
          </cell>
          <cell r="C1522">
            <v>0</v>
          </cell>
          <cell r="D1522">
            <v>0</v>
          </cell>
        </row>
        <row r="1523">
          <cell r="A1523">
            <v>0</v>
          </cell>
          <cell r="B1523">
            <v>0</v>
          </cell>
          <cell r="C1523">
            <v>0</v>
          </cell>
          <cell r="D1523">
            <v>0</v>
          </cell>
        </row>
        <row r="1524">
          <cell r="A1524">
            <v>0</v>
          </cell>
          <cell r="B1524">
            <v>0</v>
          </cell>
          <cell r="C1524">
            <v>0</v>
          </cell>
          <cell r="D1524">
            <v>0</v>
          </cell>
        </row>
        <row r="1525">
          <cell r="A1525">
            <v>0</v>
          </cell>
          <cell r="B1525">
            <v>0</v>
          </cell>
          <cell r="C1525">
            <v>0</v>
          </cell>
          <cell r="D1525">
            <v>0</v>
          </cell>
        </row>
        <row r="1526">
          <cell r="A1526">
            <v>0</v>
          </cell>
          <cell r="B1526">
            <v>0</v>
          </cell>
          <cell r="C1526">
            <v>0</v>
          </cell>
          <cell r="D1526">
            <v>0</v>
          </cell>
        </row>
        <row r="1527">
          <cell r="A1527">
            <v>0</v>
          </cell>
          <cell r="B1527">
            <v>0</v>
          </cell>
          <cell r="C1527">
            <v>0</v>
          </cell>
          <cell r="D1527">
            <v>0</v>
          </cell>
        </row>
        <row r="1528">
          <cell r="A1528">
            <v>0</v>
          </cell>
          <cell r="B1528">
            <v>0</v>
          </cell>
          <cell r="C1528">
            <v>0</v>
          </cell>
          <cell r="D1528">
            <v>0</v>
          </cell>
        </row>
        <row r="1529">
          <cell r="A1529">
            <v>0</v>
          </cell>
          <cell r="B1529">
            <v>0</v>
          </cell>
          <cell r="C1529">
            <v>0</v>
          </cell>
          <cell r="D1529">
            <v>0</v>
          </cell>
        </row>
        <row r="1530">
          <cell r="A1530">
            <v>0</v>
          </cell>
          <cell r="B1530">
            <v>0</v>
          </cell>
          <cell r="C1530">
            <v>0</v>
          </cell>
          <cell r="D1530">
            <v>0</v>
          </cell>
        </row>
        <row r="1531">
          <cell r="A1531">
            <v>0</v>
          </cell>
          <cell r="B1531">
            <v>0</v>
          </cell>
          <cell r="C1531">
            <v>0</v>
          </cell>
          <cell r="D1531">
            <v>0</v>
          </cell>
        </row>
        <row r="1532">
          <cell r="A1532">
            <v>0</v>
          </cell>
          <cell r="B1532">
            <v>0</v>
          </cell>
          <cell r="C1532">
            <v>0</v>
          </cell>
          <cell r="D1532">
            <v>0</v>
          </cell>
        </row>
        <row r="1533">
          <cell r="A1533">
            <v>0</v>
          </cell>
          <cell r="B1533">
            <v>0</v>
          </cell>
          <cell r="C1533">
            <v>0</v>
          </cell>
          <cell r="D1533">
            <v>0</v>
          </cell>
        </row>
        <row r="1534">
          <cell r="A1534">
            <v>0</v>
          </cell>
          <cell r="B1534">
            <v>0</v>
          </cell>
          <cell r="C1534">
            <v>0</v>
          </cell>
          <cell r="D1534">
            <v>0</v>
          </cell>
        </row>
        <row r="1535">
          <cell r="A1535">
            <v>0</v>
          </cell>
          <cell r="B1535">
            <v>0</v>
          </cell>
          <cell r="C1535">
            <v>0</v>
          </cell>
          <cell r="D1535">
            <v>0</v>
          </cell>
        </row>
        <row r="1536">
          <cell r="A1536">
            <v>0</v>
          </cell>
          <cell r="B1536">
            <v>0</v>
          </cell>
          <cell r="C1536">
            <v>0</v>
          </cell>
          <cell r="D1536">
            <v>0</v>
          </cell>
        </row>
        <row r="1537">
          <cell r="A1537">
            <v>0</v>
          </cell>
          <cell r="B1537">
            <v>0</v>
          </cell>
          <cell r="C1537">
            <v>0</v>
          </cell>
          <cell r="D1537">
            <v>0</v>
          </cell>
        </row>
        <row r="1538">
          <cell r="A1538">
            <v>0</v>
          </cell>
          <cell r="B1538">
            <v>0</v>
          </cell>
          <cell r="C1538">
            <v>0</v>
          </cell>
          <cell r="D1538">
            <v>0</v>
          </cell>
        </row>
        <row r="1539">
          <cell r="A1539">
            <v>0</v>
          </cell>
          <cell r="B1539">
            <v>0</v>
          </cell>
          <cell r="C1539">
            <v>0</v>
          </cell>
          <cell r="D1539">
            <v>0</v>
          </cell>
        </row>
        <row r="1540">
          <cell r="A1540">
            <v>0</v>
          </cell>
          <cell r="B1540">
            <v>0</v>
          </cell>
          <cell r="C1540">
            <v>0</v>
          </cell>
          <cell r="D1540">
            <v>0</v>
          </cell>
        </row>
        <row r="1541">
          <cell r="A1541">
            <v>0</v>
          </cell>
          <cell r="B1541">
            <v>0</v>
          </cell>
          <cell r="C1541">
            <v>0</v>
          </cell>
          <cell r="D1541">
            <v>0</v>
          </cell>
        </row>
        <row r="1542">
          <cell r="A1542">
            <v>0</v>
          </cell>
          <cell r="B1542">
            <v>0</v>
          </cell>
          <cell r="C1542">
            <v>0</v>
          </cell>
          <cell r="D1542">
            <v>0</v>
          </cell>
        </row>
        <row r="1543">
          <cell r="A1543">
            <v>0</v>
          </cell>
          <cell r="B1543">
            <v>0</v>
          </cell>
          <cell r="C1543">
            <v>0</v>
          </cell>
          <cell r="D1543">
            <v>0</v>
          </cell>
        </row>
        <row r="1544">
          <cell r="A1544">
            <v>0</v>
          </cell>
          <cell r="B1544">
            <v>0</v>
          </cell>
          <cell r="C1544">
            <v>0</v>
          </cell>
          <cell r="D1544">
            <v>0</v>
          </cell>
        </row>
        <row r="1545">
          <cell r="A1545">
            <v>0</v>
          </cell>
          <cell r="B1545">
            <v>0</v>
          </cell>
          <cell r="C1545">
            <v>0</v>
          </cell>
          <cell r="D1545">
            <v>0</v>
          </cell>
        </row>
        <row r="1546">
          <cell r="A1546">
            <v>0</v>
          </cell>
          <cell r="B1546">
            <v>0</v>
          </cell>
          <cell r="C1546">
            <v>0</v>
          </cell>
          <cell r="D1546">
            <v>0</v>
          </cell>
        </row>
        <row r="1547">
          <cell r="A1547">
            <v>0</v>
          </cell>
          <cell r="B1547">
            <v>0</v>
          </cell>
          <cell r="C1547">
            <v>0</v>
          </cell>
          <cell r="D1547">
            <v>0</v>
          </cell>
        </row>
        <row r="1548">
          <cell r="A1548">
            <v>0</v>
          </cell>
          <cell r="B1548">
            <v>0</v>
          </cell>
          <cell r="C1548">
            <v>0</v>
          </cell>
          <cell r="D1548">
            <v>0</v>
          </cell>
        </row>
        <row r="1549">
          <cell r="A1549">
            <v>0</v>
          </cell>
          <cell r="B1549">
            <v>0</v>
          </cell>
          <cell r="C1549">
            <v>0</v>
          </cell>
          <cell r="D1549">
            <v>0</v>
          </cell>
        </row>
        <row r="1550">
          <cell r="A1550">
            <v>0</v>
          </cell>
          <cell r="B1550">
            <v>0</v>
          </cell>
          <cell r="C1550">
            <v>0</v>
          </cell>
          <cell r="D1550">
            <v>0</v>
          </cell>
        </row>
        <row r="1551">
          <cell r="A1551">
            <v>0</v>
          </cell>
          <cell r="B1551">
            <v>0</v>
          </cell>
          <cell r="C1551">
            <v>0</v>
          </cell>
          <cell r="D1551">
            <v>0</v>
          </cell>
        </row>
        <row r="1552">
          <cell r="A1552">
            <v>0</v>
          </cell>
          <cell r="B1552">
            <v>0</v>
          </cell>
          <cell r="C1552">
            <v>0</v>
          </cell>
          <cell r="D1552">
            <v>0</v>
          </cell>
        </row>
        <row r="1553">
          <cell r="A1553">
            <v>0</v>
          </cell>
          <cell r="B1553">
            <v>0</v>
          </cell>
          <cell r="C1553">
            <v>0</v>
          </cell>
          <cell r="D1553">
            <v>0</v>
          </cell>
        </row>
        <row r="1554">
          <cell r="A1554">
            <v>0</v>
          </cell>
          <cell r="B1554">
            <v>0</v>
          </cell>
          <cell r="C1554">
            <v>0</v>
          </cell>
          <cell r="D1554">
            <v>0</v>
          </cell>
        </row>
        <row r="1555">
          <cell r="A1555">
            <v>0</v>
          </cell>
          <cell r="B1555">
            <v>0</v>
          </cell>
          <cell r="C1555">
            <v>0</v>
          </cell>
          <cell r="D1555">
            <v>0</v>
          </cell>
        </row>
        <row r="1556">
          <cell r="A1556">
            <v>0</v>
          </cell>
          <cell r="B1556">
            <v>0</v>
          </cell>
          <cell r="C1556">
            <v>0</v>
          </cell>
          <cell r="D1556">
            <v>0</v>
          </cell>
        </row>
        <row r="1557">
          <cell r="A1557">
            <v>0</v>
          </cell>
          <cell r="B1557">
            <v>0</v>
          </cell>
          <cell r="C1557">
            <v>0</v>
          </cell>
          <cell r="D1557">
            <v>0</v>
          </cell>
        </row>
        <row r="1558">
          <cell r="A1558">
            <v>0</v>
          </cell>
          <cell r="B1558">
            <v>0</v>
          </cell>
          <cell r="C1558">
            <v>0</v>
          </cell>
          <cell r="D1558">
            <v>0</v>
          </cell>
        </row>
        <row r="1559">
          <cell r="A1559">
            <v>0</v>
          </cell>
          <cell r="B1559">
            <v>0</v>
          </cell>
          <cell r="C1559">
            <v>0</v>
          </cell>
          <cell r="D1559">
            <v>0</v>
          </cell>
        </row>
        <row r="1560">
          <cell r="A1560">
            <v>0</v>
          </cell>
          <cell r="B1560">
            <v>0</v>
          </cell>
          <cell r="C1560">
            <v>0</v>
          </cell>
          <cell r="D1560">
            <v>0</v>
          </cell>
        </row>
        <row r="1561">
          <cell r="A1561">
            <v>0</v>
          </cell>
          <cell r="B1561">
            <v>0</v>
          </cell>
          <cell r="C1561">
            <v>0</v>
          </cell>
          <cell r="D1561">
            <v>0</v>
          </cell>
        </row>
        <row r="1562">
          <cell r="A1562">
            <v>0</v>
          </cell>
          <cell r="B1562">
            <v>0</v>
          </cell>
          <cell r="C1562">
            <v>0</v>
          </cell>
          <cell r="D1562">
            <v>0</v>
          </cell>
        </row>
        <row r="1563">
          <cell r="A1563">
            <v>0</v>
          </cell>
          <cell r="B1563">
            <v>0</v>
          </cell>
          <cell r="C1563">
            <v>0</v>
          </cell>
          <cell r="D1563">
            <v>0</v>
          </cell>
        </row>
        <row r="1564">
          <cell r="A1564">
            <v>0</v>
          </cell>
          <cell r="B1564">
            <v>0</v>
          </cell>
          <cell r="C1564">
            <v>0</v>
          </cell>
          <cell r="D1564">
            <v>0</v>
          </cell>
        </row>
        <row r="1565">
          <cell r="A1565">
            <v>0</v>
          </cell>
          <cell r="B1565">
            <v>0</v>
          </cell>
          <cell r="C1565">
            <v>0</v>
          </cell>
          <cell r="D1565">
            <v>0</v>
          </cell>
        </row>
        <row r="1566">
          <cell r="A1566">
            <v>0</v>
          </cell>
          <cell r="B1566">
            <v>0</v>
          </cell>
          <cell r="C1566">
            <v>0</v>
          </cell>
          <cell r="D1566">
            <v>0</v>
          </cell>
        </row>
        <row r="1567">
          <cell r="A1567">
            <v>0</v>
          </cell>
          <cell r="B1567">
            <v>0</v>
          </cell>
          <cell r="C1567">
            <v>0</v>
          </cell>
          <cell r="D1567">
            <v>0</v>
          </cell>
        </row>
        <row r="1568">
          <cell r="A1568">
            <v>0</v>
          </cell>
          <cell r="B1568">
            <v>0</v>
          </cell>
          <cell r="C1568">
            <v>0</v>
          </cell>
          <cell r="D1568">
            <v>0</v>
          </cell>
        </row>
        <row r="1569">
          <cell r="A1569">
            <v>0</v>
          </cell>
          <cell r="B1569">
            <v>0</v>
          </cell>
          <cell r="C1569">
            <v>0</v>
          </cell>
          <cell r="D1569">
            <v>0</v>
          </cell>
        </row>
        <row r="1570">
          <cell r="A1570">
            <v>0</v>
          </cell>
          <cell r="B1570">
            <v>0</v>
          </cell>
          <cell r="C1570">
            <v>0</v>
          </cell>
          <cell r="D1570">
            <v>0</v>
          </cell>
        </row>
        <row r="1571">
          <cell r="A1571">
            <v>0</v>
          </cell>
          <cell r="B1571">
            <v>0</v>
          </cell>
          <cell r="C1571">
            <v>0</v>
          </cell>
          <cell r="D1571">
            <v>0</v>
          </cell>
        </row>
        <row r="1572">
          <cell r="A1572">
            <v>0</v>
          </cell>
          <cell r="B1572">
            <v>0</v>
          </cell>
          <cell r="C1572">
            <v>0</v>
          </cell>
          <cell r="D1572">
            <v>0</v>
          </cell>
        </row>
        <row r="1573">
          <cell r="A1573">
            <v>0</v>
          </cell>
          <cell r="B1573">
            <v>0</v>
          </cell>
          <cell r="C1573">
            <v>0</v>
          </cell>
          <cell r="D1573">
            <v>0</v>
          </cell>
        </row>
        <row r="1574">
          <cell r="A1574">
            <v>0</v>
          </cell>
          <cell r="B1574">
            <v>0</v>
          </cell>
          <cell r="C1574">
            <v>0</v>
          </cell>
          <cell r="D1574">
            <v>0</v>
          </cell>
        </row>
        <row r="1575">
          <cell r="A1575">
            <v>0</v>
          </cell>
          <cell r="B1575">
            <v>0</v>
          </cell>
          <cell r="C1575">
            <v>0</v>
          </cell>
          <cell r="D1575">
            <v>0</v>
          </cell>
        </row>
        <row r="1576">
          <cell r="A1576">
            <v>0</v>
          </cell>
          <cell r="B1576">
            <v>0</v>
          </cell>
          <cell r="C1576">
            <v>0</v>
          </cell>
          <cell r="D1576">
            <v>0</v>
          </cell>
        </row>
        <row r="1577">
          <cell r="A1577">
            <v>0</v>
          </cell>
          <cell r="B1577">
            <v>0</v>
          </cell>
          <cell r="C1577">
            <v>0</v>
          </cell>
          <cell r="D1577">
            <v>0</v>
          </cell>
        </row>
        <row r="1578">
          <cell r="A1578">
            <v>0</v>
          </cell>
          <cell r="B1578">
            <v>0</v>
          </cell>
          <cell r="C1578">
            <v>0</v>
          </cell>
          <cell r="D1578">
            <v>0</v>
          </cell>
        </row>
        <row r="1579">
          <cell r="A1579">
            <v>0</v>
          </cell>
          <cell r="B1579">
            <v>0</v>
          </cell>
          <cell r="C1579">
            <v>0</v>
          </cell>
          <cell r="D1579">
            <v>0</v>
          </cell>
        </row>
        <row r="1580">
          <cell r="A1580">
            <v>0</v>
          </cell>
          <cell r="B1580">
            <v>0</v>
          </cell>
          <cell r="C1580">
            <v>0</v>
          </cell>
          <cell r="D1580">
            <v>0</v>
          </cell>
        </row>
        <row r="1581">
          <cell r="A1581">
            <v>0</v>
          </cell>
          <cell r="B1581">
            <v>0</v>
          </cell>
          <cell r="C1581">
            <v>0</v>
          </cell>
          <cell r="D1581">
            <v>0</v>
          </cell>
        </row>
        <row r="1582">
          <cell r="A1582">
            <v>0</v>
          </cell>
          <cell r="B1582">
            <v>0</v>
          </cell>
          <cell r="C1582">
            <v>0</v>
          </cell>
          <cell r="D1582">
            <v>0</v>
          </cell>
        </row>
        <row r="1583">
          <cell r="A1583">
            <v>0</v>
          </cell>
          <cell r="B1583">
            <v>0</v>
          </cell>
          <cell r="C1583">
            <v>0</v>
          </cell>
          <cell r="D1583">
            <v>0</v>
          </cell>
        </row>
        <row r="1584">
          <cell r="A1584">
            <v>0</v>
          </cell>
          <cell r="B1584">
            <v>0</v>
          </cell>
          <cell r="C1584">
            <v>0</v>
          </cell>
          <cell r="D1584">
            <v>0</v>
          </cell>
        </row>
        <row r="1585">
          <cell r="A1585">
            <v>0</v>
          </cell>
          <cell r="B1585">
            <v>0</v>
          </cell>
          <cell r="C1585">
            <v>0</v>
          </cell>
          <cell r="D1585">
            <v>0</v>
          </cell>
        </row>
        <row r="1586">
          <cell r="A1586">
            <v>0</v>
          </cell>
          <cell r="B1586">
            <v>0</v>
          </cell>
          <cell r="C1586">
            <v>0</v>
          </cell>
          <cell r="D1586">
            <v>0</v>
          </cell>
        </row>
        <row r="1587">
          <cell r="A1587">
            <v>0</v>
          </cell>
          <cell r="B1587">
            <v>0</v>
          </cell>
          <cell r="C1587">
            <v>0</v>
          </cell>
          <cell r="D1587">
            <v>0</v>
          </cell>
        </row>
        <row r="1588">
          <cell r="A1588">
            <v>0</v>
          </cell>
          <cell r="B1588">
            <v>0</v>
          </cell>
          <cell r="C1588">
            <v>0</v>
          </cell>
          <cell r="D1588">
            <v>0</v>
          </cell>
        </row>
        <row r="1589">
          <cell r="A1589">
            <v>0</v>
          </cell>
          <cell r="B1589">
            <v>0</v>
          </cell>
          <cell r="C1589">
            <v>0</v>
          </cell>
          <cell r="D1589">
            <v>0</v>
          </cell>
        </row>
        <row r="1590">
          <cell r="A1590">
            <v>0</v>
          </cell>
          <cell r="B1590">
            <v>0</v>
          </cell>
          <cell r="C1590">
            <v>0</v>
          </cell>
          <cell r="D1590">
            <v>0</v>
          </cell>
        </row>
        <row r="1591">
          <cell r="A1591">
            <v>0</v>
          </cell>
          <cell r="B1591">
            <v>0</v>
          </cell>
          <cell r="C1591">
            <v>0</v>
          </cell>
          <cell r="D1591">
            <v>0</v>
          </cell>
        </row>
        <row r="1592">
          <cell r="A1592">
            <v>0</v>
          </cell>
          <cell r="B1592">
            <v>0</v>
          </cell>
          <cell r="C1592">
            <v>0</v>
          </cell>
          <cell r="D1592">
            <v>0</v>
          </cell>
        </row>
        <row r="1593">
          <cell r="A1593">
            <v>0</v>
          </cell>
          <cell r="B1593">
            <v>0</v>
          </cell>
          <cell r="C1593">
            <v>0</v>
          </cell>
          <cell r="D1593">
            <v>0</v>
          </cell>
        </row>
        <row r="1594">
          <cell r="A1594">
            <v>0</v>
          </cell>
          <cell r="B1594">
            <v>0</v>
          </cell>
          <cell r="C1594">
            <v>0</v>
          </cell>
          <cell r="D1594">
            <v>0</v>
          </cell>
        </row>
        <row r="1595">
          <cell r="A1595">
            <v>0</v>
          </cell>
          <cell r="B1595">
            <v>0</v>
          </cell>
          <cell r="C1595">
            <v>0</v>
          </cell>
          <cell r="D1595">
            <v>0</v>
          </cell>
        </row>
        <row r="1596">
          <cell r="A1596">
            <v>0</v>
          </cell>
          <cell r="B1596">
            <v>0</v>
          </cell>
          <cell r="C1596">
            <v>0</v>
          </cell>
          <cell r="D1596">
            <v>0</v>
          </cell>
        </row>
        <row r="1597">
          <cell r="A1597">
            <v>0</v>
          </cell>
          <cell r="B1597">
            <v>0</v>
          </cell>
          <cell r="C1597">
            <v>0</v>
          </cell>
          <cell r="D1597">
            <v>0</v>
          </cell>
        </row>
        <row r="1598">
          <cell r="A1598">
            <v>0</v>
          </cell>
          <cell r="B1598">
            <v>0</v>
          </cell>
          <cell r="C1598">
            <v>0</v>
          </cell>
          <cell r="D1598">
            <v>0</v>
          </cell>
        </row>
        <row r="1599">
          <cell r="A1599">
            <v>0</v>
          </cell>
          <cell r="B1599">
            <v>0</v>
          </cell>
          <cell r="C1599">
            <v>0</v>
          </cell>
          <cell r="D1599">
            <v>0</v>
          </cell>
        </row>
        <row r="1600">
          <cell r="A1600">
            <v>0</v>
          </cell>
          <cell r="B1600">
            <v>0</v>
          </cell>
          <cell r="C1600">
            <v>0</v>
          </cell>
          <cell r="D1600">
            <v>0</v>
          </cell>
        </row>
        <row r="1601">
          <cell r="A1601">
            <v>0</v>
          </cell>
          <cell r="B1601">
            <v>0</v>
          </cell>
          <cell r="C1601">
            <v>0</v>
          </cell>
          <cell r="D1601">
            <v>0</v>
          </cell>
        </row>
        <row r="1602">
          <cell r="A1602">
            <v>0</v>
          </cell>
          <cell r="B1602">
            <v>0</v>
          </cell>
          <cell r="C1602">
            <v>0</v>
          </cell>
          <cell r="D1602">
            <v>0</v>
          </cell>
        </row>
        <row r="1603">
          <cell r="A1603">
            <v>0</v>
          </cell>
          <cell r="B1603">
            <v>0</v>
          </cell>
          <cell r="C1603">
            <v>0</v>
          </cell>
          <cell r="D1603">
            <v>0</v>
          </cell>
        </row>
        <row r="1604">
          <cell r="A1604">
            <v>0</v>
          </cell>
          <cell r="B1604">
            <v>0</v>
          </cell>
          <cell r="C1604">
            <v>0</v>
          </cell>
          <cell r="D1604">
            <v>0</v>
          </cell>
        </row>
        <row r="1605">
          <cell r="A1605">
            <v>0</v>
          </cell>
          <cell r="B1605">
            <v>0</v>
          </cell>
          <cell r="C1605">
            <v>0</v>
          </cell>
          <cell r="D1605">
            <v>0</v>
          </cell>
        </row>
        <row r="1606">
          <cell r="A1606">
            <v>0</v>
          </cell>
          <cell r="B1606">
            <v>0</v>
          </cell>
          <cell r="C1606">
            <v>0</v>
          </cell>
          <cell r="D1606">
            <v>0</v>
          </cell>
        </row>
        <row r="1607">
          <cell r="A1607">
            <v>0</v>
          </cell>
          <cell r="B1607">
            <v>0</v>
          </cell>
          <cell r="C1607">
            <v>0</v>
          </cell>
          <cell r="D1607">
            <v>0</v>
          </cell>
        </row>
        <row r="1608">
          <cell r="A1608">
            <v>0</v>
          </cell>
          <cell r="B1608">
            <v>0</v>
          </cell>
          <cell r="C1608">
            <v>0</v>
          </cell>
          <cell r="D1608">
            <v>0</v>
          </cell>
        </row>
        <row r="1609">
          <cell r="A1609">
            <v>0</v>
          </cell>
          <cell r="B1609">
            <v>0</v>
          </cell>
          <cell r="C1609">
            <v>0</v>
          </cell>
          <cell r="D1609">
            <v>0</v>
          </cell>
        </row>
        <row r="1610">
          <cell r="A1610">
            <v>0</v>
          </cell>
          <cell r="B1610">
            <v>0</v>
          </cell>
          <cell r="C1610">
            <v>0</v>
          </cell>
          <cell r="D1610">
            <v>0</v>
          </cell>
        </row>
        <row r="1611">
          <cell r="A1611">
            <v>0</v>
          </cell>
          <cell r="B1611">
            <v>0</v>
          </cell>
          <cell r="C1611">
            <v>0</v>
          </cell>
          <cell r="D1611">
            <v>0</v>
          </cell>
        </row>
        <row r="1612">
          <cell r="A1612">
            <v>0</v>
          </cell>
          <cell r="B1612">
            <v>0</v>
          </cell>
          <cell r="C1612">
            <v>0</v>
          </cell>
          <cell r="D1612">
            <v>0</v>
          </cell>
        </row>
        <row r="1613">
          <cell r="A1613">
            <v>0</v>
          </cell>
          <cell r="B1613">
            <v>0</v>
          </cell>
          <cell r="C1613">
            <v>0</v>
          </cell>
          <cell r="D1613">
            <v>0</v>
          </cell>
        </row>
        <row r="1614">
          <cell r="A1614">
            <v>0</v>
          </cell>
          <cell r="B1614">
            <v>0</v>
          </cell>
          <cell r="C1614">
            <v>0</v>
          </cell>
          <cell r="D1614">
            <v>0</v>
          </cell>
        </row>
        <row r="1615">
          <cell r="A1615">
            <v>0</v>
          </cell>
          <cell r="B1615">
            <v>0</v>
          </cell>
          <cell r="C1615">
            <v>0</v>
          </cell>
          <cell r="D1615">
            <v>0</v>
          </cell>
        </row>
        <row r="1616">
          <cell r="A1616">
            <v>0</v>
          </cell>
          <cell r="B1616">
            <v>0</v>
          </cell>
          <cell r="C1616">
            <v>0</v>
          </cell>
          <cell r="D1616">
            <v>0</v>
          </cell>
        </row>
        <row r="1617">
          <cell r="A1617">
            <v>0</v>
          </cell>
          <cell r="B1617">
            <v>0</v>
          </cell>
          <cell r="C1617">
            <v>0</v>
          </cell>
          <cell r="D1617">
            <v>0</v>
          </cell>
        </row>
        <row r="1618">
          <cell r="A1618">
            <v>0</v>
          </cell>
          <cell r="B1618">
            <v>0</v>
          </cell>
          <cell r="C1618">
            <v>0</v>
          </cell>
          <cell r="D1618">
            <v>0</v>
          </cell>
        </row>
        <row r="1619">
          <cell r="A1619">
            <v>0</v>
          </cell>
          <cell r="B1619">
            <v>0</v>
          </cell>
          <cell r="C1619">
            <v>0</v>
          </cell>
          <cell r="D1619">
            <v>0</v>
          </cell>
        </row>
        <row r="1620">
          <cell r="A1620">
            <v>0</v>
          </cell>
          <cell r="B1620">
            <v>0</v>
          </cell>
          <cell r="C1620">
            <v>0</v>
          </cell>
          <cell r="D1620">
            <v>0</v>
          </cell>
        </row>
        <row r="1621">
          <cell r="A1621">
            <v>0</v>
          </cell>
          <cell r="B1621">
            <v>0</v>
          </cell>
          <cell r="C1621">
            <v>0</v>
          </cell>
          <cell r="D1621">
            <v>0</v>
          </cell>
        </row>
        <row r="1622">
          <cell r="A1622">
            <v>0</v>
          </cell>
          <cell r="B1622">
            <v>0</v>
          </cell>
          <cell r="C1622">
            <v>0</v>
          </cell>
          <cell r="D1622">
            <v>0</v>
          </cell>
        </row>
        <row r="1623">
          <cell r="A1623">
            <v>0</v>
          </cell>
          <cell r="B1623">
            <v>0</v>
          </cell>
          <cell r="C1623">
            <v>0</v>
          </cell>
          <cell r="D1623">
            <v>0</v>
          </cell>
        </row>
        <row r="1624">
          <cell r="A1624">
            <v>0</v>
          </cell>
          <cell r="B1624">
            <v>0</v>
          </cell>
          <cell r="C1624">
            <v>0</v>
          </cell>
          <cell r="D1624">
            <v>0</v>
          </cell>
        </row>
        <row r="1625">
          <cell r="A1625">
            <v>0</v>
          </cell>
          <cell r="B1625">
            <v>0</v>
          </cell>
          <cell r="C1625">
            <v>0</v>
          </cell>
          <cell r="D1625">
            <v>0</v>
          </cell>
        </row>
        <row r="1626">
          <cell r="A1626">
            <v>0</v>
          </cell>
          <cell r="B1626">
            <v>0</v>
          </cell>
          <cell r="C1626">
            <v>0</v>
          </cell>
          <cell r="D1626">
            <v>0</v>
          </cell>
        </row>
        <row r="1627">
          <cell r="A1627">
            <v>0</v>
          </cell>
          <cell r="B1627">
            <v>0</v>
          </cell>
          <cell r="C1627">
            <v>0</v>
          </cell>
          <cell r="D1627">
            <v>0</v>
          </cell>
        </row>
        <row r="1628">
          <cell r="A1628">
            <v>0</v>
          </cell>
          <cell r="B1628">
            <v>0</v>
          </cell>
          <cell r="C1628">
            <v>0</v>
          </cell>
          <cell r="D1628">
            <v>0</v>
          </cell>
        </row>
        <row r="1629">
          <cell r="A1629">
            <v>0</v>
          </cell>
          <cell r="B1629">
            <v>0</v>
          </cell>
          <cell r="C1629">
            <v>0</v>
          </cell>
          <cell r="D1629">
            <v>0</v>
          </cell>
        </row>
        <row r="1630">
          <cell r="A1630">
            <v>0</v>
          </cell>
          <cell r="B1630">
            <v>0</v>
          </cell>
          <cell r="C1630">
            <v>0</v>
          </cell>
          <cell r="D1630">
            <v>0</v>
          </cell>
        </row>
        <row r="1631">
          <cell r="A1631">
            <v>0</v>
          </cell>
          <cell r="B1631">
            <v>0</v>
          </cell>
          <cell r="C1631">
            <v>0</v>
          </cell>
          <cell r="D1631">
            <v>0</v>
          </cell>
        </row>
        <row r="1632">
          <cell r="A1632">
            <v>0</v>
          </cell>
          <cell r="B1632">
            <v>0</v>
          </cell>
          <cell r="C1632">
            <v>0</v>
          </cell>
          <cell r="D1632">
            <v>0</v>
          </cell>
        </row>
        <row r="1633">
          <cell r="A1633">
            <v>0</v>
          </cell>
          <cell r="B1633">
            <v>0</v>
          </cell>
          <cell r="C1633">
            <v>0</v>
          </cell>
          <cell r="D1633">
            <v>0</v>
          </cell>
        </row>
        <row r="1634">
          <cell r="A1634">
            <v>0</v>
          </cell>
          <cell r="B1634">
            <v>0</v>
          </cell>
          <cell r="C1634">
            <v>0</v>
          </cell>
          <cell r="D1634">
            <v>0</v>
          </cell>
        </row>
        <row r="1635">
          <cell r="A1635">
            <v>0</v>
          </cell>
          <cell r="B1635">
            <v>0</v>
          </cell>
          <cell r="C1635">
            <v>0</v>
          </cell>
          <cell r="D1635">
            <v>0</v>
          </cell>
        </row>
        <row r="1636">
          <cell r="A1636">
            <v>0</v>
          </cell>
          <cell r="B1636">
            <v>0</v>
          </cell>
          <cell r="C1636">
            <v>0</v>
          </cell>
          <cell r="D1636">
            <v>0</v>
          </cell>
        </row>
        <row r="1637">
          <cell r="A1637">
            <v>0</v>
          </cell>
          <cell r="B1637">
            <v>0</v>
          </cell>
          <cell r="C1637">
            <v>0</v>
          </cell>
          <cell r="D1637">
            <v>0</v>
          </cell>
        </row>
        <row r="1638">
          <cell r="A1638">
            <v>0</v>
          </cell>
          <cell r="B1638">
            <v>0</v>
          </cell>
          <cell r="C1638">
            <v>0</v>
          </cell>
          <cell r="D1638">
            <v>0</v>
          </cell>
        </row>
        <row r="1639">
          <cell r="A1639">
            <v>0</v>
          </cell>
          <cell r="B1639">
            <v>0</v>
          </cell>
          <cell r="C1639">
            <v>0</v>
          </cell>
          <cell r="D1639">
            <v>0</v>
          </cell>
        </row>
        <row r="1640">
          <cell r="A1640">
            <v>0</v>
          </cell>
          <cell r="B1640">
            <v>0</v>
          </cell>
          <cell r="C1640">
            <v>0</v>
          </cell>
          <cell r="D1640">
            <v>0</v>
          </cell>
        </row>
        <row r="1641">
          <cell r="A1641">
            <v>0</v>
          </cell>
          <cell r="B1641">
            <v>0</v>
          </cell>
          <cell r="C1641">
            <v>0</v>
          </cell>
          <cell r="D1641">
            <v>0</v>
          </cell>
        </row>
        <row r="1642">
          <cell r="A1642">
            <v>0</v>
          </cell>
          <cell r="B1642">
            <v>0</v>
          </cell>
          <cell r="C1642">
            <v>0</v>
          </cell>
          <cell r="D1642">
            <v>0</v>
          </cell>
        </row>
        <row r="1643">
          <cell r="A1643">
            <v>0</v>
          </cell>
          <cell r="B1643">
            <v>0</v>
          </cell>
          <cell r="C1643">
            <v>0</v>
          </cell>
          <cell r="D1643">
            <v>0</v>
          </cell>
        </row>
        <row r="1644">
          <cell r="A1644">
            <v>0</v>
          </cell>
          <cell r="B1644">
            <v>0</v>
          </cell>
          <cell r="C1644">
            <v>0</v>
          </cell>
          <cell r="D1644">
            <v>0</v>
          </cell>
        </row>
        <row r="1645">
          <cell r="A1645">
            <v>0</v>
          </cell>
          <cell r="B1645">
            <v>0</v>
          </cell>
          <cell r="C1645">
            <v>0</v>
          </cell>
          <cell r="D1645">
            <v>0</v>
          </cell>
        </row>
        <row r="1646">
          <cell r="A1646">
            <v>0</v>
          </cell>
          <cell r="B1646">
            <v>0</v>
          </cell>
          <cell r="C1646">
            <v>0</v>
          </cell>
          <cell r="D1646">
            <v>0</v>
          </cell>
        </row>
        <row r="1647">
          <cell r="A1647">
            <v>0</v>
          </cell>
          <cell r="B1647">
            <v>0</v>
          </cell>
          <cell r="C1647">
            <v>0</v>
          </cell>
          <cell r="D1647">
            <v>0</v>
          </cell>
        </row>
        <row r="1648">
          <cell r="A1648">
            <v>0</v>
          </cell>
          <cell r="B1648">
            <v>0</v>
          </cell>
          <cell r="C1648">
            <v>0</v>
          </cell>
          <cell r="D1648">
            <v>0</v>
          </cell>
        </row>
        <row r="1649">
          <cell r="A1649">
            <v>0</v>
          </cell>
          <cell r="B1649">
            <v>0</v>
          </cell>
          <cell r="C1649">
            <v>0</v>
          </cell>
          <cell r="D1649">
            <v>0</v>
          </cell>
        </row>
        <row r="1650">
          <cell r="A1650">
            <v>0</v>
          </cell>
          <cell r="B1650">
            <v>0</v>
          </cell>
          <cell r="C1650">
            <v>0</v>
          </cell>
          <cell r="D1650">
            <v>0</v>
          </cell>
        </row>
        <row r="1651">
          <cell r="A1651">
            <v>0</v>
          </cell>
          <cell r="B1651">
            <v>0</v>
          </cell>
          <cell r="C1651">
            <v>0</v>
          </cell>
          <cell r="D1651">
            <v>0</v>
          </cell>
        </row>
        <row r="1652">
          <cell r="A1652">
            <v>0</v>
          </cell>
          <cell r="B1652">
            <v>0</v>
          </cell>
          <cell r="C1652">
            <v>0</v>
          </cell>
          <cell r="D1652">
            <v>0</v>
          </cell>
        </row>
        <row r="1653">
          <cell r="A1653">
            <v>0</v>
          </cell>
          <cell r="B1653">
            <v>0</v>
          </cell>
          <cell r="C1653">
            <v>0</v>
          </cell>
          <cell r="D1653">
            <v>0</v>
          </cell>
        </row>
        <row r="1654">
          <cell r="A1654">
            <v>0</v>
          </cell>
          <cell r="B1654">
            <v>0</v>
          </cell>
          <cell r="C1654">
            <v>0</v>
          </cell>
          <cell r="D1654">
            <v>0</v>
          </cell>
        </row>
        <row r="1655">
          <cell r="A1655">
            <v>0</v>
          </cell>
          <cell r="B1655">
            <v>0</v>
          </cell>
          <cell r="C1655">
            <v>0</v>
          </cell>
          <cell r="D1655">
            <v>0</v>
          </cell>
        </row>
        <row r="1656">
          <cell r="A1656">
            <v>0</v>
          </cell>
          <cell r="B1656">
            <v>0</v>
          </cell>
          <cell r="C1656">
            <v>0</v>
          </cell>
          <cell r="D1656">
            <v>0</v>
          </cell>
        </row>
        <row r="1657">
          <cell r="A1657">
            <v>0</v>
          </cell>
          <cell r="B1657">
            <v>0</v>
          </cell>
          <cell r="C1657">
            <v>0</v>
          </cell>
          <cell r="D1657">
            <v>0</v>
          </cell>
        </row>
        <row r="1658">
          <cell r="A1658">
            <v>0</v>
          </cell>
          <cell r="B1658">
            <v>0</v>
          </cell>
          <cell r="C1658">
            <v>0</v>
          </cell>
          <cell r="D1658">
            <v>0</v>
          </cell>
        </row>
        <row r="1659">
          <cell r="A1659">
            <v>0</v>
          </cell>
          <cell r="B1659">
            <v>0</v>
          </cell>
          <cell r="C1659">
            <v>0</v>
          </cell>
          <cell r="D1659">
            <v>0</v>
          </cell>
        </row>
        <row r="1660">
          <cell r="A1660">
            <v>0</v>
          </cell>
          <cell r="B1660">
            <v>0</v>
          </cell>
          <cell r="C1660">
            <v>0</v>
          </cell>
          <cell r="D1660">
            <v>0</v>
          </cell>
        </row>
        <row r="1661">
          <cell r="A1661">
            <v>0</v>
          </cell>
          <cell r="B1661">
            <v>0</v>
          </cell>
          <cell r="C1661">
            <v>0</v>
          </cell>
          <cell r="D1661">
            <v>0</v>
          </cell>
        </row>
        <row r="1662">
          <cell r="A1662">
            <v>0</v>
          </cell>
          <cell r="B1662">
            <v>0</v>
          </cell>
          <cell r="C1662">
            <v>0</v>
          </cell>
          <cell r="D1662">
            <v>0</v>
          </cell>
        </row>
        <row r="1663">
          <cell r="A1663">
            <v>0</v>
          </cell>
          <cell r="B1663">
            <v>0</v>
          </cell>
          <cell r="C1663">
            <v>0</v>
          </cell>
          <cell r="D1663">
            <v>0</v>
          </cell>
        </row>
        <row r="1664">
          <cell r="A1664">
            <v>0</v>
          </cell>
          <cell r="B1664">
            <v>0</v>
          </cell>
          <cell r="C1664">
            <v>0</v>
          </cell>
          <cell r="D1664">
            <v>0</v>
          </cell>
        </row>
        <row r="1665">
          <cell r="A1665">
            <v>0</v>
          </cell>
          <cell r="B1665">
            <v>0</v>
          </cell>
          <cell r="C1665">
            <v>0</v>
          </cell>
          <cell r="D1665">
            <v>0</v>
          </cell>
        </row>
        <row r="1666">
          <cell r="A1666">
            <v>0</v>
          </cell>
          <cell r="B1666">
            <v>0</v>
          </cell>
          <cell r="C1666">
            <v>0</v>
          </cell>
          <cell r="D1666">
            <v>0</v>
          </cell>
        </row>
        <row r="1667">
          <cell r="A1667">
            <v>0</v>
          </cell>
          <cell r="B1667">
            <v>0</v>
          </cell>
          <cell r="C1667">
            <v>0</v>
          </cell>
          <cell r="D1667">
            <v>0</v>
          </cell>
        </row>
        <row r="1668">
          <cell r="A1668">
            <v>0</v>
          </cell>
          <cell r="B1668">
            <v>0</v>
          </cell>
          <cell r="C1668">
            <v>0</v>
          </cell>
          <cell r="D1668">
            <v>0</v>
          </cell>
        </row>
        <row r="1669">
          <cell r="A1669">
            <v>0</v>
          </cell>
          <cell r="B1669">
            <v>0</v>
          </cell>
          <cell r="C1669">
            <v>0</v>
          </cell>
          <cell r="D1669">
            <v>0</v>
          </cell>
        </row>
        <row r="1670">
          <cell r="A1670">
            <v>0</v>
          </cell>
          <cell r="B1670">
            <v>0</v>
          </cell>
          <cell r="C1670">
            <v>0</v>
          </cell>
          <cell r="D1670">
            <v>0</v>
          </cell>
        </row>
        <row r="1671">
          <cell r="A1671">
            <v>0</v>
          </cell>
          <cell r="B1671">
            <v>0</v>
          </cell>
          <cell r="C1671">
            <v>0</v>
          </cell>
          <cell r="D1671">
            <v>0</v>
          </cell>
        </row>
        <row r="1672">
          <cell r="A1672">
            <v>0</v>
          </cell>
          <cell r="B1672">
            <v>0</v>
          </cell>
          <cell r="C1672">
            <v>0</v>
          </cell>
          <cell r="D1672">
            <v>0</v>
          </cell>
        </row>
        <row r="1673">
          <cell r="A1673">
            <v>0</v>
          </cell>
          <cell r="B1673">
            <v>0</v>
          </cell>
          <cell r="C1673">
            <v>0</v>
          </cell>
          <cell r="D1673">
            <v>0</v>
          </cell>
        </row>
        <row r="1674">
          <cell r="A1674">
            <v>0</v>
          </cell>
          <cell r="B1674">
            <v>0</v>
          </cell>
          <cell r="C1674">
            <v>0</v>
          </cell>
          <cell r="D1674">
            <v>0</v>
          </cell>
        </row>
        <row r="1675">
          <cell r="A1675">
            <v>0</v>
          </cell>
          <cell r="B1675">
            <v>0</v>
          </cell>
          <cell r="C1675">
            <v>0</v>
          </cell>
          <cell r="D1675">
            <v>0</v>
          </cell>
        </row>
        <row r="1676">
          <cell r="A1676">
            <v>0</v>
          </cell>
          <cell r="B1676">
            <v>0</v>
          </cell>
          <cell r="C1676">
            <v>0</v>
          </cell>
          <cell r="D1676">
            <v>0</v>
          </cell>
        </row>
        <row r="1677">
          <cell r="A1677">
            <v>0</v>
          </cell>
          <cell r="B1677">
            <v>0</v>
          </cell>
          <cell r="C1677">
            <v>0</v>
          </cell>
          <cell r="D1677">
            <v>0</v>
          </cell>
        </row>
        <row r="1678">
          <cell r="A1678">
            <v>0</v>
          </cell>
          <cell r="B1678">
            <v>0</v>
          </cell>
          <cell r="C1678">
            <v>0</v>
          </cell>
          <cell r="D1678">
            <v>0</v>
          </cell>
        </row>
        <row r="1679">
          <cell r="A1679">
            <v>0</v>
          </cell>
          <cell r="B1679">
            <v>0</v>
          </cell>
          <cell r="C1679">
            <v>0</v>
          </cell>
          <cell r="D1679">
            <v>0</v>
          </cell>
        </row>
        <row r="1680">
          <cell r="A1680">
            <v>0</v>
          </cell>
          <cell r="B1680">
            <v>0</v>
          </cell>
          <cell r="C1680">
            <v>0</v>
          </cell>
          <cell r="D1680">
            <v>0</v>
          </cell>
        </row>
        <row r="1681">
          <cell r="A1681">
            <v>0</v>
          </cell>
          <cell r="B1681">
            <v>0</v>
          </cell>
          <cell r="C1681">
            <v>0</v>
          </cell>
          <cell r="D1681">
            <v>0</v>
          </cell>
        </row>
        <row r="1682">
          <cell r="A1682">
            <v>0</v>
          </cell>
          <cell r="B1682">
            <v>0</v>
          </cell>
          <cell r="C1682">
            <v>0</v>
          </cell>
          <cell r="D1682">
            <v>0</v>
          </cell>
        </row>
        <row r="1683">
          <cell r="A1683">
            <v>0</v>
          </cell>
          <cell r="B1683">
            <v>0</v>
          </cell>
          <cell r="C1683">
            <v>0</v>
          </cell>
          <cell r="D1683">
            <v>0</v>
          </cell>
        </row>
        <row r="1684">
          <cell r="A1684">
            <v>0</v>
          </cell>
          <cell r="B1684">
            <v>0</v>
          </cell>
          <cell r="C1684">
            <v>0</v>
          </cell>
          <cell r="D1684">
            <v>0</v>
          </cell>
        </row>
        <row r="1685">
          <cell r="A1685">
            <v>0</v>
          </cell>
          <cell r="B1685">
            <v>0</v>
          </cell>
          <cell r="C1685">
            <v>0</v>
          </cell>
          <cell r="D1685">
            <v>0</v>
          </cell>
        </row>
        <row r="1686">
          <cell r="A1686">
            <v>0</v>
          </cell>
          <cell r="B1686">
            <v>0</v>
          </cell>
          <cell r="C1686">
            <v>0</v>
          </cell>
          <cell r="D1686">
            <v>0</v>
          </cell>
        </row>
        <row r="1687">
          <cell r="A1687">
            <v>0</v>
          </cell>
          <cell r="B1687">
            <v>0</v>
          </cell>
          <cell r="C1687">
            <v>0</v>
          </cell>
          <cell r="D1687">
            <v>0</v>
          </cell>
        </row>
        <row r="1688">
          <cell r="A1688">
            <v>0</v>
          </cell>
          <cell r="B1688">
            <v>0</v>
          </cell>
          <cell r="C1688">
            <v>0</v>
          </cell>
          <cell r="D1688">
            <v>0</v>
          </cell>
        </row>
        <row r="1689">
          <cell r="A1689">
            <v>0</v>
          </cell>
          <cell r="B1689">
            <v>0</v>
          </cell>
          <cell r="C1689">
            <v>0</v>
          </cell>
          <cell r="D1689">
            <v>0</v>
          </cell>
        </row>
        <row r="1690">
          <cell r="A1690">
            <v>0</v>
          </cell>
          <cell r="B1690">
            <v>0</v>
          </cell>
          <cell r="C1690">
            <v>0</v>
          </cell>
          <cell r="D1690">
            <v>0</v>
          </cell>
        </row>
        <row r="1691">
          <cell r="A1691">
            <v>0</v>
          </cell>
          <cell r="B1691">
            <v>0</v>
          </cell>
          <cell r="C1691">
            <v>0</v>
          </cell>
          <cell r="D1691">
            <v>0</v>
          </cell>
        </row>
        <row r="1692">
          <cell r="A1692">
            <v>0</v>
          </cell>
          <cell r="B1692">
            <v>0</v>
          </cell>
          <cell r="C1692">
            <v>0</v>
          </cell>
          <cell r="D1692">
            <v>0</v>
          </cell>
        </row>
        <row r="1693">
          <cell r="A1693">
            <v>0</v>
          </cell>
          <cell r="B1693">
            <v>0</v>
          </cell>
          <cell r="C1693">
            <v>0</v>
          </cell>
          <cell r="D1693">
            <v>0</v>
          </cell>
        </row>
        <row r="1694">
          <cell r="A1694">
            <v>0</v>
          </cell>
          <cell r="B1694">
            <v>0</v>
          </cell>
          <cell r="C1694">
            <v>0</v>
          </cell>
          <cell r="D1694">
            <v>0</v>
          </cell>
        </row>
        <row r="1695">
          <cell r="A1695">
            <v>0</v>
          </cell>
          <cell r="B1695">
            <v>0</v>
          </cell>
          <cell r="C1695">
            <v>0</v>
          </cell>
          <cell r="D1695">
            <v>0</v>
          </cell>
        </row>
        <row r="1696">
          <cell r="A1696">
            <v>0</v>
          </cell>
          <cell r="B1696">
            <v>0</v>
          </cell>
          <cell r="C1696">
            <v>0</v>
          </cell>
          <cell r="D1696">
            <v>0</v>
          </cell>
        </row>
        <row r="1697">
          <cell r="A1697">
            <v>0</v>
          </cell>
          <cell r="B1697">
            <v>0</v>
          </cell>
          <cell r="C1697">
            <v>0</v>
          </cell>
          <cell r="D1697">
            <v>0</v>
          </cell>
        </row>
        <row r="1698">
          <cell r="A1698">
            <v>0</v>
          </cell>
          <cell r="B1698">
            <v>0</v>
          </cell>
          <cell r="C1698">
            <v>0</v>
          </cell>
          <cell r="D1698">
            <v>0</v>
          </cell>
        </row>
        <row r="1699">
          <cell r="A1699">
            <v>0</v>
          </cell>
          <cell r="B1699">
            <v>0</v>
          </cell>
          <cell r="C1699">
            <v>0</v>
          </cell>
          <cell r="D1699">
            <v>0</v>
          </cell>
        </row>
        <row r="1700">
          <cell r="A1700">
            <v>0</v>
          </cell>
          <cell r="B1700">
            <v>0</v>
          </cell>
          <cell r="C1700">
            <v>0</v>
          </cell>
          <cell r="D1700">
            <v>0</v>
          </cell>
        </row>
        <row r="1701">
          <cell r="A1701">
            <v>0</v>
          </cell>
          <cell r="B1701">
            <v>0</v>
          </cell>
          <cell r="C1701">
            <v>0</v>
          </cell>
          <cell r="D1701">
            <v>0</v>
          </cell>
        </row>
        <row r="1702">
          <cell r="A1702">
            <v>0</v>
          </cell>
          <cell r="B1702">
            <v>0</v>
          </cell>
          <cell r="C1702">
            <v>0</v>
          </cell>
          <cell r="D1702">
            <v>0</v>
          </cell>
        </row>
        <row r="1703">
          <cell r="A1703">
            <v>0</v>
          </cell>
          <cell r="B1703">
            <v>0</v>
          </cell>
          <cell r="C1703">
            <v>0</v>
          </cell>
          <cell r="D1703">
            <v>0</v>
          </cell>
        </row>
        <row r="1704">
          <cell r="A1704">
            <v>0</v>
          </cell>
          <cell r="B1704">
            <v>0</v>
          </cell>
          <cell r="C1704">
            <v>0</v>
          </cell>
          <cell r="D1704">
            <v>0</v>
          </cell>
        </row>
        <row r="1705">
          <cell r="A1705">
            <v>0</v>
          </cell>
          <cell r="B1705">
            <v>0</v>
          </cell>
          <cell r="C1705">
            <v>0</v>
          </cell>
          <cell r="D1705">
            <v>0</v>
          </cell>
        </row>
        <row r="1706">
          <cell r="A1706">
            <v>0</v>
          </cell>
          <cell r="B1706">
            <v>0</v>
          </cell>
          <cell r="C1706">
            <v>0</v>
          </cell>
          <cell r="D1706">
            <v>0</v>
          </cell>
        </row>
        <row r="1707">
          <cell r="A1707">
            <v>0</v>
          </cell>
          <cell r="B1707">
            <v>0</v>
          </cell>
          <cell r="C1707">
            <v>0</v>
          </cell>
          <cell r="D1707">
            <v>0</v>
          </cell>
        </row>
        <row r="1708">
          <cell r="A1708">
            <v>0</v>
          </cell>
          <cell r="B1708">
            <v>0</v>
          </cell>
          <cell r="C1708">
            <v>0</v>
          </cell>
          <cell r="D1708">
            <v>0</v>
          </cell>
        </row>
        <row r="1709">
          <cell r="A1709">
            <v>0</v>
          </cell>
          <cell r="B1709">
            <v>0</v>
          </cell>
          <cell r="C1709">
            <v>0</v>
          </cell>
          <cell r="D1709">
            <v>0</v>
          </cell>
        </row>
        <row r="1710">
          <cell r="A1710">
            <v>0</v>
          </cell>
          <cell r="B1710">
            <v>0</v>
          </cell>
          <cell r="C1710">
            <v>0</v>
          </cell>
          <cell r="D1710">
            <v>0</v>
          </cell>
        </row>
        <row r="1711">
          <cell r="A1711">
            <v>0</v>
          </cell>
          <cell r="B1711">
            <v>0</v>
          </cell>
          <cell r="C1711">
            <v>0</v>
          </cell>
          <cell r="D1711">
            <v>0</v>
          </cell>
        </row>
        <row r="1712">
          <cell r="A1712">
            <v>0</v>
          </cell>
          <cell r="B1712">
            <v>0</v>
          </cell>
          <cell r="C1712">
            <v>0</v>
          </cell>
          <cell r="D1712">
            <v>0</v>
          </cell>
        </row>
        <row r="1713">
          <cell r="A1713">
            <v>0</v>
          </cell>
          <cell r="B1713">
            <v>0</v>
          </cell>
          <cell r="C1713">
            <v>0</v>
          </cell>
          <cell r="D1713">
            <v>0</v>
          </cell>
        </row>
        <row r="1714">
          <cell r="A1714">
            <v>0</v>
          </cell>
          <cell r="B1714">
            <v>0</v>
          </cell>
          <cell r="C1714">
            <v>0</v>
          </cell>
          <cell r="D1714">
            <v>0</v>
          </cell>
        </row>
        <row r="1715">
          <cell r="A1715">
            <v>0</v>
          </cell>
          <cell r="B1715">
            <v>0</v>
          </cell>
          <cell r="C1715">
            <v>0</v>
          </cell>
          <cell r="D1715">
            <v>0</v>
          </cell>
        </row>
        <row r="1716">
          <cell r="A1716">
            <v>0</v>
          </cell>
          <cell r="B1716">
            <v>0</v>
          </cell>
          <cell r="C1716">
            <v>0</v>
          </cell>
          <cell r="D1716">
            <v>0</v>
          </cell>
        </row>
        <row r="1717">
          <cell r="A1717">
            <v>0</v>
          </cell>
          <cell r="B1717">
            <v>0</v>
          </cell>
          <cell r="C1717">
            <v>0</v>
          </cell>
          <cell r="D1717">
            <v>0</v>
          </cell>
        </row>
        <row r="1718">
          <cell r="A1718">
            <v>0</v>
          </cell>
          <cell r="B1718">
            <v>0</v>
          </cell>
          <cell r="C1718">
            <v>0</v>
          </cell>
          <cell r="D1718">
            <v>0</v>
          </cell>
        </row>
        <row r="1719">
          <cell r="A1719">
            <v>0</v>
          </cell>
          <cell r="B1719">
            <v>0</v>
          </cell>
          <cell r="C1719">
            <v>0</v>
          </cell>
          <cell r="D1719">
            <v>0</v>
          </cell>
        </row>
        <row r="1720">
          <cell r="A1720">
            <v>0</v>
          </cell>
          <cell r="B1720">
            <v>0</v>
          </cell>
          <cell r="C1720">
            <v>0</v>
          </cell>
          <cell r="D1720">
            <v>0</v>
          </cell>
        </row>
        <row r="1721">
          <cell r="A1721">
            <v>0</v>
          </cell>
          <cell r="B1721">
            <v>0</v>
          </cell>
          <cell r="C1721">
            <v>0</v>
          </cell>
          <cell r="D1721">
            <v>0</v>
          </cell>
        </row>
        <row r="1722">
          <cell r="A1722">
            <v>0</v>
          </cell>
          <cell r="B1722">
            <v>0</v>
          </cell>
          <cell r="C1722">
            <v>0</v>
          </cell>
          <cell r="D1722">
            <v>0</v>
          </cell>
        </row>
        <row r="1723">
          <cell r="A1723">
            <v>0</v>
          </cell>
          <cell r="B1723">
            <v>0</v>
          </cell>
          <cell r="C1723">
            <v>0</v>
          </cell>
          <cell r="D1723">
            <v>0</v>
          </cell>
        </row>
        <row r="1724">
          <cell r="A1724">
            <v>0</v>
          </cell>
          <cell r="B1724">
            <v>0</v>
          </cell>
          <cell r="C1724">
            <v>0</v>
          </cell>
          <cell r="D1724">
            <v>0</v>
          </cell>
        </row>
        <row r="1725">
          <cell r="A1725">
            <v>0</v>
          </cell>
          <cell r="B1725">
            <v>0</v>
          </cell>
          <cell r="C1725">
            <v>0</v>
          </cell>
          <cell r="D1725">
            <v>0</v>
          </cell>
        </row>
        <row r="1726">
          <cell r="A1726">
            <v>0</v>
          </cell>
          <cell r="B1726">
            <v>0</v>
          </cell>
          <cell r="C1726">
            <v>0</v>
          </cell>
          <cell r="D1726">
            <v>0</v>
          </cell>
        </row>
        <row r="1727">
          <cell r="A1727">
            <v>0</v>
          </cell>
          <cell r="B1727">
            <v>0</v>
          </cell>
          <cell r="C1727">
            <v>0</v>
          </cell>
          <cell r="D1727">
            <v>0</v>
          </cell>
        </row>
        <row r="1728">
          <cell r="A1728">
            <v>0</v>
          </cell>
          <cell r="B1728">
            <v>0</v>
          </cell>
          <cell r="C1728">
            <v>0</v>
          </cell>
          <cell r="D1728">
            <v>0</v>
          </cell>
        </row>
        <row r="1729">
          <cell r="A1729">
            <v>0</v>
          </cell>
          <cell r="B1729">
            <v>0</v>
          </cell>
          <cell r="C1729">
            <v>0</v>
          </cell>
          <cell r="D1729">
            <v>0</v>
          </cell>
        </row>
        <row r="1730">
          <cell r="A1730">
            <v>0</v>
          </cell>
          <cell r="B1730">
            <v>0</v>
          </cell>
          <cell r="C1730">
            <v>0</v>
          </cell>
          <cell r="D1730">
            <v>0</v>
          </cell>
        </row>
        <row r="1731">
          <cell r="A1731">
            <v>0</v>
          </cell>
          <cell r="B1731">
            <v>0</v>
          </cell>
          <cell r="C1731">
            <v>0</v>
          </cell>
          <cell r="D1731">
            <v>0</v>
          </cell>
        </row>
        <row r="1732">
          <cell r="A1732">
            <v>0</v>
          </cell>
          <cell r="B1732">
            <v>0</v>
          </cell>
          <cell r="C1732">
            <v>0</v>
          </cell>
          <cell r="D1732">
            <v>0</v>
          </cell>
        </row>
        <row r="1733">
          <cell r="A1733">
            <v>0</v>
          </cell>
          <cell r="B1733">
            <v>0</v>
          </cell>
          <cell r="C1733">
            <v>0</v>
          </cell>
          <cell r="D1733">
            <v>0</v>
          </cell>
        </row>
        <row r="1734">
          <cell r="A1734">
            <v>0</v>
          </cell>
          <cell r="B1734">
            <v>0</v>
          </cell>
          <cell r="C1734">
            <v>0</v>
          </cell>
          <cell r="D1734">
            <v>0</v>
          </cell>
        </row>
        <row r="1735">
          <cell r="A1735">
            <v>0</v>
          </cell>
          <cell r="B1735">
            <v>0</v>
          </cell>
          <cell r="C1735">
            <v>0</v>
          </cell>
          <cell r="D1735">
            <v>0</v>
          </cell>
        </row>
        <row r="1736">
          <cell r="A1736">
            <v>0</v>
          </cell>
          <cell r="B1736">
            <v>0</v>
          </cell>
          <cell r="C1736">
            <v>0</v>
          </cell>
          <cell r="D1736">
            <v>0</v>
          </cell>
        </row>
        <row r="1737">
          <cell r="A1737">
            <v>0</v>
          </cell>
          <cell r="B1737">
            <v>0</v>
          </cell>
          <cell r="C1737">
            <v>0</v>
          </cell>
          <cell r="D1737">
            <v>0</v>
          </cell>
        </row>
        <row r="1738">
          <cell r="A1738">
            <v>0</v>
          </cell>
          <cell r="B1738">
            <v>0</v>
          </cell>
          <cell r="C1738">
            <v>0</v>
          </cell>
          <cell r="D1738">
            <v>0</v>
          </cell>
        </row>
        <row r="1739">
          <cell r="A1739">
            <v>0</v>
          </cell>
          <cell r="B1739">
            <v>0</v>
          </cell>
          <cell r="C1739">
            <v>0</v>
          </cell>
          <cell r="D1739">
            <v>0</v>
          </cell>
        </row>
        <row r="1740">
          <cell r="A1740">
            <v>0</v>
          </cell>
          <cell r="B1740">
            <v>0</v>
          </cell>
          <cell r="C1740">
            <v>0</v>
          </cell>
          <cell r="D1740">
            <v>0</v>
          </cell>
        </row>
        <row r="1741">
          <cell r="A1741">
            <v>0</v>
          </cell>
          <cell r="B1741">
            <v>0</v>
          </cell>
          <cell r="C1741">
            <v>0</v>
          </cell>
          <cell r="D1741">
            <v>0</v>
          </cell>
        </row>
        <row r="1742">
          <cell r="A1742">
            <v>0</v>
          </cell>
          <cell r="B1742">
            <v>0</v>
          </cell>
          <cell r="C1742">
            <v>0</v>
          </cell>
          <cell r="D1742">
            <v>0</v>
          </cell>
        </row>
        <row r="1743">
          <cell r="A1743">
            <v>0</v>
          </cell>
          <cell r="B1743">
            <v>0</v>
          </cell>
          <cell r="C1743">
            <v>0</v>
          </cell>
          <cell r="D1743">
            <v>0</v>
          </cell>
        </row>
        <row r="1744">
          <cell r="A1744">
            <v>0</v>
          </cell>
          <cell r="B1744">
            <v>0</v>
          </cell>
          <cell r="C1744">
            <v>0</v>
          </cell>
          <cell r="D1744">
            <v>0</v>
          </cell>
        </row>
        <row r="1745">
          <cell r="A1745">
            <v>0</v>
          </cell>
          <cell r="B1745">
            <v>0</v>
          </cell>
          <cell r="C1745">
            <v>0</v>
          </cell>
          <cell r="D1745">
            <v>0</v>
          </cell>
        </row>
        <row r="1746">
          <cell r="A1746">
            <v>0</v>
          </cell>
          <cell r="B1746">
            <v>0</v>
          </cell>
          <cell r="C1746">
            <v>0</v>
          </cell>
          <cell r="D1746">
            <v>0</v>
          </cell>
        </row>
        <row r="1747">
          <cell r="A1747">
            <v>0</v>
          </cell>
          <cell r="B1747">
            <v>0</v>
          </cell>
          <cell r="C1747">
            <v>0</v>
          </cell>
          <cell r="D1747">
            <v>0</v>
          </cell>
        </row>
        <row r="1748">
          <cell r="A1748">
            <v>0</v>
          </cell>
          <cell r="B1748">
            <v>0</v>
          </cell>
          <cell r="C1748">
            <v>0</v>
          </cell>
          <cell r="D1748">
            <v>0</v>
          </cell>
        </row>
        <row r="1749">
          <cell r="A1749">
            <v>0</v>
          </cell>
          <cell r="B1749">
            <v>0</v>
          </cell>
          <cell r="C1749">
            <v>0</v>
          </cell>
          <cell r="D1749">
            <v>0</v>
          </cell>
        </row>
        <row r="1750">
          <cell r="A1750">
            <v>0</v>
          </cell>
          <cell r="B1750">
            <v>0</v>
          </cell>
          <cell r="C1750">
            <v>0</v>
          </cell>
          <cell r="D1750">
            <v>0</v>
          </cell>
        </row>
        <row r="1751">
          <cell r="A1751">
            <v>0</v>
          </cell>
          <cell r="B1751">
            <v>0</v>
          </cell>
          <cell r="C1751">
            <v>0</v>
          </cell>
          <cell r="D1751">
            <v>0</v>
          </cell>
        </row>
        <row r="1752">
          <cell r="A1752">
            <v>0</v>
          </cell>
          <cell r="B1752">
            <v>0</v>
          </cell>
          <cell r="C1752">
            <v>0</v>
          </cell>
          <cell r="D1752">
            <v>0</v>
          </cell>
        </row>
        <row r="1753">
          <cell r="A1753">
            <v>0</v>
          </cell>
          <cell r="B1753">
            <v>0</v>
          </cell>
          <cell r="C1753">
            <v>0</v>
          </cell>
          <cell r="D1753">
            <v>0</v>
          </cell>
        </row>
        <row r="1754">
          <cell r="A1754">
            <v>0</v>
          </cell>
          <cell r="B1754">
            <v>0</v>
          </cell>
          <cell r="C1754">
            <v>0</v>
          </cell>
          <cell r="D1754">
            <v>0</v>
          </cell>
        </row>
        <row r="1755">
          <cell r="A1755">
            <v>0</v>
          </cell>
          <cell r="B1755">
            <v>0</v>
          </cell>
          <cell r="C1755">
            <v>0</v>
          </cell>
          <cell r="D1755">
            <v>0</v>
          </cell>
        </row>
        <row r="1756">
          <cell r="A1756">
            <v>0</v>
          </cell>
          <cell r="B1756">
            <v>0</v>
          </cell>
          <cell r="C1756">
            <v>0</v>
          </cell>
          <cell r="D1756">
            <v>0</v>
          </cell>
        </row>
        <row r="1757">
          <cell r="A1757">
            <v>0</v>
          </cell>
          <cell r="B1757">
            <v>0</v>
          </cell>
          <cell r="C1757">
            <v>0</v>
          </cell>
          <cell r="D1757">
            <v>0</v>
          </cell>
        </row>
        <row r="1758">
          <cell r="A1758">
            <v>0</v>
          </cell>
          <cell r="B1758">
            <v>0</v>
          </cell>
          <cell r="C1758">
            <v>0</v>
          </cell>
          <cell r="D1758">
            <v>0</v>
          </cell>
        </row>
        <row r="1759">
          <cell r="A1759">
            <v>0</v>
          </cell>
          <cell r="B1759">
            <v>0</v>
          </cell>
          <cell r="C1759">
            <v>0</v>
          </cell>
          <cell r="D1759">
            <v>0</v>
          </cell>
        </row>
        <row r="1760">
          <cell r="A1760">
            <v>0</v>
          </cell>
          <cell r="B1760">
            <v>0</v>
          </cell>
          <cell r="C1760">
            <v>0</v>
          </cell>
          <cell r="D1760">
            <v>0</v>
          </cell>
        </row>
        <row r="1761">
          <cell r="A1761">
            <v>0</v>
          </cell>
          <cell r="B1761">
            <v>0</v>
          </cell>
          <cell r="C1761">
            <v>0</v>
          </cell>
          <cell r="D1761">
            <v>0</v>
          </cell>
        </row>
        <row r="1762">
          <cell r="A1762">
            <v>0</v>
          </cell>
          <cell r="B1762">
            <v>0</v>
          </cell>
          <cell r="C1762">
            <v>0</v>
          </cell>
          <cell r="D1762">
            <v>0</v>
          </cell>
        </row>
        <row r="1763">
          <cell r="A1763">
            <v>0</v>
          </cell>
          <cell r="B1763">
            <v>0</v>
          </cell>
          <cell r="C1763">
            <v>0</v>
          </cell>
          <cell r="D1763">
            <v>0</v>
          </cell>
        </row>
        <row r="1764">
          <cell r="A1764">
            <v>0</v>
          </cell>
          <cell r="B1764">
            <v>0</v>
          </cell>
          <cell r="C1764">
            <v>0</v>
          </cell>
          <cell r="D1764">
            <v>0</v>
          </cell>
        </row>
        <row r="1765">
          <cell r="A1765">
            <v>0</v>
          </cell>
          <cell r="B1765">
            <v>0</v>
          </cell>
          <cell r="C1765">
            <v>0</v>
          </cell>
          <cell r="D1765">
            <v>0</v>
          </cell>
        </row>
        <row r="1766">
          <cell r="A1766">
            <v>0</v>
          </cell>
          <cell r="B1766">
            <v>0</v>
          </cell>
          <cell r="C1766">
            <v>0</v>
          </cell>
          <cell r="D1766">
            <v>0</v>
          </cell>
        </row>
        <row r="1767">
          <cell r="A1767">
            <v>0</v>
          </cell>
          <cell r="B1767">
            <v>0</v>
          </cell>
          <cell r="C1767">
            <v>0</v>
          </cell>
          <cell r="D1767">
            <v>0</v>
          </cell>
        </row>
        <row r="1768">
          <cell r="A1768">
            <v>0</v>
          </cell>
          <cell r="B1768">
            <v>0</v>
          </cell>
          <cell r="C1768">
            <v>0</v>
          </cell>
          <cell r="D1768">
            <v>0</v>
          </cell>
        </row>
        <row r="1769">
          <cell r="A1769">
            <v>0</v>
          </cell>
          <cell r="B1769">
            <v>0</v>
          </cell>
          <cell r="C1769">
            <v>0</v>
          </cell>
          <cell r="D1769">
            <v>0</v>
          </cell>
        </row>
        <row r="1770">
          <cell r="A1770">
            <v>0</v>
          </cell>
          <cell r="B1770">
            <v>0</v>
          </cell>
          <cell r="C1770">
            <v>0</v>
          </cell>
          <cell r="D1770">
            <v>0</v>
          </cell>
        </row>
        <row r="1771">
          <cell r="A1771">
            <v>0</v>
          </cell>
          <cell r="B1771">
            <v>0</v>
          </cell>
          <cell r="C1771">
            <v>0</v>
          </cell>
          <cell r="D1771">
            <v>0</v>
          </cell>
        </row>
        <row r="1772">
          <cell r="A1772">
            <v>0</v>
          </cell>
          <cell r="B1772">
            <v>0</v>
          </cell>
          <cell r="C1772">
            <v>0</v>
          </cell>
          <cell r="D1772">
            <v>0</v>
          </cell>
        </row>
        <row r="1773">
          <cell r="A1773">
            <v>0</v>
          </cell>
          <cell r="B1773">
            <v>0</v>
          </cell>
          <cell r="C1773">
            <v>0</v>
          </cell>
          <cell r="D1773">
            <v>0</v>
          </cell>
        </row>
        <row r="1774">
          <cell r="A1774">
            <v>0</v>
          </cell>
          <cell r="B1774">
            <v>0</v>
          </cell>
          <cell r="C1774">
            <v>0</v>
          </cell>
          <cell r="D1774">
            <v>0</v>
          </cell>
        </row>
        <row r="1775">
          <cell r="A1775">
            <v>0</v>
          </cell>
          <cell r="B1775">
            <v>0</v>
          </cell>
          <cell r="C1775">
            <v>0</v>
          </cell>
          <cell r="D1775">
            <v>0</v>
          </cell>
        </row>
        <row r="1776">
          <cell r="A1776">
            <v>0</v>
          </cell>
          <cell r="B1776">
            <v>0</v>
          </cell>
          <cell r="C1776">
            <v>0</v>
          </cell>
          <cell r="D1776">
            <v>0</v>
          </cell>
        </row>
        <row r="1777">
          <cell r="A1777">
            <v>0</v>
          </cell>
          <cell r="B1777">
            <v>0</v>
          </cell>
          <cell r="C1777">
            <v>0</v>
          </cell>
          <cell r="D1777">
            <v>0</v>
          </cell>
        </row>
        <row r="1778">
          <cell r="A1778">
            <v>0</v>
          </cell>
          <cell r="B1778">
            <v>0</v>
          </cell>
          <cell r="C1778">
            <v>0</v>
          </cell>
          <cell r="D1778">
            <v>0</v>
          </cell>
        </row>
        <row r="1779">
          <cell r="A1779">
            <v>0</v>
          </cell>
          <cell r="B1779">
            <v>0</v>
          </cell>
          <cell r="C1779">
            <v>0</v>
          </cell>
          <cell r="D1779">
            <v>0</v>
          </cell>
        </row>
        <row r="1780">
          <cell r="A1780">
            <v>0</v>
          </cell>
          <cell r="B1780">
            <v>0</v>
          </cell>
          <cell r="C1780">
            <v>0</v>
          </cell>
          <cell r="D1780">
            <v>0</v>
          </cell>
        </row>
        <row r="1781">
          <cell r="A1781">
            <v>0</v>
          </cell>
          <cell r="B1781">
            <v>0</v>
          </cell>
          <cell r="C1781">
            <v>0</v>
          </cell>
          <cell r="D1781">
            <v>0</v>
          </cell>
        </row>
        <row r="1782">
          <cell r="A1782">
            <v>0</v>
          </cell>
          <cell r="B1782">
            <v>0</v>
          </cell>
          <cell r="C1782">
            <v>0</v>
          </cell>
          <cell r="D1782">
            <v>0</v>
          </cell>
        </row>
        <row r="1783">
          <cell r="A1783">
            <v>0</v>
          </cell>
          <cell r="B1783">
            <v>0</v>
          </cell>
          <cell r="C1783">
            <v>0</v>
          </cell>
          <cell r="D1783">
            <v>0</v>
          </cell>
        </row>
        <row r="1784">
          <cell r="A1784">
            <v>0</v>
          </cell>
          <cell r="B1784">
            <v>0</v>
          </cell>
          <cell r="C1784">
            <v>0</v>
          </cell>
          <cell r="D1784">
            <v>0</v>
          </cell>
        </row>
        <row r="1785">
          <cell r="A1785">
            <v>0</v>
          </cell>
          <cell r="B1785">
            <v>0</v>
          </cell>
          <cell r="C1785">
            <v>0</v>
          </cell>
          <cell r="D1785">
            <v>0</v>
          </cell>
        </row>
        <row r="1786">
          <cell r="A1786">
            <v>0</v>
          </cell>
          <cell r="B1786">
            <v>0</v>
          </cell>
          <cell r="C1786">
            <v>0</v>
          </cell>
          <cell r="D1786">
            <v>0</v>
          </cell>
        </row>
        <row r="1787">
          <cell r="A1787">
            <v>0</v>
          </cell>
          <cell r="B1787">
            <v>0</v>
          </cell>
          <cell r="C1787">
            <v>0</v>
          </cell>
          <cell r="D1787">
            <v>0</v>
          </cell>
        </row>
        <row r="1788">
          <cell r="A1788">
            <v>0</v>
          </cell>
          <cell r="B1788">
            <v>0</v>
          </cell>
          <cell r="C1788">
            <v>0</v>
          </cell>
          <cell r="D1788">
            <v>0</v>
          </cell>
        </row>
        <row r="1789">
          <cell r="A1789">
            <v>0</v>
          </cell>
          <cell r="B1789">
            <v>0</v>
          </cell>
          <cell r="C1789">
            <v>0</v>
          </cell>
          <cell r="D1789">
            <v>0</v>
          </cell>
        </row>
        <row r="1790">
          <cell r="A1790">
            <v>0</v>
          </cell>
          <cell r="B1790">
            <v>0</v>
          </cell>
          <cell r="C1790">
            <v>0</v>
          </cell>
          <cell r="D1790">
            <v>0</v>
          </cell>
        </row>
        <row r="1791">
          <cell r="A1791">
            <v>0</v>
          </cell>
          <cell r="B1791">
            <v>0</v>
          </cell>
          <cell r="C1791">
            <v>0</v>
          </cell>
          <cell r="D1791">
            <v>0</v>
          </cell>
        </row>
        <row r="1792">
          <cell r="A1792">
            <v>0</v>
          </cell>
          <cell r="B1792">
            <v>0</v>
          </cell>
          <cell r="C1792">
            <v>0</v>
          </cell>
          <cell r="D1792">
            <v>0</v>
          </cell>
        </row>
        <row r="1793">
          <cell r="A1793">
            <v>0</v>
          </cell>
          <cell r="B1793">
            <v>0</v>
          </cell>
          <cell r="C1793">
            <v>0</v>
          </cell>
          <cell r="D1793">
            <v>0</v>
          </cell>
        </row>
        <row r="1794">
          <cell r="A1794">
            <v>0</v>
          </cell>
          <cell r="B1794">
            <v>0</v>
          </cell>
          <cell r="C1794">
            <v>0</v>
          </cell>
          <cell r="D1794">
            <v>0</v>
          </cell>
        </row>
        <row r="1795">
          <cell r="A1795">
            <v>0</v>
          </cell>
          <cell r="B1795">
            <v>0</v>
          </cell>
          <cell r="C1795">
            <v>0</v>
          </cell>
          <cell r="D1795">
            <v>0</v>
          </cell>
        </row>
        <row r="1796">
          <cell r="A1796">
            <v>0</v>
          </cell>
          <cell r="B1796">
            <v>0</v>
          </cell>
          <cell r="C1796">
            <v>0</v>
          </cell>
          <cell r="D1796">
            <v>0</v>
          </cell>
        </row>
        <row r="1797">
          <cell r="A1797">
            <v>0</v>
          </cell>
          <cell r="B1797">
            <v>0</v>
          </cell>
          <cell r="C1797">
            <v>0</v>
          </cell>
          <cell r="D1797">
            <v>0</v>
          </cell>
        </row>
        <row r="1798">
          <cell r="A1798">
            <v>0</v>
          </cell>
          <cell r="B1798">
            <v>0</v>
          </cell>
          <cell r="C1798">
            <v>0</v>
          </cell>
          <cell r="D1798">
            <v>0</v>
          </cell>
        </row>
        <row r="1799">
          <cell r="A1799">
            <v>0</v>
          </cell>
          <cell r="B1799">
            <v>0</v>
          </cell>
          <cell r="C1799">
            <v>0</v>
          </cell>
          <cell r="D1799">
            <v>0</v>
          </cell>
        </row>
        <row r="1800">
          <cell r="A1800">
            <v>0</v>
          </cell>
          <cell r="B1800">
            <v>0</v>
          </cell>
          <cell r="C1800">
            <v>0</v>
          </cell>
          <cell r="D1800">
            <v>0</v>
          </cell>
        </row>
        <row r="1801">
          <cell r="A1801">
            <v>0</v>
          </cell>
          <cell r="B1801">
            <v>0</v>
          </cell>
          <cell r="C1801">
            <v>0</v>
          </cell>
          <cell r="D1801">
            <v>0</v>
          </cell>
        </row>
        <row r="1802">
          <cell r="A1802">
            <v>0</v>
          </cell>
          <cell r="B1802">
            <v>0</v>
          </cell>
          <cell r="C1802">
            <v>0</v>
          </cell>
          <cell r="D1802">
            <v>0</v>
          </cell>
        </row>
        <row r="1803">
          <cell r="A1803">
            <v>0</v>
          </cell>
          <cell r="B1803">
            <v>0</v>
          </cell>
          <cell r="C1803">
            <v>0</v>
          </cell>
          <cell r="D1803">
            <v>0</v>
          </cell>
        </row>
        <row r="1804">
          <cell r="A1804">
            <v>0</v>
          </cell>
          <cell r="B1804">
            <v>0</v>
          </cell>
          <cell r="C1804">
            <v>0</v>
          </cell>
          <cell r="D1804">
            <v>0</v>
          </cell>
        </row>
        <row r="1805">
          <cell r="A1805">
            <v>0</v>
          </cell>
          <cell r="B1805">
            <v>0</v>
          </cell>
          <cell r="C1805">
            <v>0</v>
          </cell>
          <cell r="D1805">
            <v>0</v>
          </cell>
        </row>
        <row r="1806">
          <cell r="A1806">
            <v>0</v>
          </cell>
          <cell r="B1806">
            <v>0</v>
          </cell>
          <cell r="C1806">
            <v>0</v>
          </cell>
          <cell r="D1806">
            <v>0</v>
          </cell>
        </row>
        <row r="1807">
          <cell r="A1807">
            <v>0</v>
          </cell>
          <cell r="B1807">
            <v>0</v>
          </cell>
          <cell r="C1807">
            <v>0</v>
          </cell>
          <cell r="D1807">
            <v>0</v>
          </cell>
        </row>
        <row r="1808">
          <cell r="A1808">
            <v>0</v>
          </cell>
          <cell r="B1808">
            <v>0</v>
          </cell>
          <cell r="C1808">
            <v>0</v>
          </cell>
          <cell r="D1808">
            <v>0</v>
          </cell>
        </row>
        <row r="1809">
          <cell r="A1809">
            <v>0</v>
          </cell>
          <cell r="B1809">
            <v>0</v>
          </cell>
          <cell r="C1809">
            <v>0</v>
          </cell>
          <cell r="D1809">
            <v>0</v>
          </cell>
        </row>
        <row r="1810">
          <cell r="A1810">
            <v>0</v>
          </cell>
          <cell r="B1810">
            <v>0</v>
          </cell>
          <cell r="C1810">
            <v>0</v>
          </cell>
          <cell r="D1810">
            <v>0</v>
          </cell>
        </row>
        <row r="1811">
          <cell r="A1811">
            <v>0</v>
          </cell>
          <cell r="B1811">
            <v>0</v>
          </cell>
          <cell r="C1811">
            <v>0</v>
          </cell>
          <cell r="D1811">
            <v>0</v>
          </cell>
        </row>
        <row r="1812">
          <cell r="A1812">
            <v>0</v>
          </cell>
          <cell r="B1812">
            <v>0</v>
          </cell>
          <cell r="C1812">
            <v>0</v>
          </cell>
          <cell r="D1812">
            <v>0</v>
          </cell>
        </row>
        <row r="1813">
          <cell r="A1813">
            <v>0</v>
          </cell>
          <cell r="B1813">
            <v>0</v>
          </cell>
          <cell r="C1813">
            <v>0</v>
          </cell>
          <cell r="D1813">
            <v>0</v>
          </cell>
        </row>
        <row r="1814">
          <cell r="A1814">
            <v>0</v>
          </cell>
          <cell r="B1814">
            <v>0</v>
          </cell>
          <cell r="C1814">
            <v>0</v>
          </cell>
          <cell r="D1814">
            <v>0</v>
          </cell>
        </row>
        <row r="1815">
          <cell r="A1815">
            <v>0</v>
          </cell>
          <cell r="B1815">
            <v>0</v>
          </cell>
          <cell r="C1815">
            <v>0</v>
          </cell>
          <cell r="D1815">
            <v>0</v>
          </cell>
        </row>
        <row r="1816">
          <cell r="A1816">
            <v>0</v>
          </cell>
          <cell r="B1816">
            <v>0</v>
          </cell>
          <cell r="C1816">
            <v>0</v>
          </cell>
          <cell r="D1816">
            <v>0</v>
          </cell>
        </row>
        <row r="1817">
          <cell r="A1817">
            <v>0</v>
          </cell>
          <cell r="B1817">
            <v>0</v>
          </cell>
          <cell r="C1817">
            <v>0</v>
          </cell>
          <cell r="D1817">
            <v>0</v>
          </cell>
        </row>
        <row r="1818">
          <cell r="A1818">
            <v>0</v>
          </cell>
          <cell r="B1818">
            <v>0</v>
          </cell>
          <cell r="C1818">
            <v>0</v>
          </cell>
          <cell r="D1818">
            <v>0</v>
          </cell>
        </row>
        <row r="1819">
          <cell r="A1819">
            <v>0</v>
          </cell>
          <cell r="B1819">
            <v>0</v>
          </cell>
          <cell r="C1819">
            <v>0</v>
          </cell>
          <cell r="D1819">
            <v>0</v>
          </cell>
        </row>
        <row r="1820">
          <cell r="A1820">
            <v>0</v>
          </cell>
          <cell r="B1820">
            <v>0</v>
          </cell>
          <cell r="C1820">
            <v>0</v>
          </cell>
          <cell r="D1820">
            <v>0</v>
          </cell>
        </row>
        <row r="1821">
          <cell r="A1821">
            <v>0</v>
          </cell>
          <cell r="B1821">
            <v>0</v>
          </cell>
          <cell r="C1821">
            <v>0</v>
          </cell>
          <cell r="D1821">
            <v>0</v>
          </cell>
        </row>
        <row r="1822">
          <cell r="A1822">
            <v>0</v>
          </cell>
          <cell r="B1822">
            <v>0</v>
          </cell>
          <cell r="C1822">
            <v>0</v>
          </cell>
          <cell r="D1822">
            <v>0</v>
          </cell>
        </row>
        <row r="1823">
          <cell r="A1823">
            <v>0</v>
          </cell>
          <cell r="B1823">
            <v>0</v>
          </cell>
          <cell r="C1823">
            <v>0</v>
          </cell>
          <cell r="D1823">
            <v>0</v>
          </cell>
        </row>
        <row r="1824">
          <cell r="A1824">
            <v>0</v>
          </cell>
          <cell r="B1824">
            <v>0</v>
          </cell>
          <cell r="C1824">
            <v>0</v>
          </cell>
          <cell r="D1824">
            <v>0</v>
          </cell>
        </row>
        <row r="1825">
          <cell r="A1825">
            <v>0</v>
          </cell>
          <cell r="B1825">
            <v>0</v>
          </cell>
          <cell r="C1825">
            <v>0</v>
          </cell>
          <cell r="D1825">
            <v>0</v>
          </cell>
        </row>
        <row r="1826">
          <cell r="A1826">
            <v>0</v>
          </cell>
          <cell r="B1826">
            <v>0</v>
          </cell>
          <cell r="C1826">
            <v>0</v>
          </cell>
          <cell r="D1826">
            <v>0</v>
          </cell>
        </row>
        <row r="1827">
          <cell r="A1827">
            <v>0</v>
          </cell>
          <cell r="B1827">
            <v>0</v>
          </cell>
          <cell r="C1827">
            <v>0</v>
          </cell>
          <cell r="D1827">
            <v>0</v>
          </cell>
        </row>
        <row r="1828">
          <cell r="A1828">
            <v>0</v>
          </cell>
          <cell r="B1828">
            <v>0</v>
          </cell>
          <cell r="C1828">
            <v>0</v>
          </cell>
          <cell r="D1828">
            <v>0</v>
          </cell>
        </row>
        <row r="1829">
          <cell r="A1829">
            <v>0</v>
          </cell>
          <cell r="B1829">
            <v>0</v>
          </cell>
          <cell r="C1829">
            <v>0</v>
          </cell>
          <cell r="D1829">
            <v>0</v>
          </cell>
        </row>
        <row r="1830">
          <cell r="A1830">
            <v>0</v>
          </cell>
          <cell r="B1830">
            <v>0</v>
          </cell>
          <cell r="C1830">
            <v>0</v>
          </cell>
          <cell r="D1830">
            <v>0</v>
          </cell>
        </row>
        <row r="1831">
          <cell r="A1831">
            <v>0</v>
          </cell>
          <cell r="B1831">
            <v>0</v>
          </cell>
          <cell r="C1831">
            <v>0</v>
          </cell>
          <cell r="D1831">
            <v>0</v>
          </cell>
        </row>
        <row r="1832">
          <cell r="A1832">
            <v>0</v>
          </cell>
          <cell r="B1832">
            <v>0</v>
          </cell>
          <cell r="C1832">
            <v>0</v>
          </cell>
          <cell r="D1832">
            <v>0</v>
          </cell>
        </row>
        <row r="1833">
          <cell r="A1833">
            <v>0</v>
          </cell>
          <cell r="B1833">
            <v>0</v>
          </cell>
          <cell r="C1833">
            <v>0</v>
          </cell>
          <cell r="D1833">
            <v>0</v>
          </cell>
        </row>
        <row r="1834">
          <cell r="A1834">
            <v>0</v>
          </cell>
          <cell r="B1834">
            <v>0</v>
          </cell>
          <cell r="C1834">
            <v>0</v>
          </cell>
          <cell r="D1834">
            <v>0</v>
          </cell>
        </row>
        <row r="1835">
          <cell r="A1835">
            <v>0</v>
          </cell>
          <cell r="B1835">
            <v>0</v>
          </cell>
          <cell r="C1835">
            <v>0</v>
          </cell>
          <cell r="D1835">
            <v>0</v>
          </cell>
        </row>
        <row r="1836">
          <cell r="A1836">
            <v>0</v>
          </cell>
          <cell r="B1836">
            <v>0</v>
          </cell>
          <cell r="C1836">
            <v>0</v>
          </cell>
          <cell r="D1836">
            <v>0</v>
          </cell>
        </row>
        <row r="1837">
          <cell r="A1837">
            <v>0</v>
          </cell>
          <cell r="B1837">
            <v>0</v>
          </cell>
          <cell r="C1837">
            <v>0</v>
          </cell>
          <cell r="D1837">
            <v>0</v>
          </cell>
        </row>
        <row r="1838">
          <cell r="A1838">
            <v>0</v>
          </cell>
          <cell r="B1838">
            <v>0</v>
          </cell>
          <cell r="C1838">
            <v>0</v>
          </cell>
          <cell r="D1838">
            <v>0</v>
          </cell>
        </row>
        <row r="1839">
          <cell r="A1839">
            <v>0</v>
          </cell>
          <cell r="B1839">
            <v>0</v>
          </cell>
          <cell r="C1839">
            <v>0</v>
          </cell>
          <cell r="D1839">
            <v>0</v>
          </cell>
        </row>
        <row r="1840">
          <cell r="A1840">
            <v>0</v>
          </cell>
          <cell r="B1840">
            <v>0</v>
          </cell>
          <cell r="C1840">
            <v>0</v>
          </cell>
          <cell r="D1840">
            <v>0</v>
          </cell>
        </row>
        <row r="1841">
          <cell r="A1841">
            <v>0</v>
          </cell>
          <cell r="B1841">
            <v>0</v>
          </cell>
          <cell r="C1841">
            <v>0</v>
          </cell>
          <cell r="D1841">
            <v>0</v>
          </cell>
        </row>
        <row r="1842">
          <cell r="A1842">
            <v>0</v>
          </cell>
          <cell r="B1842">
            <v>0</v>
          </cell>
          <cell r="C1842">
            <v>0</v>
          </cell>
          <cell r="D1842">
            <v>0</v>
          </cell>
        </row>
        <row r="1843">
          <cell r="A1843">
            <v>0</v>
          </cell>
          <cell r="B1843">
            <v>0</v>
          </cell>
          <cell r="C1843">
            <v>0</v>
          </cell>
          <cell r="D1843">
            <v>0</v>
          </cell>
        </row>
        <row r="1844">
          <cell r="A1844">
            <v>0</v>
          </cell>
          <cell r="B1844">
            <v>0</v>
          </cell>
          <cell r="C1844">
            <v>0</v>
          </cell>
          <cell r="D1844">
            <v>0</v>
          </cell>
        </row>
        <row r="1845">
          <cell r="A1845">
            <v>0</v>
          </cell>
          <cell r="B1845">
            <v>0</v>
          </cell>
          <cell r="C1845">
            <v>0</v>
          </cell>
          <cell r="D1845">
            <v>0</v>
          </cell>
        </row>
        <row r="1846">
          <cell r="A1846">
            <v>0</v>
          </cell>
          <cell r="B1846">
            <v>0</v>
          </cell>
          <cell r="C1846">
            <v>0</v>
          </cell>
          <cell r="D1846">
            <v>0</v>
          </cell>
        </row>
        <row r="1847">
          <cell r="A1847">
            <v>0</v>
          </cell>
          <cell r="B1847">
            <v>0</v>
          </cell>
          <cell r="C1847">
            <v>0</v>
          </cell>
          <cell r="D1847">
            <v>0</v>
          </cell>
        </row>
        <row r="1848">
          <cell r="A1848">
            <v>0</v>
          </cell>
          <cell r="B1848">
            <v>0</v>
          </cell>
          <cell r="C1848">
            <v>0</v>
          </cell>
          <cell r="D1848">
            <v>0</v>
          </cell>
        </row>
        <row r="1849">
          <cell r="A1849">
            <v>0</v>
          </cell>
          <cell r="B1849">
            <v>0</v>
          </cell>
          <cell r="C1849">
            <v>0</v>
          </cell>
          <cell r="D1849">
            <v>0</v>
          </cell>
        </row>
        <row r="1850">
          <cell r="A1850">
            <v>0</v>
          </cell>
          <cell r="B1850">
            <v>0</v>
          </cell>
          <cell r="C1850">
            <v>0</v>
          </cell>
          <cell r="D1850">
            <v>0</v>
          </cell>
        </row>
        <row r="1851">
          <cell r="A1851">
            <v>0</v>
          </cell>
          <cell r="B1851">
            <v>0</v>
          </cell>
          <cell r="C1851">
            <v>0</v>
          </cell>
          <cell r="D1851">
            <v>0</v>
          </cell>
        </row>
        <row r="1852">
          <cell r="A1852">
            <v>0</v>
          </cell>
          <cell r="B1852">
            <v>0</v>
          </cell>
          <cell r="C1852">
            <v>0</v>
          </cell>
          <cell r="D1852">
            <v>0</v>
          </cell>
        </row>
        <row r="1853">
          <cell r="A1853">
            <v>0</v>
          </cell>
          <cell r="B1853">
            <v>0</v>
          </cell>
          <cell r="C1853">
            <v>0</v>
          </cell>
          <cell r="D1853">
            <v>0</v>
          </cell>
        </row>
        <row r="1854">
          <cell r="A1854">
            <v>0</v>
          </cell>
          <cell r="B1854">
            <v>0</v>
          </cell>
          <cell r="C1854">
            <v>0</v>
          </cell>
          <cell r="D1854">
            <v>0</v>
          </cell>
        </row>
        <row r="1855">
          <cell r="A1855">
            <v>0</v>
          </cell>
          <cell r="B1855">
            <v>0</v>
          </cell>
          <cell r="C1855">
            <v>0</v>
          </cell>
          <cell r="D1855">
            <v>0</v>
          </cell>
        </row>
        <row r="1856">
          <cell r="A1856">
            <v>0</v>
          </cell>
          <cell r="B1856">
            <v>0</v>
          </cell>
          <cell r="C1856">
            <v>0</v>
          </cell>
          <cell r="D1856">
            <v>0</v>
          </cell>
        </row>
        <row r="1857">
          <cell r="A1857">
            <v>0</v>
          </cell>
          <cell r="B1857">
            <v>0</v>
          </cell>
          <cell r="C1857">
            <v>0</v>
          </cell>
          <cell r="D1857">
            <v>0</v>
          </cell>
        </row>
        <row r="1858">
          <cell r="A1858">
            <v>0</v>
          </cell>
          <cell r="B1858">
            <v>0</v>
          </cell>
          <cell r="C1858">
            <v>0</v>
          </cell>
          <cell r="D1858">
            <v>0</v>
          </cell>
        </row>
        <row r="1859">
          <cell r="A1859">
            <v>0</v>
          </cell>
          <cell r="B1859">
            <v>0</v>
          </cell>
          <cell r="C1859">
            <v>0</v>
          </cell>
          <cell r="D1859">
            <v>0</v>
          </cell>
        </row>
        <row r="1860">
          <cell r="A1860">
            <v>0</v>
          </cell>
          <cell r="B1860">
            <v>0</v>
          </cell>
          <cell r="C1860">
            <v>0</v>
          </cell>
          <cell r="D1860">
            <v>0</v>
          </cell>
        </row>
        <row r="1861">
          <cell r="A1861">
            <v>0</v>
          </cell>
          <cell r="B1861">
            <v>0</v>
          </cell>
          <cell r="C1861">
            <v>0</v>
          </cell>
          <cell r="D1861">
            <v>0</v>
          </cell>
        </row>
        <row r="1862">
          <cell r="A1862">
            <v>0</v>
          </cell>
          <cell r="B1862">
            <v>0</v>
          </cell>
          <cell r="C1862">
            <v>0</v>
          </cell>
          <cell r="D1862">
            <v>0</v>
          </cell>
        </row>
        <row r="1863">
          <cell r="A1863">
            <v>0</v>
          </cell>
          <cell r="B1863">
            <v>0</v>
          </cell>
          <cell r="C1863">
            <v>0</v>
          </cell>
          <cell r="D1863">
            <v>0</v>
          </cell>
        </row>
        <row r="1864">
          <cell r="A1864">
            <v>0</v>
          </cell>
          <cell r="B1864">
            <v>0</v>
          </cell>
          <cell r="C1864">
            <v>0</v>
          </cell>
          <cell r="D1864">
            <v>0</v>
          </cell>
        </row>
        <row r="1865">
          <cell r="A1865">
            <v>0</v>
          </cell>
          <cell r="B1865">
            <v>0</v>
          </cell>
          <cell r="C1865">
            <v>0</v>
          </cell>
          <cell r="D1865">
            <v>0</v>
          </cell>
        </row>
        <row r="1866">
          <cell r="A1866">
            <v>0</v>
          </cell>
          <cell r="B1866">
            <v>0</v>
          </cell>
          <cell r="C1866">
            <v>0</v>
          </cell>
          <cell r="D1866">
            <v>0</v>
          </cell>
        </row>
        <row r="1867">
          <cell r="A1867">
            <v>0</v>
          </cell>
          <cell r="B1867">
            <v>0</v>
          </cell>
          <cell r="C1867">
            <v>0</v>
          </cell>
          <cell r="D1867">
            <v>0</v>
          </cell>
        </row>
        <row r="1868">
          <cell r="A1868">
            <v>0</v>
          </cell>
          <cell r="B1868">
            <v>0</v>
          </cell>
          <cell r="C1868">
            <v>0</v>
          </cell>
          <cell r="D1868">
            <v>0</v>
          </cell>
        </row>
        <row r="1869">
          <cell r="A1869">
            <v>0</v>
          </cell>
          <cell r="B1869">
            <v>0</v>
          </cell>
          <cell r="C1869">
            <v>0</v>
          </cell>
          <cell r="D1869">
            <v>0</v>
          </cell>
        </row>
        <row r="1870">
          <cell r="A1870">
            <v>0</v>
          </cell>
          <cell r="B1870">
            <v>0</v>
          </cell>
          <cell r="C1870">
            <v>0</v>
          </cell>
          <cell r="D1870">
            <v>0</v>
          </cell>
        </row>
        <row r="1871">
          <cell r="A1871">
            <v>0</v>
          </cell>
          <cell r="B1871">
            <v>0</v>
          </cell>
          <cell r="C1871">
            <v>0</v>
          </cell>
          <cell r="D1871">
            <v>0</v>
          </cell>
        </row>
        <row r="1872">
          <cell r="A1872">
            <v>0</v>
          </cell>
          <cell r="B1872">
            <v>0</v>
          </cell>
          <cell r="C1872">
            <v>0</v>
          </cell>
          <cell r="D1872">
            <v>0</v>
          </cell>
        </row>
        <row r="1873">
          <cell r="A1873">
            <v>0</v>
          </cell>
          <cell r="B1873">
            <v>0</v>
          </cell>
          <cell r="C1873">
            <v>0</v>
          </cell>
          <cell r="D1873">
            <v>0</v>
          </cell>
        </row>
        <row r="1874">
          <cell r="A1874">
            <v>0</v>
          </cell>
          <cell r="B1874">
            <v>0</v>
          </cell>
          <cell r="C1874">
            <v>0</v>
          </cell>
          <cell r="D1874">
            <v>0</v>
          </cell>
        </row>
        <row r="1875">
          <cell r="A1875">
            <v>0</v>
          </cell>
          <cell r="B1875">
            <v>0</v>
          </cell>
          <cell r="C1875">
            <v>0</v>
          </cell>
          <cell r="D1875">
            <v>0</v>
          </cell>
        </row>
        <row r="1876">
          <cell r="A1876">
            <v>0</v>
          </cell>
          <cell r="B1876">
            <v>0</v>
          </cell>
          <cell r="C1876">
            <v>0</v>
          </cell>
          <cell r="D1876">
            <v>0</v>
          </cell>
        </row>
        <row r="1877">
          <cell r="A1877">
            <v>0</v>
          </cell>
          <cell r="B1877">
            <v>0</v>
          </cell>
          <cell r="C1877">
            <v>0</v>
          </cell>
          <cell r="D1877">
            <v>0</v>
          </cell>
        </row>
        <row r="1878">
          <cell r="A1878">
            <v>0</v>
          </cell>
          <cell r="B1878">
            <v>0</v>
          </cell>
          <cell r="C1878">
            <v>0</v>
          </cell>
          <cell r="D1878">
            <v>0</v>
          </cell>
        </row>
        <row r="1879">
          <cell r="A1879">
            <v>0</v>
          </cell>
          <cell r="B1879">
            <v>0</v>
          </cell>
          <cell r="C1879">
            <v>0</v>
          </cell>
          <cell r="D1879">
            <v>0</v>
          </cell>
        </row>
        <row r="1880">
          <cell r="A1880">
            <v>0</v>
          </cell>
          <cell r="B1880">
            <v>0</v>
          </cell>
          <cell r="C1880">
            <v>0</v>
          </cell>
          <cell r="D1880">
            <v>0</v>
          </cell>
        </row>
        <row r="1881">
          <cell r="A1881">
            <v>0</v>
          </cell>
          <cell r="B1881">
            <v>0</v>
          </cell>
          <cell r="C1881">
            <v>0</v>
          </cell>
          <cell r="D1881">
            <v>0</v>
          </cell>
        </row>
        <row r="1882">
          <cell r="A1882">
            <v>0</v>
          </cell>
          <cell r="B1882">
            <v>0</v>
          </cell>
          <cell r="C1882">
            <v>0</v>
          </cell>
          <cell r="D1882">
            <v>0</v>
          </cell>
        </row>
        <row r="1883">
          <cell r="A1883">
            <v>0</v>
          </cell>
          <cell r="B1883">
            <v>0</v>
          </cell>
          <cell r="C1883">
            <v>0</v>
          </cell>
          <cell r="D1883">
            <v>0</v>
          </cell>
        </row>
        <row r="1884">
          <cell r="A1884">
            <v>0</v>
          </cell>
          <cell r="B1884">
            <v>0</v>
          </cell>
          <cell r="C1884">
            <v>0</v>
          </cell>
          <cell r="D1884">
            <v>0</v>
          </cell>
        </row>
        <row r="1885">
          <cell r="A1885">
            <v>0</v>
          </cell>
          <cell r="B1885">
            <v>0</v>
          </cell>
          <cell r="C1885">
            <v>0</v>
          </cell>
          <cell r="D1885">
            <v>0</v>
          </cell>
        </row>
        <row r="1886">
          <cell r="A1886">
            <v>0</v>
          </cell>
          <cell r="B1886">
            <v>0</v>
          </cell>
          <cell r="C1886">
            <v>0</v>
          </cell>
          <cell r="D1886">
            <v>0</v>
          </cell>
        </row>
        <row r="1887">
          <cell r="A1887">
            <v>0</v>
          </cell>
          <cell r="B1887">
            <v>0</v>
          </cell>
          <cell r="C1887">
            <v>0</v>
          </cell>
          <cell r="D1887">
            <v>0</v>
          </cell>
        </row>
        <row r="1888">
          <cell r="A1888">
            <v>0</v>
          </cell>
          <cell r="B1888">
            <v>0</v>
          </cell>
          <cell r="C1888">
            <v>0</v>
          </cell>
          <cell r="D1888">
            <v>0</v>
          </cell>
        </row>
        <row r="1889">
          <cell r="A1889">
            <v>0</v>
          </cell>
          <cell r="B1889">
            <v>0</v>
          </cell>
          <cell r="C1889">
            <v>0</v>
          </cell>
          <cell r="D1889">
            <v>0</v>
          </cell>
        </row>
        <row r="1890">
          <cell r="A1890">
            <v>0</v>
          </cell>
          <cell r="B1890">
            <v>0</v>
          </cell>
          <cell r="C1890">
            <v>0</v>
          </cell>
          <cell r="D1890">
            <v>0</v>
          </cell>
        </row>
        <row r="1891">
          <cell r="A1891">
            <v>0</v>
          </cell>
          <cell r="B1891">
            <v>0</v>
          </cell>
          <cell r="C1891">
            <v>0</v>
          </cell>
          <cell r="D1891">
            <v>0</v>
          </cell>
        </row>
        <row r="1892">
          <cell r="A1892">
            <v>0</v>
          </cell>
          <cell r="B1892">
            <v>0</v>
          </cell>
          <cell r="C1892">
            <v>0</v>
          </cell>
          <cell r="D1892">
            <v>0</v>
          </cell>
        </row>
        <row r="1893">
          <cell r="A1893">
            <v>0</v>
          </cell>
          <cell r="B1893">
            <v>0</v>
          </cell>
          <cell r="C1893">
            <v>0</v>
          </cell>
          <cell r="D1893">
            <v>0</v>
          </cell>
        </row>
        <row r="1894">
          <cell r="A1894">
            <v>0</v>
          </cell>
          <cell r="B1894">
            <v>0</v>
          </cell>
          <cell r="C1894">
            <v>0</v>
          </cell>
          <cell r="D1894">
            <v>0</v>
          </cell>
        </row>
        <row r="1895">
          <cell r="A1895">
            <v>0</v>
          </cell>
          <cell r="B1895">
            <v>0</v>
          </cell>
          <cell r="C1895">
            <v>0</v>
          </cell>
          <cell r="D1895">
            <v>0</v>
          </cell>
        </row>
        <row r="1896">
          <cell r="A1896">
            <v>0</v>
          </cell>
          <cell r="B1896">
            <v>0</v>
          </cell>
          <cell r="C1896">
            <v>0</v>
          </cell>
          <cell r="D1896">
            <v>0</v>
          </cell>
        </row>
        <row r="1897">
          <cell r="A1897">
            <v>0</v>
          </cell>
          <cell r="B1897">
            <v>0</v>
          </cell>
          <cell r="C1897">
            <v>0</v>
          </cell>
          <cell r="D1897">
            <v>0</v>
          </cell>
        </row>
        <row r="1898">
          <cell r="A1898">
            <v>0</v>
          </cell>
          <cell r="B1898">
            <v>0</v>
          </cell>
          <cell r="C1898">
            <v>0</v>
          </cell>
          <cell r="D1898">
            <v>0</v>
          </cell>
        </row>
        <row r="1899">
          <cell r="A1899">
            <v>0</v>
          </cell>
          <cell r="B1899">
            <v>0</v>
          </cell>
          <cell r="C1899">
            <v>0</v>
          </cell>
          <cell r="D1899">
            <v>0</v>
          </cell>
        </row>
        <row r="1900">
          <cell r="A1900">
            <v>0</v>
          </cell>
          <cell r="B1900">
            <v>0</v>
          </cell>
          <cell r="C1900">
            <v>0</v>
          </cell>
          <cell r="D1900">
            <v>0</v>
          </cell>
        </row>
        <row r="1901">
          <cell r="A1901">
            <v>0</v>
          </cell>
          <cell r="B1901">
            <v>0</v>
          </cell>
          <cell r="C1901">
            <v>0</v>
          </cell>
          <cell r="D1901">
            <v>0</v>
          </cell>
        </row>
        <row r="1902">
          <cell r="A1902">
            <v>0</v>
          </cell>
          <cell r="B1902">
            <v>0</v>
          </cell>
          <cell r="C1902">
            <v>0</v>
          </cell>
          <cell r="D1902">
            <v>0</v>
          </cell>
        </row>
        <row r="1903">
          <cell r="A1903">
            <v>0</v>
          </cell>
          <cell r="B1903">
            <v>0</v>
          </cell>
          <cell r="C1903">
            <v>0</v>
          </cell>
          <cell r="D1903">
            <v>0</v>
          </cell>
        </row>
        <row r="1904">
          <cell r="A1904">
            <v>0</v>
          </cell>
          <cell r="B1904">
            <v>0</v>
          </cell>
          <cell r="C1904">
            <v>0</v>
          </cell>
          <cell r="D1904">
            <v>0</v>
          </cell>
        </row>
        <row r="1905">
          <cell r="A1905">
            <v>0</v>
          </cell>
          <cell r="B1905">
            <v>0</v>
          </cell>
          <cell r="C1905">
            <v>0</v>
          </cell>
          <cell r="D1905">
            <v>0</v>
          </cell>
        </row>
        <row r="1906">
          <cell r="A1906">
            <v>0</v>
          </cell>
          <cell r="B1906">
            <v>0</v>
          </cell>
          <cell r="C1906">
            <v>0</v>
          </cell>
          <cell r="D1906">
            <v>0</v>
          </cell>
        </row>
        <row r="1907">
          <cell r="A1907">
            <v>0</v>
          </cell>
          <cell r="B1907">
            <v>0</v>
          </cell>
          <cell r="C1907">
            <v>0</v>
          </cell>
          <cell r="D1907">
            <v>0</v>
          </cell>
        </row>
        <row r="1908">
          <cell r="A1908">
            <v>0</v>
          </cell>
          <cell r="B1908">
            <v>0</v>
          </cell>
          <cell r="C1908">
            <v>0</v>
          </cell>
          <cell r="D1908">
            <v>0</v>
          </cell>
        </row>
        <row r="1909">
          <cell r="A1909">
            <v>0</v>
          </cell>
          <cell r="B1909">
            <v>0</v>
          </cell>
          <cell r="C1909">
            <v>0</v>
          </cell>
          <cell r="D1909">
            <v>0</v>
          </cell>
        </row>
        <row r="1910">
          <cell r="A1910">
            <v>0</v>
          </cell>
          <cell r="B1910">
            <v>0</v>
          </cell>
          <cell r="C1910">
            <v>0</v>
          </cell>
          <cell r="D1910">
            <v>0</v>
          </cell>
        </row>
        <row r="1911">
          <cell r="A1911">
            <v>0</v>
          </cell>
          <cell r="B1911">
            <v>0</v>
          </cell>
          <cell r="C1911">
            <v>0</v>
          </cell>
          <cell r="D1911">
            <v>0</v>
          </cell>
        </row>
        <row r="1912">
          <cell r="A1912">
            <v>0</v>
          </cell>
          <cell r="B1912">
            <v>0</v>
          </cell>
          <cell r="C1912">
            <v>0</v>
          </cell>
          <cell r="D1912">
            <v>0</v>
          </cell>
        </row>
        <row r="1913">
          <cell r="A1913">
            <v>0</v>
          </cell>
          <cell r="B1913">
            <v>0</v>
          </cell>
          <cell r="C1913">
            <v>0</v>
          </cell>
          <cell r="D1913">
            <v>0</v>
          </cell>
        </row>
        <row r="1914">
          <cell r="A1914">
            <v>0</v>
          </cell>
          <cell r="B1914">
            <v>0</v>
          </cell>
          <cell r="C1914">
            <v>0</v>
          </cell>
          <cell r="D1914">
            <v>0</v>
          </cell>
        </row>
        <row r="1915">
          <cell r="A1915">
            <v>0</v>
          </cell>
          <cell r="B1915">
            <v>0</v>
          </cell>
          <cell r="C1915">
            <v>0</v>
          </cell>
          <cell r="D1915">
            <v>0</v>
          </cell>
        </row>
        <row r="1916">
          <cell r="A1916">
            <v>0</v>
          </cell>
          <cell r="B1916">
            <v>0</v>
          </cell>
          <cell r="C1916">
            <v>0</v>
          </cell>
          <cell r="D1916">
            <v>0</v>
          </cell>
        </row>
        <row r="1917">
          <cell r="A1917">
            <v>0</v>
          </cell>
          <cell r="B1917">
            <v>0</v>
          </cell>
          <cell r="C1917">
            <v>0</v>
          </cell>
          <cell r="D1917">
            <v>0</v>
          </cell>
        </row>
        <row r="1918">
          <cell r="A1918">
            <v>0</v>
          </cell>
          <cell r="B1918">
            <v>0</v>
          </cell>
          <cell r="C1918">
            <v>0</v>
          </cell>
          <cell r="D1918">
            <v>0</v>
          </cell>
        </row>
        <row r="1919">
          <cell r="A1919">
            <v>0</v>
          </cell>
          <cell r="B1919">
            <v>0</v>
          </cell>
          <cell r="C1919">
            <v>0</v>
          </cell>
          <cell r="D1919">
            <v>0</v>
          </cell>
        </row>
        <row r="1920">
          <cell r="A1920">
            <v>0</v>
          </cell>
          <cell r="B1920">
            <v>0</v>
          </cell>
          <cell r="C1920">
            <v>0</v>
          </cell>
          <cell r="D1920">
            <v>0</v>
          </cell>
        </row>
        <row r="1921">
          <cell r="A1921">
            <v>0</v>
          </cell>
          <cell r="B1921">
            <v>0</v>
          </cell>
          <cell r="C1921">
            <v>0</v>
          </cell>
          <cell r="D1921">
            <v>0</v>
          </cell>
        </row>
        <row r="1922">
          <cell r="A1922">
            <v>0</v>
          </cell>
          <cell r="B1922">
            <v>0</v>
          </cell>
          <cell r="C1922">
            <v>0</v>
          </cell>
          <cell r="D1922">
            <v>0</v>
          </cell>
        </row>
        <row r="1923">
          <cell r="A1923">
            <v>0</v>
          </cell>
          <cell r="B1923">
            <v>0</v>
          </cell>
          <cell r="C1923">
            <v>0</v>
          </cell>
          <cell r="D1923">
            <v>0</v>
          </cell>
        </row>
        <row r="1924">
          <cell r="A1924">
            <v>0</v>
          </cell>
          <cell r="B1924">
            <v>0</v>
          </cell>
          <cell r="C1924">
            <v>0</v>
          </cell>
          <cell r="D1924">
            <v>0</v>
          </cell>
        </row>
        <row r="1925">
          <cell r="A1925">
            <v>0</v>
          </cell>
          <cell r="B1925">
            <v>0</v>
          </cell>
          <cell r="C1925">
            <v>0</v>
          </cell>
          <cell r="D1925">
            <v>0</v>
          </cell>
        </row>
        <row r="1926">
          <cell r="A1926">
            <v>0</v>
          </cell>
          <cell r="B1926">
            <v>0</v>
          </cell>
          <cell r="C1926">
            <v>0</v>
          </cell>
          <cell r="D1926">
            <v>0</v>
          </cell>
        </row>
        <row r="1927">
          <cell r="A1927">
            <v>0</v>
          </cell>
          <cell r="B1927">
            <v>0</v>
          </cell>
          <cell r="C1927">
            <v>0</v>
          </cell>
          <cell r="D1927">
            <v>0</v>
          </cell>
        </row>
        <row r="1928">
          <cell r="A1928">
            <v>0</v>
          </cell>
          <cell r="B1928">
            <v>0</v>
          </cell>
          <cell r="C1928">
            <v>0</v>
          </cell>
          <cell r="D1928">
            <v>0</v>
          </cell>
        </row>
        <row r="1929">
          <cell r="A1929">
            <v>0</v>
          </cell>
          <cell r="B1929">
            <v>0</v>
          </cell>
          <cell r="C1929">
            <v>0</v>
          </cell>
          <cell r="D1929">
            <v>0</v>
          </cell>
        </row>
        <row r="1930">
          <cell r="A1930">
            <v>0</v>
          </cell>
          <cell r="B1930">
            <v>0</v>
          </cell>
          <cell r="C1930">
            <v>0</v>
          </cell>
          <cell r="D1930">
            <v>0</v>
          </cell>
        </row>
        <row r="1931">
          <cell r="A1931">
            <v>0</v>
          </cell>
          <cell r="B1931">
            <v>0</v>
          </cell>
          <cell r="C1931">
            <v>0</v>
          </cell>
          <cell r="D1931">
            <v>0</v>
          </cell>
        </row>
        <row r="1932">
          <cell r="A1932">
            <v>0</v>
          </cell>
          <cell r="B1932">
            <v>0</v>
          </cell>
          <cell r="C1932">
            <v>0</v>
          </cell>
          <cell r="D1932">
            <v>0</v>
          </cell>
        </row>
        <row r="1933">
          <cell r="A1933">
            <v>0</v>
          </cell>
          <cell r="B1933">
            <v>0</v>
          </cell>
          <cell r="C1933">
            <v>0</v>
          </cell>
          <cell r="D1933">
            <v>0</v>
          </cell>
        </row>
        <row r="1934">
          <cell r="A1934">
            <v>0</v>
          </cell>
          <cell r="B1934">
            <v>0</v>
          </cell>
          <cell r="C1934">
            <v>0</v>
          </cell>
          <cell r="D1934">
            <v>0</v>
          </cell>
        </row>
        <row r="1935">
          <cell r="A1935">
            <v>0</v>
          </cell>
          <cell r="B1935">
            <v>0</v>
          </cell>
          <cell r="C1935">
            <v>0</v>
          </cell>
          <cell r="D1935">
            <v>0</v>
          </cell>
        </row>
        <row r="1936">
          <cell r="A1936">
            <v>0</v>
          </cell>
          <cell r="B1936">
            <v>0</v>
          </cell>
          <cell r="C1936">
            <v>0</v>
          </cell>
          <cell r="D1936">
            <v>0</v>
          </cell>
        </row>
        <row r="1937">
          <cell r="A1937">
            <v>0</v>
          </cell>
          <cell r="B1937">
            <v>0</v>
          </cell>
          <cell r="C1937">
            <v>0</v>
          </cell>
          <cell r="D1937">
            <v>0</v>
          </cell>
        </row>
        <row r="1938">
          <cell r="A1938">
            <v>0</v>
          </cell>
          <cell r="B1938">
            <v>0</v>
          </cell>
          <cell r="C1938">
            <v>0</v>
          </cell>
          <cell r="D1938">
            <v>0</v>
          </cell>
        </row>
        <row r="1939">
          <cell r="A1939">
            <v>0</v>
          </cell>
          <cell r="B1939">
            <v>0</v>
          </cell>
          <cell r="C1939">
            <v>0</v>
          </cell>
          <cell r="D1939">
            <v>0</v>
          </cell>
        </row>
        <row r="1940">
          <cell r="A1940">
            <v>0</v>
          </cell>
          <cell r="B1940">
            <v>0</v>
          </cell>
          <cell r="C1940">
            <v>0</v>
          </cell>
          <cell r="D1940">
            <v>0</v>
          </cell>
        </row>
        <row r="1941">
          <cell r="A1941">
            <v>0</v>
          </cell>
          <cell r="B1941">
            <v>0</v>
          </cell>
          <cell r="C1941">
            <v>0</v>
          </cell>
          <cell r="D1941">
            <v>0</v>
          </cell>
        </row>
        <row r="1942">
          <cell r="A1942">
            <v>0</v>
          </cell>
          <cell r="B1942">
            <v>0</v>
          </cell>
          <cell r="C1942">
            <v>0</v>
          </cell>
          <cell r="D1942">
            <v>0</v>
          </cell>
        </row>
        <row r="1943">
          <cell r="A1943">
            <v>0</v>
          </cell>
          <cell r="B1943">
            <v>0</v>
          </cell>
          <cell r="C1943">
            <v>0</v>
          </cell>
          <cell r="D1943">
            <v>0</v>
          </cell>
        </row>
        <row r="1944">
          <cell r="A1944">
            <v>0</v>
          </cell>
          <cell r="B1944">
            <v>0</v>
          </cell>
          <cell r="C1944">
            <v>0</v>
          </cell>
          <cell r="D1944">
            <v>0</v>
          </cell>
        </row>
        <row r="1945">
          <cell r="A1945">
            <v>0</v>
          </cell>
          <cell r="B1945">
            <v>0</v>
          </cell>
          <cell r="C1945">
            <v>0</v>
          </cell>
          <cell r="D1945">
            <v>0</v>
          </cell>
        </row>
        <row r="1946">
          <cell r="A1946">
            <v>0</v>
          </cell>
          <cell r="B1946">
            <v>0</v>
          </cell>
          <cell r="C1946">
            <v>0</v>
          </cell>
          <cell r="D1946">
            <v>0</v>
          </cell>
        </row>
        <row r="1947">
          <cell r="A1947">
            <v>0</v>
          </cell>
          <cell r="B1947">
            <v>0</v>
          </cell>
          <cell r="C1947">
            <v>0</v>
          </cell>
          <cell r="D1947">
            <v>0</v>
          </cell>
        </row>
        <row r="1948">
          <cell r="A1948">
            <v>0</v>
          </cell>
          <cell r="B1948">
            <v>0</v>
          </cell>
          <cell r="C1948">
            <v>0</v>
          </cell>
          <cell r="D1948">
            <v>0</v>
          </cell>
        </row>
        <row r="1949">
          <cell r="A1949">
            <v>0</v>
          </cell>
          <cell r="B1949">
            <v>0</v>
          </cell>
          <cell r="C1949">
            <v>0</v>
          </cell>
          <cell r="D1949">
            <v>0</v>
          </cell>
        </row>
        <row r="1950">
          <cell r="A1950">
            <v>0</v>
          </cell>
          <cell r="B1950">
            <v>0</v>
          </cell>
          <cell r="C1950">
            <v>0</v>
          </cell>
          <cell r="D1950">
            <v>0</v>
          </cell>
        </row>
        <row r="1951">
          <cell r="A1951">
            <v>0</v>
          </cell>
          <cell r="B1951">
            <v>0</v>
          </cell>
          <cell r="C1951">
            <v>0</v>
          </cell>
          <cell r="D1951">
            <v>0</v>
          </cell>
        </row>
        <row r="1952">
          <cell r="A1952">
            <v>0</v>
          </cell>
          <cell r="B1952">
            <v>0</v>
          </cell>
          <cell r="C1952">
            <v>0</v>
          </cell>
          <cell r="D1952">
            <v>0</v>
          </cell>
        </row>
        <row r="1953">
          <cell r="A1953">
            <v>0</v>
          </cell>
          <cell r="B1953">
            <v>0</v>
          </cell>
          <cell r="C1953">
            <v>0</v>
          </cell>
          <cell r="D1953">
            <v>0</v>
          </cell>
        </row>
        <row r="1954">
          <cell r="A1954">
            <v>0</v>
          </cell>
          <cell r="B1954">
            <v>0</v>
          </cell>
          <cell r="C1954">
            <v>0</v>
          </cell>
          <cell r="D1954">
            <v>0</v>
          </cell>
        </row>
        <row r="1955">
          <cell r="A1955">
            <v>0</v>
          </cell>
          <cell r="B1955">
            <v>0</v>
          </cell>
          <cell r="C1955">
            <v>0</v>
          </cell>
          <cell r="D1955">
            <v>0</v>
          </cell>
        </row>
        <row r="1956">
          <cell r="A1956">
            <v>0</v>
          </cell>
          <cell r="B1956">
            <v>0</v>
          </cell>
          <cell r="C1956">
            <v>0</v>
          </cell>
          <cell r="D1956">
            <v>0</v>
          </cell>
        </row>
        <row r="1957">
          <cell r="A1957">
            <v>0</v>
          </cell>
          <cell r="B1957">
            <v>0</v>
          </cell>
          <cell r="C1957">
            <v>0</v>
          </cell>
          <cell r="D1957">
            <v>0</v>
          </cell>
        </row>
        <row r="1958">
          <cell r="A1958">
            <v>0</v>
          </cell>
          <cell r="B1958">
            <v>0</v>
          </cell>
          <cell r="C1958">
            <v>0</v>
          </cell>
          <cell r="D1958">
            <v>0</v>
          </cell>
        </row>
        <row r="1959">
          <cell r="A1959">
            <v>0</v>
          </cell>
          <cell r="B1959">
            <v>0</v>
          </cell>
          <cell r="C1959">
            <v>0</v>
          </cell>
          <cell r="D1959">
            <v>0</v>
          </cell>
        </row>
        <row r="1960">
          <cell r="A1960">
            <v>0</v>
          </cell>
          <cell r="B1960">
            <v>0</v>
          </cell>
          <cell r="C1960">
            <v>0</v>
          </cell>
          <cell r="D1960">
            <v>0</v>
          </cell>
        </row>
        <row r="1961">
          <cell r="A1961">
            <v>0</v>
          </cell>
          <cell r="B1961">
            <v>0</v>
          </cell>
          <cell r="C1961">
            <v>0</v>
          </cell>
          <cell r="D1961">
            <v>0</v>
          </cell>
        </row>
        <row r="1962">
          <cell r="A1962">
            <v>0</v>
          </cell>
          <cell r="B1962">
            <v>0</v>
          </cell>
          <cell r="C1962">
            <v>0</v>
          </cell>
          <cell r="D1962">
            <v>0</v>
          </cell>
        </row>
        <row r="1963">
          <cell r="A1963">
            <v>0</v>
          </cell>
          <cell r="B1963">
            <v>0</v>
          </cell>
          <cell r="C1963">
            <v>0</v>
          </cell>
          <cell r="D1963">
            <v>0</v>
          </cell>
        </row>
        <row r="1964">
          <cell r="A1964">
            <v>0</v>
          </cell>
          <cell r="B1964">
            <v>0</v>
          </cell>
          <cell r="C1964">
            <v>0</v>
          </cell>
          <cell r="D1964">
            <v>0</v>
          </cell>
        </row>
        <row r="1965">
          <cell r="A1965">
            <v>0</v>
          </cell>
          <cell r="B1965">
            <v>0</v>
          </cell>
          <cell r="C1965">
            <v>0</v>
          </cell>
          <cell r="D1965">
            <v>0</v>
          </cell>
        </row>
        <row r="1966">
          <cell r="A1966">
            <v>0</v>
          </cell>
          <cell r="B1966">
            <v>0</v>
          </cell>
          <cell r="C1966">
            <v>0</v>
          </cell>
          <cell r="D1966">
            <v>0</v>
          </cell>
        </row>
        <row r="1967">
          <cell r="A1967">
            <v>0</v>
          </cell>
          <cell r="B1967">
            <v>0</v>
          </cell>
          <cell r="C1967">
            <v>0</v>
          </cell>
          <cell r="D1967">
            <v>0</v>
          </cell>
        </row>
        <row r="1968">
          <cell r="A1968">
            <v>0</v>
          </cell>
          <cell r="B1968">
            <v>0</v>
          </cell>
          <cell r="C1968">
            <v>0</v>
          </cell>
          <cell r="D1968">
            <v>0</v>
          </cell>
        </row>
        <row r="1969">
          <cell r="A1969">
            <v>0</v>
          </cell>
          <cell r="B1969">
            <v>0</v>
          </cell>
          <cell r="C1969">
            <v>0</v>
          </cell>
          <cell r="D1969">
            <v>0</v>
          </cell>
        </row>
        <row r="1970">
          <cell r="A1970">
            <v>0</v>
          </cell>
          <cell r="B1970">
            <v>0</v>
          </cell>
          <cell r="C1970">
            <v>0</v>
          </cell>
          <cell r="D1970">
            <v>0</v>
          </cell>
        </row>
        <row r="1971">
          <cell r="A1971">
            <v>0</v>
          </cell>
          <cell r="B1971">
            <v>0</v>
          </cell>
          <cell r="C1971">
            <v>0</v>
          </cell>
          <cell r="D1971">
            <v>0</v>
          </cell>
        </row>
        <row r="1972">
          <cell r="A1972">
            <v>0</v>
          </cell>
          <cell r="B1972">
            <v>0</v>
          </cell>
          <cell r="C1972">
            <v>0</v>
          </cell>
          <cell r="D1972">
            <v>0</v>
          </cell>
        </row>
        <row r="1973">
          <cell r="A1973">
            <v>0</v>
          </cell>
          <cell r="B1973">
            <v>0</v>
          </cell>
          <cell r="C1973">
            <v>0</v>
          </cell>
          <cell r="D1973">
            <v>0</v>
          </cell>
        </row>
        <row r="1974">
          <cell r="A1974">
            <v>0</v>
          </cell>
          <cell r="B1974">
            <v>0</v>
          </cell>
          <cell r="C1974">
            <v>0</v>
          </cell>
          <cell r="D1974">
            <v>0</v>
          </cell>
        </row>
        <row r="1975">
          <cell r="A1975">
            <v>0</v>
          </cell>
          <cell r="B1975">
            <v>0</v>
          </cell>
          <cell r="C1975">
            <v>0</v>
          </cell>
          <cell r="D1975">
            <v>0</v>
          </cell>
        </row>
        <row r="1976">
          <cell r="A1976">
            <v>0</v>
          </cell>
          <cell r="B1976">
            <v>0</v>
          </cell>
          <cell r="C1976">
            <v>0</v>
          </cell>
          <cell r="D1976">
            <v>0</v>
          </cell>
        </row>
        <row r="1977">
          <cell r="A1977">
            <v>0</v>
          </cell>
          <cell r="B1977">
            <v>0</v>
          </cell>
          <cell r="C1977">
            <v>0</v>
          </cell>
          <cell r="D1977">
            <v>0</v>
          </cell>
        </row>
        <row r="1978">
          <cell r="A1978">
            <v>0</v>
          </cell>
          <cell r="B1978">
            <v>0</v>
          </cell>
          <cell r="C1978">
            <v>0</v>
          </cell>
          <cell r="D1978">
            <v>0</v>
          </cell>
        </row>
        <row r="1979">
          <cell r="A1979">
            <v>0</v>
          </cell>
          <cell r="B1979">
            <v>0</v>
          </cell>
          <cell r="C1979">
            <v>0</v>
          </cell>
          <cell r="D1979">
            <v>0</v>
          </cell>
        </row>
        <row r="1980">
          <cell r="A1980">
            <v>0</v>
          </cell>
          <cell r="B1980">
            <v>0</v>
          </cell>
          <cell r="C1980">
            <v>0</v>
          </cell>
          <cell r="D1980">
            <v>0</v>
          </cell>
        </row>
        <row r="1981">
          <cell r="A1981">
            <v>0</v>
          </cell>
          <cell r="B1981">
            <v>0</v>
          </cell>
          <cell r="C1981">
            <v>0</v>
          </cell>
          <cell r="D1981">
            <v>0</v>
          </cell>
        </row>
        <row r="1982">
          <cell r="A1982">
            <v>0</v>
          </cell>
          <cell r="B1982">
            <v>0</v>
          </cell>
          <cell r="C1982">
            <v>0</v>
          </cell>
          <cell r="D1982">
            <v>0</v>
          </cell>
        </row>
        <row r="1983">
          <cell r="A1983">
            <v>0</v>
          </cell>
          <cell r="B1983">
            <v>0</v>
          </cell>
          <cell r="C1983">
            <v>0</v>
          </cell>
          <cell r="D1983">
            <v>0</v>
          </cell>
        </row>
        <row r="1984">
          <cell r="A1984">
            <v>0</v>
          </cell>
          <cell r="B1984">
            <v>0</v>
          </cell>
          <cell r="C1984">
            <v>0</v>
          </cell>
          <cell r="D1984">
            <v>0</v>
          </cell>
        </row>
        <row r="1985">
          <cell r="A1985">
            <v>0</v>
          </cell>
          <cell r="B1985">
            <v>0</v>
          </cell>
          <cell r="C1985">
            <v>0</v>
          </cell>
          <cell r="D1985">
            <v>0</v>
          </cell>
        </row>
        <row r="1986">
          <cell r="A1986">
            <v>0</v>
          </cell>
          <cell r="B1986">
            <v>0</v>
          </cell>
          <cell r="C1986">
            <v>0</v>
          </cell>
          <cell r="D1986">
            <v>0</v>
          </cell>
        </row>
        <row r="1987">
          <cell r="A1987">
            <v>0</v>
          </cell>
          <cell r="B1987">
            <v>0</v>
          </cell>
          <cell r="C1987">
            <v>0</v>
          </cell>
          <cell r="D1987">
            <v>0</v>
          </cell>
        </row>
        <row r="1988">
          <cell r="A1988">
            <v>0</v>
          </cell>
          <cell r="B1988">
            <v>0</v>
          </cell>
          <cell r="C1988">
            <v>0</v>
          </cell>
          <cell r="D1988">
            <v>0</v>
          </cell>
        </row>
        <row r="1989">
          <cell r="A1989">
            <v>0</v>
          </cell>
          <cell r="B1989">
            <v>0</v>
          </cell>
          <cell r="C1989">
            <v>0</v>
          </cell>
          <cell r="D1989">
            <v>0</v>
          </cell>
        </row>
        <row r="1990">
          <cell r="A1990">
            <v>0</v>
          </cell>
          <cell r="B1990">
            <v>0</v>
          </cell>
          <cell r="C1990">
            <v>0</v>
          </cell>
          <cell r="D1990">
            <v>0</v>
          </cell>
        </row>
        <row r="1991">
          <cell r="A1991">
            <v>0</v>
          </cell>
          <cell r="B1991">
            <v>0</v>
          </cell>
          <cell r="C1991">
            <v>0</v>
          </cell>
          <cell r="D1991">
            <v>0</v>
          </cell>
        </row>
        <row r="1992">
          <cell r="A1992">
            <v>0</v>
          </cell>
          <cell r="B1992">
            <v>0</v>
          </cell>
          <cell r="C1992">
            <v>0</v>
          </cell>
          <cell r="D1992">
            <v>0</v>
          </cell>
        </row>
        <row r="1993">
          <cell r="A1993">
            <v>0</v>
          </cell>
          <cell r="B1993">
            <v>0</v>
          </cell>
          <cell r="C1993">
            <v>0</v>
          </cell>
          <cell r="D1993">
            <v>0</v>
          </cell>
        </row>
        <row r="1994">
          <cell r="A1994">
            <v>0</v>
          </cell>
          <cell r="B1994">
            <v>0</v>
          </cell>
          <cell r="C1994">
            <v>0</v>
          </cell>
          <cell r="D1994">
            <v>0</v>
          </cell>
        </row>
        <row r="1995">
          <cell r="A1995">
            <v>0</v>
          </cell>
          <cell r="B1995">
            <v>0</v>
          </cell>
          <cell r="C1995">
            <v>0</v>
          </cell>
          <cell r="D1995">
            <v>0</v>
          </cell>
        </row>
        <row r="1996">
          <cell r="A1996">
            <v>0</v>
          </cell>
          <cell r="B1996">
            <v>0</v>
          </cell>
          <cell r="C1996">
            <v>0</v>
          </cell>
          <cell r="D1996">
            <v>0</v>
          </cell>
        </row>
        <row r="1997">
          <cell r="A1997">
            <v>0</v>
          </cell>
          <cell r="B1997">
            <v>0</v>
          </cell>
          <cell r="C1997">
            <v>0</v>
          </cell>
          <cell r="D1997">
            <v>0</v>
          </cell>
        </row>
        <row r="1998">
          <cell r="A1998">
            <v>0</v>
          </cell>
          <cell r="B1998">
            <v>0</v>
          </cell>
          <cell r="C1998">
            <v>0</v>
          </cell>
          <cell r="D1998">
            <v>0</v>
          </cell>
        </row>
        <row r="1999">
          <cell r="A1999">
            <v>0</v>
          </cell>
          <cell r="B1999">
            <v>0</v>
          </cell>
          <cell r="C1999">
            <v>0</v>
          </cell>
          <cell r="D1999">
            <v>0</v>
          </cell>
        </row>
      </sheetData>
      <sheetData sheetId="3">
        <row r="2">
          <cell r="B2" t="str">
            <v>AYUDANTE DE ALBAÑILERIA 1(A)</v>
          </cell>
        </row>
      </sheetData>
      <sheetData sheetId="4">
        <row r="2">
          <cell r="B2" t="str">
            <v>TRANSPORTE DE MAQUINARIA Y EQUIPO</v>
          </cell>
        </row>
      </sheetData>
      <sheetData sheetId="5">
        <row r="2">
          <cell r="B2" t="str">
            <v>YESO CORRIENTE</v>
          </cell>
        </row>
      </sheetData>
      <sheetData sheetId="6"/>
      <sheetData sheetId="7">
        <row r="2">
          <cell r="B2" t="str">
            <v>HERRAMIENTA MENOR (5% MO)</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VÍA-CRIT.TECNICO"/>
      <sheetName val="CALIFICACIÓN"/>
      <sheetName val="DAÑOS 8002"/>
      <sheetName val="DAÑOS 4313 "/>
      <sheetName val="DAÑOS 7805"/>
      <sheetName val="DAÑOS 80MG01"/>
      <sheetName val="INVENT.ALC-CUNETAS 8002"/>
      <sheetName val="INV.ALC-CUNET 4313 - 7805"/>
      <sheetName val="INVENT.ALC-CUNET 80MG01"/>
      <sheetName val="SEÑAL VERTICAL 8002"/>
      <sheetName val="SEÑAL VERTICAL 4313"/>
      <sheetName val="SEÑAL VERTICAL 80MG01"/>
      <sheetName val="SEÑAL HORIZONTAL 8002"/>
      <sheetName val="SEÑAL HORIZONTAL 4313"/>
      <sheetName val="SEÑAL HORIZONTAL 80MG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VÍA-CRIT.TECNICO"/>
      <sheetName val="CALIFICACIÓN"/>
      <sheetName val="DAÑOS 8002"/>
      <sheetName val="DAÑOS 4313 "/>
      <sheetName val="DAÑOS 7805"/>
      <sheetName val="DAÑOS 80MG01"/>
      <sheetName val="INVENT.ALC-CUNETAS 8002"/>
      <sheetName val="INV.ALC-CUNET 4313 - 7805"/>
      <sheetName val="INVENT.ALC-CUNET 80MG01"/>
      <sheetName val="SEÑAL VERTICAL 8002"/>
      <sheetName val="SEÑAL VERTICAL 4313"/>
      <sheetName val="SEÑAL VERTICAL 80MG01"/>
      <sheetName val="SEÑAL HORIZONTAL 8002"/>
      <sheetName val="SEÑAL HORIZONTAL 4313"/>
      <sheetName val="SEÑAL HORIZONTAL 80MG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didas"/>
      <sheetName val="Curva-sistema"/>
      <sheetName val="Curva.bomba"/>
      <sheetName val="Datos-Gráfica-Apartada"/>
      <sheetName val="Gráf.-Apartada-01"/>
      <sheetName val="Datos Garavito"/>
      <sheetName val="Gráfica Garavito"/>
      <sheetName val="Linea de Impulsion"/>
      <sheetName val="items"/>
      <sheetName val="Linea de Impulsion.xls"/>
      <sheetName val="Linea%20de%20Impulsion.xls"/>
      <sheetName val="1.1"/>
      <sheetName val="1.2"/>
      <sheetName val="1.3"/>
      <sheetName val="2.1"/>
      <sheetName val="2.2"/>
      <sheetName val="3.1"/>
      <sheetName val="3.2"/>
      <sheetName val="3.3"/>
      <sheetName val="3.4"/>
      <sheetName val="3.5"/>
      <sheetName val="4.1"/>
      <sheetName val="4.2"/>
      <sheetName val="5.1"/>
      <sheetName val="5.2"/>
      <sheetName val="5.3"/>
      <sheetName val="6.1"/>
      <sheetName val="6.2"/>
      <sheetName val="6.3"/>
      <sheetName val="6.4"/>
      <sheetName val="7.1"/>
      <sheetName val="7.2"/>
      <sheetName val="ESTADO VÍA-CRIT.TECNICO"/>
      <sheetName val="M y E "/>
      <sheetName val="relacion facturas"/>
      <sheetName val="MATERIALES  SEPARADOS "/>
      <sheetName val="NOMINA "/>
      <sheetName val="ELEMENTOS SEPARADOS "/>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MATRIZ PRESUP.obra PP127"/>
      <sheetName val="MATRIZ PRESUP.REDES PP127"/>
      <sheetName val="MATRIZ CANT. OBRA"/>
      <sheetName val="COSTOS OFICINA"/>
      <sheetName val="COSTOS CAMPAMENTO"/>
      <sheetName val="ANEXO GAST. OPERAC. AIU CONST,"/>
      <sheetName val="AIU CONSTRUCCION"/>
      <sheetName val="PMT PEATONALES"/>
      <sheetName val="AIU PMT NUEVO"/>
      <sheetName val="PPTO MANTENIMIENTO"/>
      <sheetName val="AIU mantenimto nuevo"/>
      <sheetName val="ANEXO GAST. OPERAC. AIU MANT,"/>
      <sheetName val="SOCIAL"/>
      <sheetName val="AIU social nuevo"/>
      <sheetName val="AMBIENTAL 308 RYS"/>
      <sheetName val="AIU ambiental corregido"/>
      <sheetName val="PPTO INTERVENTORIA "/>
      <sheetName val="PPTO PRECONSTRUCCION"/>
      <sheetName val="PPTO MANTENIMIENTO R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APA 50 SMMLV"/>
      <sheetName val="PYG aptos"/>
      <sheetName val="67,15% APT Y 32,85% CASAS ACIDO"/>
      <sheetName val="PYG COMBINADO ACIDO"/>
      <sheetName val="67,15% APT Y 32,85% CASAS"/>
      <sheetName val="PYG COMBINADO"/>
      <sheetName val="FLUJO DE CAJA"/>
      <sheetName val="SUPUESTOS"/>
    </sheetNames>
    <sheetDataSet>
      <sheetData sheetId="0"/>
      <sheetData sheetId="1"/>
      <sheetData sheetId="2"/>
      <sheetData sheetId="3"/>
      <sheetData sheetId="4"/>
      <sheetData sheetId="5"/>
      <sheetData sheetId="6"/>
      <sheetData sheetId="7"/>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ADE"/>
      <sheetName val="PRESUPUESTO MERCADO"/>
      <sheetName val="analisis electrico"/>
      <sheetName val="APU ELECTRICO 2"/>
      <sheetName val="PRECIOS"/>
      <sheetName val="CANTD"/>
      <sheetName val="ZAP"/>
      <sheetName val="VIGA CIMIENTO"/>
      <sheetName val="VIGAS"/>
      <sheetName val="CANTIDADES SINCELEJO"/>
      <sheetName val="COLUMNAS"/>
      <sheetName val="SC"/>
      <sheetName val="MNO ESTRUC"/>
      <sheetName val="PED&amp;ESC"/>
      <sheetName val="CONCRETO"/>
      <sheetName val="MORTERO"/>
      <sheetName val="1.1"/>
      <sheetName val="1.2"/>
      <sheetName val="1.3"/>
      <sheetName val="1.4"/>
      <sheetName val="1.5"/>
      <sheetName val="1.6"/>
      <sheetName val="2.1"/>
      <sheetName val="2.2"/>
      <sheetName val="3.1"/>
      <sheetName val="3.2"/>
      <sheetName val="3.3"/>
      <sheetName val="3.4"/>
      <sheetName val="4.1"/>
      <sheetName val="4.2"/>
      <sheetName val="4.3"/>
      <sheetName val="4.4"/>
      <sheetName val="4.5"/>
      <sheetName val="4.6"/>
      <sheetName val="5.1"/>
      <sheetName val="5.2"/>
      <sheetName val="5.3"/>
      <sheetName val="5.4"/>
      <sheetName val="5.5"/>
      <sheetName val="5.6"/>
      <sheetName val="5.7"/>
      <sheetName val="5.8"/>
      <sheetName val="5.9"/>
      <sheetName val="5.10"/>
      <sheetName val="5.11"/>
      <sheetName val="5.12"/>
      <sheetName val="5.13"/>
      <sheetName val="5.14"/>
      <sheetName val="5.15"/>
      <sheetName val="5.16"/>
      <sheetName val="6.1"/>
      <sheetName val="6.2"/>
      <sheetName val="6.3"/>
      <sheetName val="6.4"/>
      <sheetName val="6.5"/>
      <sheetName val="7.1"/>
      <sheetName val="7.2"/>
      <sheetName val="8.1"/>
      <sheetName val="8.2"/>
      <sheetName val="8.3"/>
      <sheetName val="8.4"/>
      <sheetName val="8.5"/>
      <sheetName val="8.6"/>
      <sheetName val="9.1"/>
      <sheetName val="9.2"/>
      <sheetName val="9.3"/>
      <sheetName val="10.1"/>
      <sheetName val="10.2"/>
      <sheetName val="11.1"/>
      <sheetName val="11.2"/>
      <sheetName val="11.3"/>
      <sheetName val="11.4"/>
      <sheetName val="11.5"/>
      <sheetName val="11.6"/>
      <sheetName val="11.7"/>
      <sheetName val="11.8"/>
      <sheetName val="11.9"/>
      <sheetName val="11.10"/>
      <sheetName val="11.11"/>
      <sheetName val="11.12"/>
      <sheetName val="11.13"/>
      <sheetName val="11.14"/>
      <sheetName val="11.15"/>
      <sheetName val="11.16"/>
      <sheetName val="11.17"/>
      <sheetName val="11.18"/>
      <sheetName val="11.19"/>
      <sheetName val="11.20"/>
      <sheetName val="11.21"/>
      <sheetName val="11.22"/>
      <sheetName val="12.1"/>
      <sheetName val="12.2"/>
      <sheetName val="12.3"/>
      <sheetName val="12.4"/>
      <sheetName val="12.5"/>
      <sheetName val="13.1"/>
      <sheetName val="13.2"/>
      <sheetName val="13.3"/>
      <sheetName val="13.4"/>
      <sheetName val="ANALISIS SANIT"/>
      <sheetName val="ANALISIS HIDRO"/>
      <sheetName val="14.1"/>
      <sheetName val="14.2"/>
      <sheetName val="14.3"/>
      <sheetName val="14.4"/>
      <sheetName val="16.1"/>
      <sheetName val="16.2"/>
      <sheetName val="16.3"/>
      <sheetName val="16.4"/>
      <sheetName val="16.5"/>
      <sheetName val="16.6"/>
      <sheetName val="16.7"/>
      <sheetName val="17,2,1"/>
      <sheetName val="17,2,2"/>
      <sheetName val="17,2,3"/>
      <sheetName val="19.1"/>
      <sheetName val="19.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CIOS"/>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5+900 A K7+500"/>
      <sheetName val="DATOS5A"/>
      <sheetName val="T5A"/>
      <sheetName val="DATOS 6-4"/>
      <sheetName val="T6-4"/>
    </sheetNames>
    <sheetDataSet>
      <sheetData sheetId="0">
        <row r="3">
          <cell r="A3" t="str">
            <v>CÓDIGO EN EL PLANO</v>
          </cell>
          <cell r="B3" t="str">
            <v>NUMERO DEL
PLANO</v>
          </cell>
          <cell r="C3" t="str">
            <v>ARCHIVO
INTERNO
CARPETA #</v>
          </cell>
          <cell r="D3" t="str">
            <v>CÉDULA CATASTRAL</v>
          </cell>
          <cell r="E3" t="str">
            <v>MATRICULA</v>
          </cell>
          <cell r="F3" t="str">
            <v>NOMBRE PROPIETARIO</v>
          </cell>
          <cell r="G3" t="str">
            <v>INICIAL</v>
          </cell>
          <cell r="H3" t="str">
            <v>FINAL</v>
          </cell>
          <cell r="I3" t="str">
            <v>UBICACIÓN</v>
          </cell>
          <cell r="J3" t="str">
            <v>LONGITUD</v>
          </cell>
          <cell r="K3" t="str">
            <v>AREA</v>
          </cell>
          <cell r="L3" t="str">
            <v>TOTAL AVALÚO COMERCIAL</v>
          </cell>
          <cell r="M3" t="str">
            <v>VALOR POR
m2</v>
          </cell>
          <cell r="N3" t="str">
            <v>NUMERO PROPIETARIOS</v>
          </cell>
          <cell r="O3" t="str">
            <v>CENSO POBLACIONAL</v>
          </cell>
          <cell r="P3" t="str">
            <v>Levantamiento predial</v>
          </cell>
          <cell r="Q3" t="str">
            <v>Información jurídica</v>
          </cell>
          <cell r="R3" t="str">
            <v>Ficha predial aprobada por Interventoria</v>
          </cell>
          <cell r="S3" t="str">
            <v>Avaluo</v>
          </cell>
          <cell r="T3" t="str">
            <v>Oferta de compra</v>
          </cell>
          <cell r="U3" t="str">
            <v>Envio de la notificacion al propietario</v>
          </cell>
          <cell r="V3" t="str">
            <v>Resolución de expropiación</v>
          </cell>
          <cell r="W3" t="str">
            <v>Entrega física del predio</v>
          </cell>
        </row>
        <row r="4">
          <cell r="A4" t="str">
            <v>1A-1 o V1</v>
          </cell>
          <cell r="B4" t="str">
            <v>BH-P-T2-0001</v>
          </cell>
          <cell r="C4">
            <v>20001</v>
          </cell>
          <cell r="D4">
            <v>11</v>
          </cell>
          <cell r="E4" t="str">
            <v>012-57502</v>
          </cell>
          <cell r="F4" t="str">
            <v>Manuel Antonio Alvarez Ruiz</v>
          </cell>
          <cell r="G4">
            <v>5734.19</v>
          </cell>
          <cell r="H4">
            <v>5800</v>
          </cell>
          <cell r="I4" t="str">
            <v>Ambos</v>
          </cell>
          <cell r="J4">
            <v>65.8100000000004</v>
          </cell>
          <cell r="K4">
            <v>396.29</v>
          </cell>
          <cell r="L4">
            <v>39629000</v>
          </cell>
          <cell r="M4" t="e">
            <v>#NAME?</v>
          </cell>
          <cell r="N4">
            <v>1</v>
          </cell>
          <cell r="O4">
            <v>38969</v>
          </cell>
          <cell r="P4">
            <v>39055</v>
          </cell>
          <cell r="Q4">
            <v>39225</v>
          </cell>
          <cell r="R4">
            <v>39122</v>
          </cell>
          <cell r="S4">
            <v>39078</v>
          </cell>
          <cell r="T4">
            <v>39100</v>
          </cell>
          <cell r="U4">
            <v>39139</v>
          </cell>
          <cell r="W4">
            <v>39426</v>
          </cell>
        </row>
        <row r="5">
          <cell r="A5" t="str">
            <v>2A-2 o V2</v>
          </cell>
          <cell r="B5" t="str">
            <v>BH-P-T2-0002</v>
          </cell>
          <cell r="C5">
            <v>20002</v>
          </cell>
          <cell r="D5">
            <v>12</v>
          </cell>
          <cell r="E5" t="str">
            <v>012-30721</v>
          </cell>
          <cell r="F5" t="str">
            <v>Manuel Antonio Alvarez Ruiz</v>
          </cell>
          <cell r="G5">
            <v>5800</v>
          </cell>
          <cell r="H5">
            <v>5920</v>
          </cell>
          <cell r="I5" t="str">
            <v>Ambos</v>
          </cell>
          <cell r="J5">
            <v>120</v>
          </cell>
          <cell r="K5">
            <v>2380.35</v>
          </cell>
          <cell r="L5">
            <v>287548600</v>
          </cell>
          <cell r="N5">
            <v>1</v>
          </cell>
          <cell r="O5">
            <v>38969</v>
          </cell>
          <cell r="P5">
            <v>39055</v>
          </cell>
          <cell r="Q5">
            <v>39225</v>
          </cell>
          <cell r="R5">
            <v>39122</v>
          </cell>
          <cell r="S5">
            <v>39100</v>
          </cell>
          <cell r="T5">
            <v>39118</v>
          </cell>
          <cell r="U5">
            <v>39139</v>
          </cell>
          <cell r="W5">
            <v>39426</v>
          </cell>
        </row>
        <row r="6">
          <cell r="A6" t="str">
            <v>4A o V4</v>
          </cell>
          <cell r="B6" t="str">
            <v>BH-P-T2-0003</v>
          </cell>
          <cell r="C6">
            <v>20003</v>
          </cell>
          <cell r="D6">
            <v>14</v>
          </cell>
          <cell r="E6" t="str">
            <v>012-42189</v>
          </cell>
          <cell r="F6" t="str">
            <v>Margarita María Martínez de Misas</v>
          </cell>
          <cell r="G6">
            <v>5927.33</v>
          </cell>
          <cell r="H6">
            <v>5936.59</v>
          </cell>
          <cell r="I6" t="str">
            <v>Ambos</v>
          </cell>
          <cell r="J6">
            <v>9.2600000000002183</v>
          </cell>
          <cell r="K6">
            <v>190.43</v>
          </cell>
          <cell r="L6">
            <v>45261500</v>
          </cell>
          <cell r="M6" t="e">
            <v>#NAME?</v>
          </cell>
          <cell r="N6">
            <v>1</v>
          </cell>
          <cell r="O6">
            <v>38969</v>
          </cell>
          <cell r="P6">
            <v>39023</v>
          </cell>
          <cell r="Q6">
            <v>39225</v>
          </cell>
          <cell r="R6">
            <v>39156</v>
          </cell>
          <cell r="S6">
            <v>39094</v>
          </cell>
          <cell r="T6">
            <v>39122</v>
          </cell>
          <cell r="U6">
            <v>39140</v>
          </cell>
          <cell r="V6">
            <v>39140</v>
          </cell>
          <cell r="W6">
            <v>39303</v>
          </cell>
        </row>
        <row r="7">
          <cell r="A7" t="str">
            <v>3A o V3A</v>
          </cell>
          <cell r="B7" t="str">
            <v>BH-P-T2-0004</v>
          </cell>
          <cell r="C7">
            <v>20004</v>
          </cell>
          <cell r="D7">
            <v>13</v>
          </cell>
          <cell r="E7" t="str">
            <v>012-22283</v>
          </cell>
          <cell r="F7" t="str">
            <v>Teresa Gómez Echeverri</v>
          </cell>
          <cell r="G7">
            <v>5900</v>
          </cell>
          <cell r="H7">
            <v>5936.17</v>
          </cell>
          <cell r="I7" t="str">
            <v>Ambos</v>
          </cell>
          <cell r="J7">
            <v>36.170000000000073</v>
          </cell>
          <cell r="M7" t="e">
            <v>#NAME?</v>
          </cell>
          <cell r="N7">
            <v>1</v>
          </cell>
          <cell r="W7">
            <v>39295</v>
          </cell>
        </row>
        <row r="8">
          <cell r="A8" t="str">
            <v>5A o V5</v>
          </cell>
          <cell r="B8" t="str">
            <v>BH-P-T2-0005</v>
          </cell>
          <cell r="C8">
            <v>20005</v>
          </cell>
          <cell r="D8">
            <v>15</v>
          </cell>
          <cell r="E8" t="str">
            <v>012-15695</v>
          </cell>
          <cell r="F8" t="str">
            <v>Ana Dolores Martínez H y otros</v>
          </cell>
          <cell r="G8">
            <v>5930.52</v>
          </cell>
          <cell r="H8">
            <v>5948.5</v>
          </cell>
          <cell r="I8" t="str">
            <v>Ambos</v>
          </cell>
          <cell r="J8">
            <v>17.979999999999563</v>
          </cell>
          <cell r="K8">
            <v>440.91</v>
          </cell>
          <cell r="M8" t="e">
            <v>#NAME?</v>
          </cell>
          <cell r="N8">
            <v>10</v>
          </cell>
          <cell r="O8">
            <v>38972</v>
          </cell>
          <cell r="P8">
            <v>39023</v>
          </cell>
          <cell r="Q8">
            <v>39225</v>
          </cell>
          <cell r="R8">
            <v>39156</v>
          </cell>
          <cell r="S8">
            <v>39379</v>
          </cell>
          <cell r="T8">
            <v>39379</v>
          </cell>
          <cell r="U8">
            <v>39379</v>
          </cell>
          <cell r="W8">
            <v>39315</v>
          </cell>
        </row>
        <row r="9">
          <cell r="A9" t="str">
            <v>5AG o V6</v>
          </cell>
          <cell r="B9" t="str">
            <v>BH-P-T2-0006</v>
          </cell>
          <cell r="C9">
            <v>20006</v>
          </cell>
          <cell r="D9">
            <v>16</v>
          </cell>
          <cell r="E9" t="str">
            <v>012-51792</v>
          </cell>
          <cell r="F9" t="str">
            <v>Antonio José Montero</v>
          </cell>
          <cell r="G9">
            <v>5936.17</v>
          </cell>
          <cell r="H9">
            <v>6038.87</v>
          </cell>
          <cell r="I9" t="str">
            <v>Ambos</v>
          </cell>
          <cell r="J9">
            <v>102.69999999999982</v>
          </cell>
          <cell r="K9">
            <v>6159.24</v>
          </cell>
          <cell r="L9">
            <v>1972760000</v>
          </cell>
          <cell r="M9" t="e">
            <v>#NAME?</v>
          </cell>
          <cell r="N9">
            <v>1</v>
          </cell>
          <cell r="O9">
            <v>38972</v>
          </cell>
          <cell r="P9">
            <v>39023</v>
          </cell>
          <cell r="Q9">
            <v>39225</v>
          </cell>
          <cell r="R9">
            <v>39101</v>
          </cell>
          <cell r="S9">
            <v>39143</v>
          </cell>
          <cell r="T9">
            <v>39051</v>
          </cell>
          <cell r="U9">
            <v>39171</v>
          </cell>
          <cell r="W9">
            <v>39181</v>
          </cell>
        </row>
        <row r="10">
          <cell r="A10" t="str">
            <v>3G o V7</v>
          </cell>
          <cell r="B10" t="str">
            <v>BH-P-T2-0007</v>
          </cell>
          <cell r="C10">
            <v>20007</v>
          </cell>
          <cell r="D10">
            <v>579</v>
          </cell>
          <cell r="E10" t="str">
            <v>012-51793</v>
          </cell>
          <cell r="F10" t="str">
            <v>Maria Emilse Rojas Taborda</v>
          </cell>
          <cell r="G10">
            <v>6038.87</v>
          </cell>
          <cell r="H10">
            <v>6135.81</v>
          </cell>
          <cell r="I10" t="str">
            <v>Ambos</v>
          </cell>
          <cell r="J10">
            <v>96.940000000000509</v>
          </cell>
          <cell r="K10">
            <v>6401.99</v>
          </cell>
          <cell r="L10">
            <v>1060487900</v>
          </cell>
          <cell r="M10" t="e">
            <v>#NAME?</v>
          </cell>
          <cell r="N10">
            <v>1</v>
          </cell>
          <cell r="O10">
            <v>38972</v>
          </cell>
          <cell r="P10">
            <v>39028</v>
          </cell>
          <cell r="Q10">
            <v>39225</v>
          </cell>
          <cell r="R10">
            <v>39156</v>
          </cell>
          <cell r="S10">
            <v>39143</v>
          </cell>
          <cell r="T10">
            <v>39051</v>
          </cell>
          <cell r="U10">
            <v>39171</v>
          </cell>
          <cell r="W10">
            <v>39150</v>
          </cell>
        </row>
        <row r="11">
          <cell r="A11" t="str">
            <v>5M o V8</v>
          </cell>
          <cell r="B11" t="str">
            <v>BH-P-T2-0008</v>
          </cell>
          <cell r="C11">
            <v>20008</v>
          </cell>
          <cell r="D11">
            <v>596</v>
          </cell>
          <cell r="E11" t="str">
            <v>012-25363</v>
          </cell>
          <cell r="F11" t="str">
            <v>Fabian de Jesús Rios Grajales y otros</v>
          </cell>
          <cell r="G11">
            <v>6114.95</v>
          </cell>
          <cell r="H11">
            <v>6188.93</v>
          </cell>
          <cell r="I11" t="str">
            <v>Ambos</v>
          </cell>
          <cell r="J11">
            <v>73.980000000000473</v>
          </cell>
          <cell r="K11">
            <v>1175.8599999999999</v>
          </cell>
          <cell r="L11">
            <v>101855200</v>
          </cell>
          <cell r="M11" t="e">
            <v>#NAME?</v>
          </cell>
          <cell r="N11">
            <v>3</v>
          </cell>
          <cell r="O11">
            <v>38972</v>
          </cell>
          <cell r="P11">
            <v>39043</v>
          </cell>
          <cell r="Q11">
            <v>39225</v>
          </cell>
          <cell r="R11">
            <v>39156</v>
          </cell>
          <cell r="S11">
            <v>39162</v>
          </cell>
          <cell r="W11">
            <v>39290</v>
          </cell>
        </row>
        <row r="12">
          <cell r="A12" t="str">
            <v>5G o V9</v>
          </cell>
          <cell r="B12" t="str">
            <v>BH-P-T2-0009</v>
          </cell>
          <cell r="C12">
            <v>20009</v>
          </cell>
          <cell r="D12">
            <v>559</v>
          </cell>
          <cell r="E12" t="str">
            <v>012-46865</v>
          </cell>
          <cell r="F12" t="str">
            <v>Ruth Elena Alzate Noreña</v>
          </cell>
          <cell r="G12">
            <v>6124.3</v>
          </cell>
          <cell r="H12">
            <v>6200</v>
          </cell>
          <cell r="I12" t="str">
            <v>Ambos</v>
          </cell>
          <cell r="J12">
            <v>75.699999999999818</v>
          </cell>
          <cell r="K12">
            <v>1250.81</v>
          </cell>
          <cell r="L12">
            <v>116480000</v>
          </cell>
          <cell r="M12" t="e">
            <v>#NAME?</v>
          </cell>
          <cell r="N12">
            <v>1</v>
          </cell>
          <cell r="O12">
            <v>38969</v>
          </cell>
          <cell r="P12">
            <v>39043</v>
          </cell>
          <cell r="Q12">
            <v>39225</v>
          </cell>
          <cell r="R12">
            <v>39156</v>
          </cell>
          <cell r="S12">
            <v>39078</v>
          </cell>
          <cell r="T12">
            <v>39122</v>
          </cell>
          <cell r="U12">
            <v>39142</v>
          </cell>
          <cell r="W12">
            <v>39280</v>
          </cell>
        </row>
        <row r="13">
          <cell r="A13" t="str">
            <v>5G-1 o V9A</v>
          </cell>
          <cell r="B13" t="str">
            <v>BH-P-T2-0010</v>
          </cell>
          <cell r="C13">
            <v>20010</v>
          </cell>
          <cell r="D13">
            <v>32</v>
          </cell>
          <cell r="F13" t="str">
            <v>Ruth Elena Alzate Noreña</v>
          </cell>
          <cell r="G13">
            <v>6124.3</v>
          </cell>
          <cell r="H13">
            <v>6190</v>
          </cell>
          <cell r="I13" t="str">
            <v>Ambos</v>
          </cell>
          <cell r="J13">
            <v>65.699999999999818</v>
          </cell>
          <cell r="K13">
            <v>177.1</v>
          </cell>
          <cell r="M13" t="e">
            <v>#NAME?</v>
          </cell>
          <cell r="N13">
            <v>1</v>
          </cell>
          <cell r="O13">
            <v>38969</v>
          </cell>
          <cell r="P13">
            <v>39043</v>
          </cell>
          <cell r="Q13">
            <v>39225</v>
          </cell>
          <cell r="R13">
            <v>39156</v>
          </cell>
          <cell r="S13">
            <v>39184</v>
          </cell>
          <cell r="T13">
            <v>39197</v>
          </cell>
          <cell r="U13">
            <v>39280</v>
          </cell>
          <cell r="W13">
            <v>39280</v>
          </cell>
        </row>
        <row r="14">
          <cell r="A14" t="str">
            <v>6G o V14</v>
          </cell>
          <cell r="B14" t="str">
            <v>BH-P-T2-0011</v>
          </cell>
          <cell r="C14">
            <v>20011</v>
          </cell>
          <cell r="D14">
            <v>95</v>
          </cell>
          <cell r="E14" t="str">
            <v>012-4869</v>
          </cell>
          <cell r="F14" t="str">
            <v>Inversiones Horizontes de Colombia S.A.</v>
          </cell>
          <cell r="G14">
            <v>6203.63</v>
          </cell>
          <cell r="H14">
            <v>6325.94</v>
          </cell>
          <cell r="I14" t="str">
            <v>Ambos</v>
          </cell>
          <cell r="J14">
            <v>122.30999999999949</v>
          </cell>
          <cell r="K14">
            <v>6464.28</v>
          </cell>
          <cell r="L14">
            <v>1003605000</v>
          </cell>
          <cell r="M14" t="e">
            <v>#NAME?</v>
          </cell>
          <cell r="N14">
            <v>1</v>
          </cell>
          <cell r="O14">
            <v>38969</v>
          </cell>
          <cell r="P14">
            <v>39023</v>
          </cell>
          <cell r="Q14">
            <v>39225</v>
          </cell>
          <cell r="R14">
            <v>39156</v>
          </cell>
          <cell r="S14">
            <v>39048</v>
          </cell>
          <cell r="T14">
            <v>39055</v>
          </cell>
          <cell r="U14">
            <v>39071</v>
          </cell>
          <cell r="W14">
            <v>39114</v>
          </cell>
        </row>
        <row r="15">
          <cell r="A15" t="str">
            <v>6A o V16</v>
          </cell>
          <cell r="B15" t="str">
            <v>BH-P-T2-0012</v>
          </cell>
          <cell r="C15">
            <v>20012</v>
          </cell>
          <cell r="D15">
            <v>31</v>
          </cell>
          <cell r="E15" t="str">
            <v>012-57220</v>
          </cell>
          <cell r="F15" t="str">
            <v>Gabriela Yepes de Zapata</v>
          </cell>
          <cell r="G15">
            <v>6300.38</v>
          </cell>
          <cell r="H15">
            <v>6324.44</v>
          </cell>
          <cell r="I15" t="str">
            <v>Ambos</v>
          </cell>
          <cell r="J15">
            <v>24.059999999999491</v>
          </cell>
          <cell r="K15">
            <v>295.58</v>
          </cell>
          <cell r="L15">
            <v>94560700</v>
          </cell>
          <cell r="M15" t="e">
            <v>#NAME?</v>
          </cell>
          <cell r="N15">
            <v>1</v>
          </cell>
          <cell r="O15">
            <v>38972</v>
          </cell>
          <cell r="P15">
            <v>39023</v>
          </cell>
          <cell r="Q15">
            <v>39225</v>
          </cell>
          <cell r="R15">
            <v>39156</v>
          </cell>
          <cell r="S15">
            <v>39140</v>
          </cell>
          <cell r="T15">
            <v>39150</v>
          </cell>
          <cell r="U15">
            <v>39187</v>
          </cell>
          <cell r="W15">
            <v>39365</v>
          </cell>
        </row>
        <row r="16">
          <cell r="A16" t="str">
            <v>7G o V12</v>
          </cell>
          <cell r="B16" t="str">
            <v>BH-P-T2-0013</v>
          </cell>
          <cell r="C16">
            <v>20013</v>
          </cell>
          <cell r="D16">
            <v>29</v>
          </cell>
          <cell r="E16" t="str">
            <v>012-13990</v>
          </cell>
          <cell r="F16" t="str">
            <v>Operarias catequistas de Nuestra Sra. ..</v>
          </cell>
          <cell r="G16">
            <v>6324.44</v>
          </cell>
          <cell r="H16">
            <v>6393.39</v>
          </cell>
          <cell r="I16" t="str">
            <v>Ambos</v>
          </cell>
          <cell r="J16">
            <v>68.950000000000728</v>
          </cell>
          <cell r="K16">
            <v>3191.41</v>
          </cell>
          <cell r="L16">
            <v>543979300</v>
          </cell>
          <cell r="M16" t="e">
            <v>#NAME?</v>
          </cell>
          <cell r="N16">
            <v>1</v>
          </cell>
          <cell r="O16">
            <v>38969</v>
          </cell>
          <cell r="P16">
            <v>39023</v>
          </cell>
          <cell r="Q16">
            <v>39225</v>
          </cell>
          <cell r="R16">
            <v>39156</v>
          </cell>
          <cell r="S16">
            <v>39094</v>
          </cell>
          <cell r="T16">
            <v>39102</v>
          </cell>
          <cell r="U16">
            <v>39109</v>
          </cell>
          <cell r="W16">
            <v>39112</v>
          </cell>
        </row>
        <row r="17">
          <cell r="A17" t="str">
            <v>8A o V15</v>
          </cell>
          <cell r="B17" t="str">
            <v>BH-P-T2-0014</v>
          </cell>
          <cell r="C17">
            <v>20014</v>
          </cell>
          <cell r="D17">
            <v>28</v>
          </cell>
          <cell r="E17" t="str">
            <v>012-33609</v>
          </cell>
          <cell r="F17" t="str">
            <v>José Ignacio Marín Hoyos</v>
          </cell>
          <cell r="G17">
            <v>6393.39</v>
          </cell>
          <cell r="H17">
            <v>6446.11</v>
          </cell>
          <cell r="I17" t="str">
            <v>Ambos</v>
          </cell>
          <cell r="J17">
            <v>52.719999999999345</v>
          </cell>
          <cell r="K17">
            <v>3549.7</v>
          </cell>
          <cell r="L17">
            <v>525272600</v>
          </cell>
          <cell r="M17" t="e">
            <v>#NAME?</v>
          </cell>
          <cell r="N17">
            <v>1</v>
          </cell>
          <cell r="O17">
            <v>38972</v>
          </cell>
          <cell r="P17">
            <v>39023</v>
          </cell>
          <cell r="Q17">
            <v>39225</v>
          </cell>
          <cell r="R17">
            <v>39156</v>
          </cell>
          <cell r="S17">
            <v>39094</v>
          </cell>
          <cell r="T17">
            <v>39171</v>
          </cell>
          <cell r="U17">
            <v>39171</v>
          </cell>
          <cell r="W17">
            <v>39118</v>
          </cell>
        </row>
        <row r="18">
          <cell r="A18" t="str">
            <v>8G o V15A</v>
          </cell>
          <cell r="B18" t="str">
            <v>BH-P-T2-0016</v>
          </cell>
          <cell r="C18">
            <v>20016</v>
          </cell>
          <cell r="D18">
            <v>27</v>
          </cell>
          <cell r="F18" t="str">
            <v>Jose Delio Arango Valencia</v>
          </cell>
          <cell r="G18">
            <v>6628.61</v>
          </cell>
          <cell r="H18">
            <v>6659.69</v>
          </cell>
          <cell r="I18" t="str">
            <v>Ambos</v>
          </cell>
          <cell r="J18">
            <v>31.079999999999927</v>
          </cell>
          <cell r="K18">
            <v>545.99</v>
          </cell>
          <cell r="M18" t="e">
            <v>#NAME?</v>
          </cell>
          <cell r="N18">
            <v>1</v>
          </cell>
          <cell r="O18">
            <v>38969</v>
          </cell>
          <cell r="P18">
            <v>39023</v>
          </cell>
          <cell r="Q18">
            <v>39225</v>
          </cell>
          <cell r="R18">
            <v>39023</v>
          </cell>
          <cell r="S18">
            <v>39338</v>
          </cell>
          <cell r="T18">
            <v>39338</v>
          </cell>
          <cell r="U18">
            <v>39338</v>
          </cell>
          <cell r="W18">
            <v>39338</v>
          </cell>
        </row>
        <row r="19">
          <cell r="A19" t="str">
            <v>9G o V15B</v>
          </cell>
          <cell r="B19" t="str">
            <v>BH-P-T2-0018</v>
          </cell>
          <cell r="C19">
            <v>20018</v>
          </cell>
          <cell r="D19">
            <v>97</v>
          </cell>
          <cell r="E19" t="str">
            <v>012-43336</v>
          </cell>
          <cell r="F19" t="str">
            <v>María Herminia Molina viuda de Meneses y otros</v>
          </cell>
          <cell r="G19">
            <v>6659.69</v>
          </cell>
          <cell r="H19">
            <v>6716.65</v>
          </cell>
          <cell r="I19" t="str">
            <v>Ambos</v>
          </cell>
          <cell r="J19">
            <v>56.960000000000036</v>
          </cell>
          <cell r="K19">
            <v>2838.75</v>
          </cell>
          <cell r="M19" t="e">
            <v>#NAME?</v>
          </cell>
          <cell r="N19">
            <v>14</v>
          </cell>
          <cell r="O19">
            <v>38969</v>
          </cell>
          <cell r="P19">
            <v>39023</v>
          </cell>
          <cell r="Q19">
            <v>39225</v>
          </cell>
          <cell r="R19">
            <v>39156</v>
          </cell>
          <cell r="S19">
            <v>39296</v>
          </cell>
          <cell r="T19">
            <v>39296</v>
          </cell>
          <cell r="U19">
            <v>39296</v>
          </cell>
          <cell r="W19">
            <v>39316</v>
          </cell>
        </row>
        <row r="20">
          <cell r="A20" t="str">
            <v>11G o V30</v>
          </cell>
          <cell r="B20" t="str">
            <v>BH-P-T2-0019</v>
          </cell>
          <cell r="C20">
            <v>20019</v>
          </cell>
          <cell r="D20">
            <v>96</v>
          </cell>
          <cell r="E20" t="str">
            <v>012-690</v>
          </cell>
          <cell r="F20" t="str">
            <v>Agropecuaria Yolombito Limitada</v>
          </cell>
          <cell r="G20">
            <v>6716.11</v>
          </cell>
          <cell r="H20">
            <v>6727</v>
          </cell>
          <cell r="I20" t="str">
            <v>Ambos</v>
          </cell>
          <cell r="J20">
            <v>10.890000000000327</v>
          </cell>
          <cell r="K20">
            <v>814.22</v>
          </cell>
          <cell r="M20" t="e">
            <v>#NAME?</v>
          </cell>
          <cell r="N20">
            <v>1</v>
          </cell>
          <cell r="O20">
            <v>38972</v>
          </cell>
          <cell r="P20">
            <v>39023</v>
          </cell>
          <cell r="S20">
            <v>39078</v>
          </cell>
          <cell r="T20">
            <v>39163</v>
          </cell>
          <cell r="U20">
            <v>39198</v>
          </cell>
          <cell r="W20">
            <v>39321</v>
          </cell>
        </row>
        <row r="21">
          <cell r="A21" t="str">
            <v>12G o V25</v>
          </cell>
          <cell r="B21" t="str">
            <v>BH-P-T2-0020</v>
          </cell>
          <cell r="C21">
            <v>20020</v>
          </cell>
          <cell r="D21">
            <v>101</v>
          </cell>
          <cell r="E21" t="str">
            <v>012-596</v>
          </cell>
          <cell r="F21" t="str">
            <v>Luz Marina Jiménez García Nemqueteba</v>
          </cell>
          <cell r="G21">
            <v>6734.2</v>
          </cell>
          <cell r="H21">
            <v>6773.92</v>
          </cell>
          <cell r="I21" t="str">
            <v>Ambos</v>
          </cell>
          <cell r="J21">
            <v>39.720000000000255</v>
          </cell>
          <cell r="K21">
            <v>1375.28</v>
          </cell>
          <cell r="L21">
            <v>304000000</v>
          </cell>
          <cell r="M21" t="e">
            <v>#NAME?</v>
          </cell>
          <cell r="N21">
            <v>1</v>
          </cell>
          <cell r="O21">
            <v>38972</v>
          </cell>
          <cell r="P21">
            <v>39036</v>
          </cell>
          <cell r="Q21">
            <v>39225</v>
          </cell>
          <cell r="S21">
            <v>39080</v>
          </cell>
          <cell r="T21">
            <v>39379</v>
          </cell>
          <cell r="U21">
            <v>39380</v>
          </cell>
          <cell r="W21">
            <v>39043</v>
          </cell>
        </row>
        <row r="22">
          <cell r="A22" t="str">
            <v>10A o V26</v>
          </cell>
          <cell r="B22" t="str">
            <v>BH-P-T2-0021</v>
          </cell>
          <cell r="C22">
            <v>20021</v>
          </cell>
          <cell r="D22">
            <v>102</v>
          </cell>
          <cell r="E22" t="str">
            <v>012-42029</v>
          </cell>
          <cell r="F22" t="str">
            <v>Maria Inés Jiménez de Meneses y otros</v>
          </cell>
          <cell r="G22">
            <v>6773.92</v>
          </cell>
          <cell r="H22">
            <v>6802.89</v>
          </cell>
          <cell r="I22" t="str">
            <v>Ambos</v>
          </cell>
          <cell r="J22">
            <v>28.970000000000255</v>
          </cell>
          <cell r="K22">
            <v>904.95</v>
          </cell>
          <cell r="L22">
            <v>135744000</v>
          </cell>
          <cell r="M22" t="e">
            <v>#NAME?</v>
          </cell>
          <cell r="N22">
            <v>14</v>
          </cell>
          <cell r="O22">
            <v>38972</v>
          </cell>
          <cell r="P22">
            <v>39023</v>
          </cell>
          <cell r="Q22">
            <v>39225</v>
          </cell>
          <cell r="R22">
            <v>39156</v>
          </cell>
          <cell r="S22">
            <v>39043</v>
          </cell>
          <cell r="T22">
            <v>39065</v>
          </cell>
          <cell r="U22">
            <v>39074</v>
          </cell>
          <cell r="W22">
            <v>39356</v>
          </cell>
        </row>
        <row r="23">
          <cell r="A23" t="str">
            <v>13G o V27</v>
          </cell>
          <cell r="B23" t="str">
            <v>BH-P-T2-0022</v>
          </cell>
          <cell r="C23">
            <v>20022</v>
          </cell>
          <cell r="D23">
            <v>103</v>
          </cell>
          <cell r="E23" t="str">
            <v>012-19283</v>
          </cell>
          <cell r="F23" t="str">
            <v>Bertha Nelly Hoyos Alzate</v>
          </cell>
          <cell r="G23">
            <v>6802.89</v>
          </cell>
          <cell r="H23">
            <v>6858.59</v>
          </cell>
          <cell r="I23" t="str">
            <v>Ambos</v>
          </cell>
          <cell r="J23">
            <v>55.699999999999818</v>
          </cell>
          <cell r="K23">
            <v>1747.99</v>
          </cell>
          <cell r="L23">
            <v>697876900</v>
          </cell>
          <cell r="M23" t="e">
            <v>#NAME?</v>
          </cell>
          <cell r="N23">
            <v>8</v>
          </cell>
          <cell r="O23">
            <v>38972</v>
          </cell>
          <cell r="P23">
            <v>39023</v>
          </cell>
          <cell r="Q23">
            <v>39225</v>
          </cell>
          <cell r="S23">
            <v>39080</v>
          </cell>
          <cell r="T23">
            <v>39055</v>
          </cell>
          <cell r="U23">
            <v>39141</v>
          </cell>
          <cell r="W23">
            <v>39169</v>
          </cell>
        </row>
        <row r="24">
          <cell r="A24" t="str">
            <v>11A o V28</v>
          </cell>
          <cell r="B24" t="str">
            <v>BH-P-T2-0023</v>
          </cell>
          <cell r="C24">
            <v>20023</v>
          </cell>
          <cell r="D24">
            <v>104</v>
          </cell>
          <cell r="E24" t="str">
            <v>012-5403</v>
          </cell>
          <cell r="F24" t="str">
            <v>Luis Alberto Zapata Jiménez</v>
          </cell>
          <cell r="G24">
            <v>6858.59</v>
          </cell>
          <cell r="H24">
            <v>6877.47</v>
          </cell>
          <cell r="I24" t="str">
            <v>Ambos</v>
          </cell>
          <cell r="J24">
            <v>18.880000000000109</v>
          </cell>
          <cell r="K24">
            <v>1116.0899999999999</v>
          </cell>
          <cell r="L24">
            <v>197561260</v>
          </cell>
          <cell r="M24" t="e">
            <v>#NAME?</v>
          </cell>
          <cell r="N24">
            <v>1</v>
          </cell>
          <cell r="O24">
            <v>38972</v>
          </cell>
          <cell r="P24">
            <v>39023</v>
          </cell>
          <cell r="Q24">
            <v>39225</v>
          </cell>
          <cell r="R24">
            <v>39156</v>
          </cell>
          <cell r="S24">
            <v>39170</v>
          </cell>
          <cell r="T24">
            <v>39050</v>
          </cell>
          <cell r="U24">
            <v>39050</v>
          </cell>
          <cell r="W24">
            <v>39261</v>
          </cell>
        </row>
        <row r="25">
          <cell r="A25" t="str">
            <v>12A o V29</v>
          </cell>
          <cell r="B25" t="str">
            <v>BH-P-T2-0024</v>
          </cell>
          <cell r="C25">
            <v>20024</v>
          </cell>
          <cell r="D25">
            <v>105</v>
          </cell>
          <cell r="E25" t="str">
            <v>012-29072</v>
          </cell>
          <cell r="F25" t="str">
            <v>Julia Rosa Zapata Zapata y otros</v>
          </cell>
          <cell r="G25">
            <v>6877.47</v>
          </cell>
          <cell r="H25">
            <v>6909.96</v>
          </cell>
          <cell r="I25" t="str">
            <v>Ambos</v>
          </cell>
          <cell r="J25">
            <v>32.489999999999782</v>
          </cell>
          <cell r="K25">
            <v>1279.6199999999999</v>
          </cell>
          <cell r="L25">
            <v>190205100</v>
          </cell>
          <cell r="M25" t="e">
            <v>#NAME?</v>
          </cell>
          <cell r="N25">
            <v>13</v>
          </cell>
          <cell r="O25">
            <v>38972</v>
          </cell>
          <cell r="P25">
            <v>39023</v>
          </cell>
          <cell r="Q25">
            <v>39225</v>
          </cell>
          <cell r="R25">
            <v>39156</v>
          </cell>
          <cell r="S25">
            <v>39043</v>
          </cell>
          <cell r="T25">
            <v>39050</v>
          </cell>
          <cell r="U25">
            <v>39074</v>
          </cell>
          <cell r="W25">
            <v>39161</v>
          </cell>
        </row>
        <row r="26">
          <cell r="A26" t="str">
            <v>13A o V31</v>
          </cell>
          <cell r="B26" t="str">
            <v>BH-P-T2-0025</v>
          </cell>
          <cell r="C26">
            <v>20025</v>
          </cell>
          <cell r="D26">
            <v>107</v>
          </cell>
          <cell r="E26" t="str">
            <v>012-23206</v>
          </cell>
          <cell r="F26" t="str">
            <v>Ana Maria Zuluaga Jaramillo y otros</v>
          </cell>
          <cell r="G26">
            <v>6872.55</v>
          </cell>
          <cell r="H26">
            <v>6982.77</v>
          </cell>
          <cell r="I26" t="str">
            <v>Ambos</v>
          </cell>
          <cell r="J26">
            <v>110.22000000000025</v>
          </cell>
          <cell r="K26">
            <v>687.26</v>
          </cell>
          <cell r="L26">
            <v>87775000</v>
          </cell>
          <cell r="M26" t="e">
            <v>#NAME?</v>
          </cell>
          <cell r="N26">
            <v>4</v>
          </cell>
          <cell r="O26">
            <v>38972</v>
          </cell>
          <cell r="P26">
            <v>39023</v>
          </cell>
          <cell r="Q26">
            <v>39225</v>
          </cell>
          <cell r="R26">
            <v>39156</v>
          </cell>
          <cell r="S26">
            <v>39043</v>
          </cell>
          <cell r="T26">
            <v>39051</v>
          </cell>
          <cell r="U26">
            <v>39081</v>
          </cell>
        </row>
        <row r="27">
          <cell r="A27" t="str">
            <v>15A o V32</v>
          </cell>
          <cell r="B27" t="str">
            <v>BH-P-T2-0026</v>
          </cell>
          <cell r="C27">
            <v>20026</v>
          </cell>
          <cell r="D27">
            <v>106</v>
          </cell>
          <cell r="E27" t="str">
            <v>012-1956</v>
          </cell>
          <cell r="F27" t="str">
            <v>Gloria Eugenia Correa Jaramillo</v>
          </cell>
          <cell r="G27">
            <v>6909.96</v>
          </cell>
          <cell r="H27">
            <v>7009.91</v>
          </cell>
          <cell r="I27" t="str">
            <v>Ambos</v>
          </cell>
          <cell r="J27">
            <v>99.949999999999818</v>
          </cell>
          <cell r="K27">
            <v>6393.57</v>
          </cell>
          <cell r="M27" t="e">
            <v>#NAME?</v>
          </cell>
          <cell r="N27">
            <v>1</v>
          </cell>
          <cell r="O27">
            <v>38972</v>
          </cell>
          <cell r="P27">
            <v>39023</v>
          </cell>
          <cell r="Q27">
            <v>39225</v>
          </cell>
          <cell r="R27">
            <v>39156</v>
          </cell>
          <cell r="S27">
            <v>39319</v>
          </cell>
          <cell r="T27">
            <v>39319</v>
          </cell>
          <cell r="U27">
            <v>39319</v>
          </cell>
          <cell r="W27">
            <v>39319</v>
          </cell>
        </row>
        <row r="28">
          <cell r="A28" t="str">
            <v>16A o V19</v>
          </cell>
          <cell r="B28" t="str">
            <v>BH-P-T2-0027</v>
          </cell>
          <cell r="C28">
            <v>20027</v>
          </cell>
          <cell r="D28">
            <v>170</v>
          </cell>
          <cell r="E28" t="str">
            <v>012-3975</v>
          </cell>
          <cell r="F28" t="str">
            <v>Sonia Puerta Viuda de Gaitán</v>
          </cell>
          <cell r="G28">
            <v>7009.9</v>
          </cell>
          <cell r="H28">
            <v>7050.8</v>
          </cell>
          <cell r="I28" t="str">
            <v>Ambos</v>
          </cell>
          <cell r="J28">
            <v>40.900000000000546</v>
          </cell>
          <cell r="K28">
            <v>2135.33</v>
          </cell>
          <cell r="M28" t="e">
            <v>#NAME?</v>
          </cell>
          <cell r="N28">
            <v>1</v>
          </cell>
          <cell r="O28">
            <v>38972</v>
          </cell>
          <cell r="P28">
            <v>39023</v>
          </cell>
          <cell r="Q28">
            <v>39225</v>
          </cell>
          <cell r="R28">
            <v>39156</v>
          </cell>
          <cell r="S28">
            <v>39356</v>
          </cell>
          <cell r="T28">
            <v>39356</v>
          </cell>
          <cell r="U28">
            <v>39356</v>
          </cell>
          <cell r="W28">
            <v>39356</v>
          </cell>
        </row>
        <row r="29">
          <cell r="A29" t="str">
            <v>17A o V20</v>
          </cell>
          <cell r="B29" t="str">
            <v>BH-P-T2-0028</v>
          </cell>
          <cell r="C29">
            <v>20028</v>
          </cell>
          <cell r="D29">
            <v>171</v>
          </cell>
          <cell r="E29" t="str">
            <v>012-2506</v>
          </cell>
          <cell r="F29" t="str">
            <v>Juan Carlos Castrillón Jiménez y otros</v>
          </cell>
          <cell r="G29">
            <v>7041.19</v>
          </cell>
          <cell r="H29">
            <v>7111.76</v>
          </cell>
          <cell r="I29" t="str">
            <v>Ambos</v>
          </cell>
          <cell r="J29">
            <v>70.570000000000618</v>
          </cell>
          <cell r="K29">
            <v>2298.94</v>
          </cell>
          <cell r="L29">
            <v>625052300</v>
          </cell>
          <cell r="M29" t="e">
            <v>#NAME?</v>
          </cell>
          <cell r="N29">
            <v>3</v>
          </cell>
          <cell r="O29">
            <v>38972</v>
          </cell>
          <cell r="P29">
            <v>39023</v>
          </cell>
          <cell r="Q29">
            <v>39225</v>
          </cell>
          <cell r="R29">
            <v>39156</v>
          </cell>
          <cell r="S29">
            <v>39100</v>
          </cell>
          <cell r="T29">
            <v>39118</v>
          </cell>
          <cell r="U29">
            <v>39140</v>
          </cell>
          <cell r="W29">
            <v>39181</v>
          </cell>
        </row>
        <row r="30">
          <cell r="A30" t="str">
            <v>16G o V21</v>
          </cell>
          <cell r="B30" t="str">
            <v>BH-P-T2-0029</v>
          </cell>
          <cell r="C30">
            <v>20029</v>
          </cell>
          <cell r="D30">
            <v>173</v>
          </cell>
          <cell r="E30" t="str">
            <v>012-25052</v>
          </cell>
          <cell r="F30" t="str">
            <v>Antonio León Montoya Restrepo y otra</v>
          </cell>
          <cell r="G30">
            <v>7111.76</v>
          </cell>
          <cell r="H30">
            <v>7150.33</v>
          </cell>
          <cell r="I30" t="str">
            <v>Ambos</v>
          </cell>
          <cell r="J30">
            <v>38.569999999999709</v>
          </cell>
          <cell r="K30">
            <v>1274.3499999999999</v>
          </cell>
          <cell r="L30">
            <v>431140800</v>
          </cell>
          <cell r="M30" t="e">
            <v>#NAME?</v>
          </cell>
          <cell r="N30">
            <v>2</v>
          </cell>
          <cell r="O30">
            <v>38972</v>
          </cell>
          <cell r="P30">
            <v>39036</v>
          </cell>
          <cell r="Q30">
            <v>39225</v>
          </cell>
          <cell r="R30">
            <v>39156</v>
          </cell>
          <cell r="S30">
            <v>39048</v>
          </cell>
          <cell r="T30">
            <v>39055</v>
          </cell>
          <cell r="U30">
            <v>39072</v>
          </cell>
          <cell r="V30">
            <v>39149</v>
          </cell>
          <cell r="W30">
            <v>39302</v>
          </cell>
        </row>
        <row r="31">
          <cell r="A31" t="str">
            <v>17G o V22</v>
          </cell>
          <cell r="B31" t="str">
            <v>BH-P-T2-0030</v>
          </cell>
          <cell r="C31">
            <v>20030</v>
          </cell>
          <cell r="D31">
            <v>175</v>
          </cell>
          <cell r="E31" t="str">
            <v>012-13002</v>
          </cell>
          <cell r="F31" t="str">
            <v>Carlos Alberto Gómez Valenzuela</v>
          </cell>
          <cell r="G31">
            <v>7150.33</v>
          </cell>
          <cell r="H31">
            <v>7181.01</v>
          </cell>
          <cell r="I31" t="str">
            <v>Ambos</v>
          </cell>
          <cell r="J31">
            <v>30.680000000000291</v>
          </cell>
          <cell r="K31">
            <v>780.99</v>
          </cell>
          <cell r="L31">
            <v>190226400</v>
          </cell>
          <cell r="M31" t="e">
            <v>#NAME?</v>
          </cell>
          <cell r="N31">
            <v>1</v>
          </cell>
          <cell r="O31">
            <v>38972</v>
          </cell>
          <cell r="P31">
            <v>39024</v>
          </cell>
          <cell r="Q31">
            <v>39225</v>
          </cell>
          <cell r="R31">
            <v>39156</v>
          </cell>
          <cell r="S31">
            <v>39408</v>
          </cell>
          <cell r="T31">
            <v>39415</v>
          </cell>
          <cell r="U31">
            <v>39081</v>
          </cell>
          <cell r="W31">
            <v>39139</v>
          </cell>
        </row>
        <row r="32">
          <cell r="A32" t="str">
            <v>19G o V24</v>
          </cell>
          <cell r="B32" t="str">
            <v>BH-P-T2-0031</v>
          </cell>
          <cell r="C32">
            <v>20031</v>
          </cell>
          <cell r="D32">
            <v>178</v>
          </cell>
          <cell r="E32" t="str">
            <v>012-4131</v>
          </cell>
          <cell r="F32" t="str">
            <v>José Octavio Jiménez Gómez</v>
          </cell>
          <cell r="G32">
            <v>7180.16</v>
          </cell>
          <cell r="H32">
            <v>7225.21</v>
          </cell>
          <cell r="I32" t="str">
            <v>Ambos</v>
          </cell>
          <cell r="J32">
            <v>45.050000000000182</v>
          </cell>
          <cell r="K32">
            <v>653.41999999999996</v>
          </cell>
          <cell r="L32">
            <v>241591500</v>
          </cell>
          <cell r="M32" t="e">
            <v>#NAME?</v>
          </cell>
          <cell r="N32">
            <v>1</v>
          </cell>
          <cell r="O32">
            <v>38972</v>
          </cell>
          <cell r="P32">
            <v>39036</v>
          </cell>
          <cell r="Q32">
            <v>39225</v>
          </cell>
          <cell r="R32">
            <v>39156</v>
          </cell>
          <cell r="S32">
            <v>39078</v>
          </cell>
          <cell r="T32">
            <v>39118</v>
          </cell>
          <cell r="U32">
            <v>39135</v>
          </cell>
          <cell r="W32">
            <v>39149</v>
          </cell>
        </row>
        <row r="33">
          <cell r="A33" t="str">
            <v>18A o V24A</v>
          </cell>
          <cell r="B33" t="str">
            <v>BH-P-T2-0032</v>
          </cell>
          <cell r="C33">
            <v>20032</v>
          </cell>
          <cell r="D33">
            <v>176</v>
          </cell>
          <cell r="E33" t="str">
            <v>Posesión</v>
          </cell>
          <cell r="F33" t="str">
            <v>Amparo Agudelo Vallejo</v>
          </cell>
          <cell r="G33">
            <v>7191.49</v>
          </cell>
          <cell r="H33">
            <v>7222.92</v>
          </cell>
          <cell r="I33" t="str">
            <v>Ambos</v>
          </cell>
          <cell r="J33">
            <v>31.430000000000291</v>
          </cell>
          <cell r="K33">
            <v>333.19</v>
          </cell>
          <cell r="L33">
            <v>55830500</v>
          </cell>
          <cell r="M33" t="e">
            <v>#NAME?</v>
          </cell>
          <cell r="N33">
            <v>1</v>
          </cell>
          <cell r="O33">
            <v>39334</v>
          </cell>
          <cell r="P33">
            <v>39028</v>
          </cell>
          <cell r="Q33">
            <v>39225</v>
          </cell>
          <cell r="R33">
            <v>39156</v>
          </cell>
          <cell r="S33">
            <v>39094</v>
          </cell>
          <cell r="T33">
            <v>39195</v>
          </cell>
          <cell r="U33">
            <v>39195</v>
          </cell>
          <cell r="W33">
            <v>39195</v>
          </cell>
        </row>
        <row r="34">
          <cell r="A34" t="str">
            <v>18M o V23</v>
          </cell>
          <cell r="B34" t="str">
            <v>BH-P-T2-0033</v>
          </cell>
          <cell r="C34">
            <v>20033</v>
          </cell>
          <cell r="D34">
            <v>177</v>
          </cell>
          <cell r="E34" t="str">
            <v>012-8793</v>
          </cell>
          <cell r="F34" t="str">
            <v>Mauricio Arango Foronda y otros</v>
          </cell>
          <cell r="G34">
            <v>7222.92</v>
          </cell>
          <cell r="H34">
            <v>7251.3</v>
          </cell>
          <cell r="I34" t="str">
            <v>Ambos</v>
          </cell>
          <cell r="J34">
            <v>28.380000000000109</v>
          </cell>
          <cell r="K34">
            <v>480.32</v>
          </cell>
          <cell r="M34" t="e">
            <v>#NAME?</v>
          </cell>
          <cell r="N34">
            <v>9</v>
          </cell>
          <cell r="O34">
            <v>38972</v>
          </cell>
          <cell r="P34">
            <v>39028</v>
          </cell>
          <cell r="Q34">
            <v>39225</v>
          </cell>
          <cell r="R34">
            <v>39156</v>
          </cell>
          <cell r="W34">
            <v>39426</v>
          </cell>
        </row>
        <row r="35">
          <cell r="A35" t="str">
            <v>20G o V17</v>
          </cell>
          <cell r="B35" t="str">
            <v>BH-P-T2-0034</v>
          </cell>
          <cell r="C35">
            <v>20034</v>
          </cell>
          <cell r="D35">
            <v>239</v>
          </cell>
          <cell r="E35" t="str">
            <v>012-12006</v>
          </cell>
          <cell r="F35" t="str">
            <v>Ambrosía Limitada</v>
          </cell>
          <cell r="G35">
            <v>7226.33</v>
          </cell>
          <cell r="H35">
            <v>7363.59</v>
          </cell>
          <cell r="I35" t="str">
            <v>Ambos</v>
          </cell>
          <cell r="J35">
            <v>137.26000000000022</v>
          </cell>
          <cell r="K35">
            <v>4393.71</v>
          </cell>
          <cell r="L35">
            <v>860690100</v>
          </cell>
          <cell r="M35" t="e">
            <v>#NAME?</v>
          </cell>
          <cell r="N35">
            <v>1</v>
          </cell>
          <cell r="O35">
            <v>38972</v>
          </cell>
          <cell r="P35">
            <v>39028</v>
          </cell>
          <cell r="Q35">
            <v>39225</v>
          </cell>
          <cell r="R35">
            <v>39156</v>
          </cell>
          <cell r="S35">
            <v>39092</v>
          </cell>
          <cell r="T35">
            <v>39109</v>
          </cell>
          <cell r="U35">
            <v>39115</v>
          </cell>
          <cell r="W35">
            <v>39198</v>
          </cell>
        </row>
        <row r="36">
          <cell r="A36" t="str">
            <v>20G1 o V18</v>
          </cell>
          <cell r="B36" t="str">
            <v>BH-P-T2-0035</v>
          </cell>
          <cell r="C36">
            <v>20035</v>
          </cell>
          <cell r="D36">
            <v>240</v>
          </cell>
          <cell r="E36" t="str">
            <v>012-12005</v>
          </cell>
          <cell r="F36" t="str">
            <v>Maria Adelaida Gómez Arango y otros</v>
          </cell>
          <cell r="G36">
            <v>7363.59</v>
          </cell>
          <cell r="H36">
            <v>7415.08</v>
          </cell>
          <cell r="I36" t="str">
            <v>Ambos</v>
          </cell>
          <cell r="J36">
            <v>51.489999999999782</v>
          </cell>
          <cell r="K36">
            <v>1750.21</v>
          </cell>
          <cell r="L36">
            <v>200021000</v>
          </cell>
          <cell r="M36" t="e">
            <v>#NAME?</v>
          </cell>
          <cell r="N36">
            <v>3</v>
          </cell>
          <cell r="O36">
            <v>38972</v>
          </cell>
          <cell r="P36">
            <v>39028</v>
          </cell>
          <cell r="Q36">
            <v>39225</v>
          </cell>
          <cell r="R36">
            <v>39156</v>
          </cell>
          <cell r="S36">
            <v>39048</v>
          </cell>
          <cell r="T36">
            <v>39122</v>
          </cell>
          <cell r="U36">
            <v>39140</v>
          </cell>
          <cell r="W36">
            <v>39401</v>
          </cell>
        </row>
        <row r="37">
          <cell r="A37" t="str">
            <v>20A o 20A</v>
          </cell>
          <cell r="B37" t="str">
            <v>BH-P-T2-0036</v>
          </cell>
          <cell r="C37">
            <v>20036</v>
          </cell>
          <cell r="D37">
            <v>241</v>
          </cell>
          <cell r="E37" t="str">
            <v>012-12798</v>
          </cell>
          <cell r="F37" t="str">
            <v>Maria de las Mercedes Gutiérrez</v>
          </cell>
          <cell r="G37">
            <v>7415.08</v>
          </cell>
          <cell r="H37">
            <v>7444.27</v>
          </cell>
          <cell r="I37" t="str">
            <v>Ambos</v>
          </cell>
          <cell r="J37">
            <v>29.190000000000509</v>
          </cell>
          <cell r="K37">
            <v>1415.38</v>
          </cell>
          <cell r="L37">
            <v>403005700</v>
          </cell>
          <cell r="M37" t="e">
            <v>#NAME?</v>
          </cell>
          <cell r="N37">
            <v>1</v>
          </cell>
          <cell r="O37">
            <v>39079</v>
          </cell>
          <cell r="P37">
            <v>39071</v>
          </cell>
          <cell r="Q37">
            <v>39225</v>
          </cell>
          <cell r="S37">
            <v>39184</v>
          </cell>
          <cell r="T37">
            <v>39198</v>
          </cell>
          <cell r="U37">
            <v>39198</v>
          </cell>
          <cell r="W37">
            <v>39198</v>
          </cell>
        </row>
      </sheetData>
      <sheetData sheetId="1" refreshError="1"/>
      <sheetData sheetId="2"/>
      <sheetData sheetId="3" refreshError="1"/>
      <sheetData sheetId="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UBIC"/>
      <sheetName val="CODESPACIO"/>
      <sheetName val="CODCONST"/>
      <sheetName val="pptopreliminar"/>
      <sheetName val="BAMBU"/>
      <sheetName val="entrepaños"/>
      <sheetName val="MACANA"/>
      <sheetName val="TDBAMBU"/>
      <sheetName val="TDMACANA"/>
      <sheetName val="memoria"/>
      <sheetName val="mampbambu A y B"/>
      <sheetName val="fachbambu A y B1"/>
      <sheetName val="mampMACANA A Y B"/>
      <sheetName val="fachmacana A y B"/>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BLEMA"/>
      <sheetName val="EJEMPLO"/>
      <sheetName val="TARIFAS"/>
      <sheetName val="Tramo 1"/>
      <sheetName val="Tramo 2 TM"/>
      <sheetName val="Tramo 2 RV"/>
      <sheetName val="Tramo 2 CV"/>
      <sheetName val="RES Tr2"/>
      <sheetName val="Tramo 3 RV"/>
      <sheetName val="Tramo 3 CV"/>
      <sheetName val="RES Tr3"/>
      <sheetName val="RESUMEN"/>
    </sheetNames>
    <sheetDataSet>
      <sheetData sheetId="0">
        <row r="20">
          <cell r="H20" t="str">
            <v>CAT 320 B</v>
          </cell>
        </row>
        <row r="21">
          <cell r="H21" t="str">
            <v>CAT 324 D</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RAS SES"/>
      <sheetName val="RES COSTOS SES"/>
      <sheetName val="INVERSION"/>
      <sheetName val="COSTOS AT"/>
      <sheetName val="COSTOS MTyBT"/>
      <sheetName val="COSTOS SES AT"/>
      <sheetName val="COSTOS DE OBRAS LINEAS"/>
      <sheetName val="COSTOS OBRAS SES"/>
      <sheetName val="COSTOSREDMT"/>
      <sheetName val="EXPSES"/>
      <sheetName val="EXPRED"/>
      <sheetName val="ACT LINEAS"/>
      <sheetName val="ACTSESAT-AT"/>
      <sheetName val="ACT.SES"/>
      <sheetName val="SUBEST."/>
      <sheetName val="ACTREDES"/>
      <sheetName val="INVMLS"/>
      <sheetName val="INVMLSCORR"/>
      <sheetName val="OTROS PROYECTOS M.T"/>
      <sheetName val="OTROS PROYECTOS A.T"/>
      <sheetName val="Hoja4"/>
      <sheetName val="Hoja3"/>
      <sheetName val="NOTASSES"/>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
      <sheetName val="ORGANIGRAMA"/>
      <sheetName val="FLUJO DE FONDOS"/>
      <sheetName val="CRONOGRAMA"/>
      <sheetName val="INSUMOS"/>
      <sheetName val="A.E.B"/>
      <sheetName val="PRESUPUESTO"/>
      <sheetName val="A.P.U (3)"/>
      <sheetName val="A.P.U (2)"/>
      <sheetName val="P.S"/>
      <sheetName val="A.I.U"/>
      <sheetName val="ACTA DE MODIFICACION No. 1"/>
      <sheetName val=" PROGR. INV."/>
      <sheetName val="ACTA DE MODIFICACION No. 2"/>
      <sheetName val=" PROGR. INV. ACTA MOD. 2"/>
      <sheetName val="REPROGR. 2"/>
      <sheetName val="ACTA DE MODIFICACION No. 3"/>
      <sheetName val=" PROGR. INV. ACTA MOD. 3"/>
      <sheetName val="ACTA DE MODIFICACION No. 4"/>
      <sheetName val=" PROGR. INV. ACTA MOD. REVISADO"/>
      <sheetName val=" PROGR. INV. ACTA MOD. 4"/>
      <sheetName val="memoria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RESUMEN"/>
      <sheetName val="L. MAT."/>
      <sheetName val="A.BAS."/>
      <sheetName val="CUAD."/>
      <sheetName val="APU"/>
      <sheetName val="AUI"/>
      <sheetName val="C.FIN."/>
      <sheetName val="P.INV"/>
      <sheetName val="P.S."/>
      <sheetName val="P.INV.ANTIC."/>
      <sheetName val="Hoja1"/>
      <sheetName val="Estado Resumen"/>
      <sheetName val="TORTA"/>
      <sheetName val="Resum_Pav"/>
      <sheetName val="INVENT.ALC-CUNETAS 90BLB"/>
      <sheetName val="PUENTES Y PONTONES"/>
      <sheetName val="SEÑAL VERTICAL90BLB"/>
      <sheetName val="SEÑAL HORIZONTAL90BLB"/>
      <sheetName val="Tabla"/>
      <sheetName val="ESTADO VÍA-CRIT.TECNICO"/>
      <sheetName val="CALIFICACIÓN"/>
      <sheetName val="DAÑOS 8002"/>
      <sheetName val="DAÑOS 4313 "/>
      <sheetName val="DAÑOS 7805"/>
      <sheetName val="DAÑOS 80MG01"/>
      <sheetName val="INVENT.ALC-CUNETAS 8002"/>
      <sheetName val="INV.ALC-CUNET 4313 - 7805"/>
      <sheetName val="INVENT.ALC-CUNET 80MG01"/>
      <sheetName val="SEÑAL VERTICAL 8002"/>
      <sheetName val="SEÑAL VERTICAL 4313"/>
      <sheetName val="SEÑAL VERTICAL 80MG01"/>
      <sheetName val="SEÑAL HORIZONTAL 8002"/>
      <sheetName val="SEÑAL HORIZONTAL 4313"/>
      <sheetName val="SEÑAL HORIZONTAL 80MG01"/>
      <sheetName val="AMC"/>
      <sheetName val="Basico"/>
      <sheetName val="Iva"/>
      <sheetName val="Total"/>
      <sheetName val="amc_acta"/>
      <sheetName val="amc_bas"/>
      <sheetName val="amc_iva"/>
      <sheetName val="amc_total"/>
      <sheetName val="amc_anticip"/>
      <sheetName val="a  aaInformación GRUPO"/>
      <sheetName val="VínculoExternoRecuperado1"/>
      <sheetName val="AIU"/>
      <sheetName val="FACTOR PREST."/>
      <sheetName val="DESGLOSE DE PERSONAL"/>
      <sheetName val="EQUIPO"/>
      <sheetName val="MATERIALES"/>
      <sheetName val="ResumenK77+126 hasta K104+435"/>
      <sheetName val="K77+126 hasta K104+435"/>
      <sheetName val="k77+126 A K78"/>
      <sheetName val="K78-K79"/>
      <sheetName val="K79-K80"/>
      <sheetName val="K80-K81"/>
      <sheetName val="K81-K82"/>
      <sheetName val="K82-K83"/>
      <sheetName val="K83 - K84"/>
      <sheetName val="K84 - K85"/>
      <sheetName val="K85-K86"/>
      <sheetName val="K86-K87"/>
      <sheetName val="K87-K88"/>
      <sheetName val="K88-K89"/>
      <sheetName val="K89-K90"/>
      <sheetName val="K90-K91"/>
      <sheetName val="K91-K92"/>
      <sheetName val="K92-K93"/>
      <sheetName val="K93-K94"/>
      <sheetName val="K94-K95"/>
      <sheetName val="K95-K96"/>
      <sheetName val="K96-K97"/>
      <sheetName val="K97-K98"/>
      <sheetName val="K98-K99"/>
      <sheetName val="K99-K100"/>
      <sheetName val="K100-K101"/>
      <sheetName val="K101-K102"/>
      <sheetName val="K102-K103"/>
      <sheetName val="K103-K104"/>
      <sheetName val="K104-104+435"/>
      <sheetName val="RESUMEN CANTIDADES POR KM"/>
      <sheetName val="200.2"/>
      <sheetName val="201.7"/>
      <sheetName val="201.8"/>
      <sheetName val="201.9"/>
      <sheetName val="201.10"/>
      <sheetName val="201.15"/>
      <sheetName val="201.16"/>
      <sheetName val="210.1.1"/>
      <sheetName val="211.1"/>
      <sheetName val="220.1"/>
      <sheetName val="234.1"/>
      <sheetName val="310.1"/>
      <sheetName val="311.1"/>
      <sheetName val="320.1"/>
      <sheetName val="330.1"/>
      <sheetName val="420.1"/>
      <sheetName val="450.2P"/>
      <sheetName val="500.1"/>
      <sheetName val="511.1P"/>
      <sheetName val="511.2P"/>
      <sheetName val="672.1"/>
      <sheetName val="672.2P"/>
      <sheetName val="672.3P"/>
      <sheetName val="672.4P"/>
      <sheetName val="672.5P"/>
      <sheetName val="672.6P"/>
      <sheetName val="672.7P"/>
      <sheetName val="600.1"/>
      <sheetName val="600.2"/>
      <sheetName val="610.1"/>
      <sheetName val="610.1.1"/>
      <sheetName val="610.1.2P"/>
      <sheetName val="610.1.3P"/>
      <sheetName val="621.1"/>
      <sheetName val="621.2"/>
      <sheetName val="621.3"/>
      <sheetName val="621.4"/>
      <sheetName val="630.1"/>
      <sheetName val="630.2"/>
      <sheetName val="630.4"/>
      <sheetName val="630.6"/>
      <sheetName val="640.1"/>
      <sheetName val="640.2"/>
      <sheetName val="642.1"/>
      <sheetName val="642.2"/>
      <sheetName val="642.4"/>
      <sheetName val="642.5"/>
      <sheetName val="642.6"/>
      <sheetName val="642.7"/>
      <sheetName val="642.8"/>
      <sheetName val="642.3"/>
      <sheetName val="642.9"/>
      <sheetName val="642.10"/>
      <sheetName val="650.1"/>
      <sheetName val="650.2"/>
      <sheetName val="650.4"/>
      <sheetName val="650.3"/>
      <sheetName val="674.1"/>
      <sheetName val="674.1P"/>
      <sheetName val="674.2P"/>
      <sheetName val="674.3P"/>
      <sheetName val="674.4P"/>
      <sheetName val="661.1"/>
      <sheetName val="670.2"/>
      <sheetName val="671.1"/>
      <sheetName val="673.1"/>
      <sheetName val="673.2"/>
      <sheetName val="630.7"/>
      <sheetName val="671.2"/>
      <sheetName val="681.1"/>
      <sheetName val="673.3"/>
      <sheetName val="673.4"/>
      <sheetName val="673.5"/>
      <sheetName val="673.6"/>
      <sheetName val="671.3"/>
      <sheetName val="700.1"/>
      <sheetName val="700.3"/>
      <sheetName val="710.1"/>
      <sheetName val="700.1.1"/>
      <sheetName val="720.1"/>
      <sheetName val="730.1"/>
      <sheetName val="731.1"/>
      <sheetName val="800.2"/>
      <sheetName val="810.2"/>
      <sheetName val="810.3P"/>
      <sheetName val="900.2"/>
      <sheetName val="900.3"/>
      <sheetName val="SEG. PROGRAMA  HITO 3"/>
      <sheetName val="MOV.TIERRAS"/>
      <sheetName val="BASE "/>
      <sheetName val="SUBBASE"/>
      <sheetName val="MCD-2"/>
      <sheetName val="SITIOS CRITICOS (2)"/>
      <sheetName val="PUENTE K77+430 (2)"/>
      <sheetName val="PUENTE K77+830 (2)"/>
      <sheetName val="PUENTE K79+090 (2)"/>
      <sheetName val="puente k87+028 (2)"/>
      <sheetName val="PUENTE 87+414 (2)"/>
      <sheetName val="PUENTE 87+765 (2)"/>
      <sheetName val="PUENTE K88+535 (2)"/>
      <sheetName val="PUENTE 88+885 (2)"/>
      <sheetName val="PUENTE K91+355 (2)"/>
      <sheetName val="PUENTE K92+827 (2)"/>
      <sheetName val="PUENTE K93+483 (2)"/>
      <sheetName val="PUENTE K94+143 (2)"/>
      <sheetName val="PUENTE K94+907 (2)"/>
      <sheetName val="PUENTE K96+925 (2)"/>
      <sheetName val="PUENTE K99+293 (2)"/>
      <sheetName val="PUENTE K102+359 (2)"/>
      <sheetName val="PUENTE K105+580 (2)"/>
      <sheetName val="Muros cimentados superficia (2"/>
      <sheetName val="Muros cimentados en pilotes (2"/>
      <sheetName val="Pantallas de pìlotes (2)"/>
      <sheetName val="BOXCULVER"/>
      <sheetName val="ALCANTARILLAS"/>
      <sheetName val="CUNETA"/>
      <sheetName val="Disipadores"/>
      <sheetName val="Zanjas"/>
      <sheetName val="SUBDRENES"/>
      <sheetName val="Costos PAGA"/>
      <sheetName val="PREDIOS PR80-PR94"/>
      <sheetName val="PREDIOS PR94-PR117"/>
      <sheetName val="77+340 AL 78+000"/>
      <sheetName val="78+000 AL 79+000"/>
      <sheetName val="79+000 AL 80+000"/>
      <sheetName val="80+000 AL 81+000"/>
      <sheetName val="81+000 AL 82+000"/>
      <sheetName val="82+000 AL 83+000"/>
      <sheetName val="83+000 AL 84+000"/>
      <sheetName val="84+000 AL 85+000"/>
      <sheetName val="85+000 AL 86+000"/>
      <sheetName val="86+000 AL 87+000"/>
      <sheetName val="87+000 AL 88+000"/>
      <sheetName val="88+000 AL 89+000"/>
      <sheetName val="89+000 AL 90+000"/>
      <sheetName val="90+000 AL 91+000"/>
      <sheetName val="91+000 AL 92+000 "/>
      <sheetName val="92+000 AL 93+000"/>
      <sheetName val="93+000 AL 93+027.11"/>
      <sheetName val="93+027.11 AL 94+000"/>
      <sheetName val="94+000 AL 95+000"/>
      <sheetName val="95+000 AL 96+000"/>
      <sheetName val="96+000 AL 97+000"/>
      <sheetName val="97+000 AL 98+000"/>
      <sheetName val="98+000 AL 99+000"/>
      <sheetName val="99+000 AL 100+000"/>
      <sheetName val="100+000 AL 101+000"/>
      <sheetName val="101+000 AL 102+000"/>
      <sheetName val="102+000 AL 103+000"/>
      <sheetName val="103+000 AL 104+000"/>
      <sheetName val="104+000 AL 105+000"/>
      <sheetName val="a%20%20aaInformación%20GRUPO"/>
      <sheetName val="aCCIDENTES DE 1995 - 1996"/>
      <sheetName val="PORTADA"/>
      <sheetName val="FNC"/>
      <sheetName val="INDICE"/>
      <sheetName val="INDICE ALFABETICO"/>
      <sheetName val="EQUIPOS"/>
      <sheetName val="OTROS"/>
      <sheetName val="200.1"/>
      <sheetName val="200P1"/>
      <sheetName val="200P2"/>
      <sheetName val="200P3"/>
      <sheetName val="201.1"/>
      <sheetName val="201.1P"/>
      <sheetName val="211.11P"/>
      <sheetName val="201.2"/>
      <sheetName val="201.3"/>
      <sheetName val="201.3P"/>
      <sheetName val="201.4"/>
      <sheetName val="201.7P1"/>
      <sheetName val="201.7P2"/>
      <sheetName val="201.8P"/>
      <sheetName val="201.11"/>
      <sheetName val="201.11P"/>
      <sheetName val="201.12"/>
      <sheetName val="201.13"/>
      <sheetName val="201.14"/>
      <sheetName val="201.14P1"/>
      <sheetName val="201.17"/>
      <sheetName val="201.21"/>
      <sheetName val="210.1.2"/>
      <sheetName val="210.2.1"/>
      <sheetName val="210.2.1P"/>
      <sheetName val="210.2.2"/>
      <sheetName val="210.2.3"/>
      <sheetName val="210.2.4"/>
      <sheetName val="220.1P"/>
      <sheetName val="221.1"/>
      <sheetName val="221.2"/>
      <sheetName val="225P"/>
      <sheetName val="230.1"/>
      <sheetName val="230.2"/>
      <sheetName val="232.1"/>
      <sheetName val="311P1"/>
      <sheetName val="311P2"/>
      <sheetName val="311P3"/>
      <sheetName val="320.2"/>
      <sheetName val="330.2"/>
      <sheetName val="340.1"/>
      <sheetName val="340.2"/>
      <sheetName val="340.3"/>
      <sheetName val="341.1"/>
      <sheetName val="341.2"/>
      <sheetName val="343P"/>
      <sheetName val="410.1"/>
      <sheetName val="410.2"/>
      <sheetName val="411.1"/>
      <sheetName val="411.2"/>
      <sheetName val="411.3"/>
      <sheetName val="411P"/>
      <sheetName val="414.1"/>
      <sheetName val="414.2"/>
      <sheetName val="414.3"/>
      <sheetName val="414.4"/>
      <sheetName val="414.5"/>
      <sheetName val="415.1"/>
      <sheetName val="420.2"/>
      <sheetName val="421.1"/>
      <sheetName val="421.2"/>
      <sheetName val="421.3"/>
      <sheetName val="421.4"/>
      <sheetName val="430.1"/>
      <sheetName val="430.2"/>
      <sheetName val="431.1"/>
      <sheetName val="431.2"/>
      <sheetName val="432.1"/>
      <sheetName val="432.2"/>
      <sheetName val="433.1"/>
      <sheetName val="433.2"/>
      <sheetName val="433.3"/>
      <sheetName val="433.4"/>
      <sheetName val="433.5"/>
      <sheetName val="433.6"/>
      <sheetName val="433.7"/>
      <sheetName val="433.8"/>
      <sheetName val="440.1"/>
      <sheetName val="440.1P"/>
      <sheetName val="440.2"/>
      <sheetName val="440.2P"/>
      <sheetName val="440.3"/>
      <sheetName val="440.3P"/>
      <sheetName val="440.4"/>
      <sheetName val="440.4P"/>
      <sheetName val="441.1"/>
      <sheetName val="441.1P"/>
      <sheetName val="441.2"/>
      <sheetName val="441.2P"/>
      <sheetName val="441.3"/>
      <sheetName val="441.3P"/>
      <sheetName val="441.4P"/>
      <sheetName val="450.1"/>
      <sheetName val="450.1P"/>
      <sheetName val="450.2"/>
      <sheetName val="450.3"/>
      <sheetName val="450.3P"/>
      <sheetName val="450.9"/>
      <sheetName val="450.9P"/>
      <sheetName val="451.1"/>
      <sheetName val="451.1P"/>
      <sheetName val="451.2"/>
      <sheetName val="451.2P"/>
      <sheetName val="451.3"/>
      <sheetName val="451.3P"/>
      <sheetName val="451.4P"/>
      <sheetName val="452.1"/>
      <sheetName val="452.1P"/>
      <sheetName val="452.2"/>
      <sheetName val="452.2P"/>
      <sheetName val="452.3"/>
      <sheetName val="452.3P"/>
      <sheetName val="452.4"/>
      <sheetName val="452.4P"/>
      <sheetName val="453.1"/>
      <sheetName val="460.1(5 CM)"/>
      <sheetName val="460.1 (10 CM)"/>
      <sheetName val="460.1P"/>
      <sheetName val="461.1"/>
      <sheetName val="461.2P"/>
      <sheetName val="462.1.1"/>
      <sheetName val="462.1.1P"/>
      <sheetName val="462.1.2"/>
      <sheetName val="462.1.2P"/>
      <sheetName val="462.1.3P"/>
      <sheetName val="462.1.3"/>
      <sheetName val="462.1.4P"/>
      <sheetName val="462.1.4"/>
      <sheetName val="462.2P"/>
      <sheetName val="464.1"/>
      <sheetName val="464.2"/>
      <sheetName val="464.3"/>
      <sheetName val="465.1"/>
      <sheetName val="466.1"/>
      <sheetName val="501.1"/>
      <sheetName val="510.1"/>
      <sheetName val="510P1"/>
      <sheetName val="510P2"/>
      <sheetName val="510P3"/>
      <sheetName val="600.3"/>
      <sheetName val="600.4"/>
      <sheetName val="600.4P"/>
      <sheetName val="600.5"/>
      <sheetName val="600.5P"/>
      <sheetName val="610.1P"/>
      <sheetName val="610.2"/>
      <sheetName val="620.1"/>
      <sheetName val="620.2"/>
      <sheetName val="620.3"/>
      <sheetName val="620P"/>
      <sheetName val="621.1P7"/>
      <sheetName val="621.5P2"/>
      <sheetName val="621P"/>
      <sheetName val="622.1"/>
      <sheetName val="622.2"/>
      <sheetName val="622.3"/>
      <sheetName val="622.4"/>
      <sheetName val="622.5"/>
      <sheetName val="623P"/>
      <sheetName val="623P1"/>
      <sheetName val="630P"/>
      <sheetName val="630.1.2P"/>
      <sheetName val="630.1P"/>
      <sheetName val="630.2P"/>
      <sheetName val="630.3"/>
      <sheetName val="630.3P"/>
      <sheetName val="630.4 "/>
      <sheetName val="630.5"/>
      <sheetName val="632.1"/>
      <sheetName val="632P"/>
      <sheetName val="632.P2"/>
      <sheetName val="633P"/>
      <sheetName val="640.1.1"/>
      <sheetName val="640.1.2"/>
      <sheetName val="640.1.3"/>
      <sheetName val="640.2P"/>
      <sheetName val="641.1"/>
      <sheetName val="642P1 JUNTAS"/>
      <sheetName val="642P2 JUNTAS"/>
      <sheetName val="642P3 JUNTAS"/>
      <sheetName val="650.3P"/>
      <sheetName val="660.1"/>
      <sheetName val="660.2"/>
      <sheetName val="660.3"/>
      <sheetName val="661.1.1 TIPO I"/>
      <sheetName val="661.1.2 TIPO II"/>
      <sheetName val="661.2.1 TIPO I"/>
      <sheetName val="661P"/>
      <sheetName val="662.1"/>
      <sheetName val="662.2"/>
      <sheetName val="670.1"/>
      <sheetName val="670.1P"/>
      <sheetName val="671.1P"/>
      <sheetName val="673.1P"/>
      <sheetName val="673.2.1 NT2500"/>
      <sheetName val="673.2.2 NT2100"/>
      <sheetName val="673.2.3"/>
      <sheetName val="673.2.4"/>
      <sheetName val="674P"/>
      <sheetName val="675P1"/>
      <sheetName val="675P2"/>
      <sheetName val="680.1"/>
      <sheetName val="680.2"/>
      <sheetName val="680.3"/>
      <sheetName val="680P1"/>
      <sheetName val="680P2"/>
      <sheetName val="682.1"/>
      <sheetName val="690.1"/>
      <sheetName val="700P BANDAS SONORAS "/>
      <sheetName val="701.1"/>
      <sheetName val="701P"/>
      <sheetName val="700.2"/>
      <sheetName val="700.4"/>
      <sheetName val="710.1.1"/>
      <sheetName val="710.1.2"/>
      <sheetName val="710.1.3"/>
      <sheetName val="710.1.4"/>
      <sheetName val="710.2"/>
      <sheetName val="730.2"/>
      <sheetName val="730.3"/>
      <sheetName val="740.1"/>
      <sheetName val="800.1"/>
      <sheetName val="800.3P"/>
      <sheetName val="800.4P"/>
      <sheetName val="800P"/>
      <sheetName val="810.1"/>
      <sheetName val="810.2P"/>
      <sheetName val="810.3"/>
      <sheetName val="811.1"/>
      <sheetName val="811P"/>
      <sheetName val="812.1"/>
      <sheetName val="815P"/>
      <sheetName val="900.1"/>
      <sheetName val="PLATINA"/>
      <sheetName val="PILOTES 6&quot;"/>
      <sheetName val="701.2P"/>
      <sheetName val="201.2 reforzado"/>
      <sheetName val="210.2 OTRA"/>
      <sheetName val="650.5P"/>
      <sheetName val="1p"/>
      <sheetName val="4651p"/>
      <sheetName val="LOCALIZACION ESTRUCTURAS"/>
      <sheetName val="LOCALIZACION CARRETERAS"/>
      <sheetName val="200P ROCERIA"/>
      <sheetName val="201.2 ciclopeo"/>
      <sheetName val="210.1"/>
      <sheetName val="210.2"/>
      <sheetName val="210.3"/>
      <sheetName val="211"/>
      <sheetName val="220"/>
      <sheetName val="310"/>
      <sheetName val="311"/>
      <sheetName val="341.1P"/>
      <sheetName val="415"/>
      <sheetName val="420"/>
      <sheetName val="432"/>
      <sheetName val="440.2PREP VIA "/>
      <sheetName val="440.1PREP VIA"/>
      <sheetName val="440.3PREP VIA  "/>
      <sheetName val="441.1P COMPRADA"/>
      <sheetName val="441.2P COMPRADA"/>
      <sheetName val="441.3P COMPRADA"/>
      <sheetName val="441.4"/>
      <sheetName val="450.1P "/>
      <sheetName val="450.3P "/>
      <sheetName val="450.5"/>
      <sheetName val="452.1P "/>
      <sheetName val="452.2P "/>
      <sheetName val="453"/>
      <sheetName val="460"/>
      <sheetName val="460P"/>
      <sheetName val="461.2"/>
      <sheetName val="462.1P"/>
      <sheetName val="462.3P"/>
      <sheetName val="462.4P"/>
      <sheetName val="462.5"/>
      <sheetName val="500"/>
      <sheetName val="500P"/>
      <sheetName val="510"/>
      <sheetName val="510P5"/>
      <sheetName val="600.4 P"/>
      <sheetName val="600.5 P"/>
      <sheetName val="621.5"/>
      <sheetName val="621.5P"/>
      <sheetName val="621.6"/>
      <sheetName val="621,7"/>
      <sheetName val="630.P"/>
      <sheetName val="631P BOLSACRETO"/>
      <sheetName val="632"/>
      <sheetName val="640.3"/>
      <sheetName val="641"/>
      <sheetName val="641P ANCLAJES"/>
      <sheetName val="650.3 OTRO"/>
      <sheetName val="660.1P"/>
      <sheetName val="661 TIPO 1"/>
      <sheetName val="661 TIPO 2"/>
      <sheetName val="661 OTRO"/>
      <sheetName val="671"/>
      <sheetName val="672"/>
      <sheetName val="674"/>
      <sheetName val="675.1"/>
      <sheetName val="675.2"/>
      <sheetName val="675.3"/>
      <sheetName val="676"/>
      <sheetName val="680P"/>
      <sheetName val="681"/>
      <sheetName val="680.1P"/>
      <sheetName val="682"/>
      <sheetName val="683P"/>
      <sheetName val="701"/>
      <sheetName val="710.3"/>
      <sheetName val="710.4"/>
      <sheetName val="710.5"/>
      <sheetName val="720"/>
      <sheetName val="740"/>
      <sheetName val="800.3"/>
      <sheetName val="800.4"/>
      <sheetName val="810.1P"/>
      <sheetName val="610P"/>
      <sheetName val="hexapodos"/>
      <sheetName val="LINEA DE DEMARCACIÓN BASE AGUA"/>
      <sheetName val="TACHA REFLECTIVA"/>
      <sheetName val="SEÑAL VERTICAL DE 75"/>
      <sheetName val="DEFENSA METALICA"/>
      <sheetName val="Hoja1 (2)"/>
      <sheetName val="Hoja2 (2)"/>
      <sheetName val="Hoja3 (2)"/>
      <sheetName val="Hoja2"/>
      <sheetName val="Hoja3"/>
      <sheetName val="a  aaInformación"/>
      <sheetName val="A MInformes M"/>
      <sheetName val="Itemes Renovación"/>
      <sheetName val="G12-T1 (F4)"/>
      <sheetName val="G12-T2a (F4)"/>
      <sheetName val="G12-T2b (F4)"/>
      <sheetName val="G12-T3a (F4)"/>
      <sheetName val="G12-T3b (F4)"/>
      <sheetName val="G13-T1a (F4)"/>
      <sheetName val="G13-T1b (F4)"/>
      <sheetName val="G14-T1 (F4)"/>
      <sheetName val="G14-T2 (F4)"/>
      <sheetName val="G14-T3 (F4)"/>
      <sheetName val="G14-T4 (F4)"/>
      <sheetName val="Interc de Hidr."/>
      <sheetName val="Cambio de Valv."/>
      <sheetName val="Interc.tapones"/>
      <sheetName val="Interc.válv."/>
      <sheetName val="Coloc. e Interc. Tapones"/>
      <sheetName val="Varios."/>
      <sheetName val="Paral. 1"/>
      <sheetName val="Paral. 2"/>
      <sheetName val="Paral. 3"/>
      <sheetName val="Paral.4"/>
      <sheetName val="Totales"/>
      <sheetName val="EvaluaciónFórmulas"/>
      <sheetName val="EvaluaciónG"/>
      <sheetName val="EvaluaciónFórmulas (2)"/>
      <sheetName val="EvaluaciónG (2)"/>
      <sheetName val="EvaluaciónFórmulas (3)"/>
      <sheetName val="EvaluaciónG (3)"/>
      <sheetName val="Evaluación"/>
      <sheetName val="Evaluación (2)"/>
      <sheetName val="Evaluación (3)"/>
      <sheetName val="#¡REF"/>
      <sheetName val="Formulario No.1 "/>
      <sheetName val="450.2P  Vía 9003"/>
      <sheetName val="632.1P "/>
      <sheetName val="630.4 Vía 9003"/>
      <sheetName val="630.6 Vía 7801"/>
      <sheetName val="ASTREA"/>
      <sheetName val="201,2"/>
      <sheetName val="200,2"/>
      <sheetName val="201,12"/>
      <sheetName val="231.1"/>
      <sheetName val="661.1 TIPO I"/>
      <sheetName val="681,1"/>
      <sheetName val="801.1"/>
      <sheetName val="801.2"/>
      <sheetName val="801.3"/>
      <sheetName val="801.4"/>
      <sheetName val="801.5"/>
      <sheetName val="801.6"/>
      <sheetName val="801.7"/>
      <sheetName val="621,1"/>
      <sheetName val="200,1"/>
      <sheetName val="201,1"/>
      <sheetName val="201,3"/>
      <sheetName val="201,4"/>
      <sheetName val="201,5"/>
      <sheetName val="201,6"/>
      <sheetName val="201,7"/>
      <sheetName val="201,8"/>
      <sheetName val="201,9"/>
      <sheetName val="201,10"/>
      <sheetName val="201,11"/>
      <sheetName val="201,13"/>
      <sheetName val="232,1"/>
      <sheetName val="312.1"/>
      <sheetName val="312.2"/>
      <sheetName val="342.1"/>
      <sheetName val="416,2P"/>
      <sheetName val="432,1"/>
      <sheetName val="432,2"/>
      <sheetName val="451. 1P"/>
      <sheetName val="460.1"/>
      <sheetName val="460,2"/>
      <sheetName val="465,1"/>
      <sheetName val="466,1"/>
      <sheetName val="466,2"/>
      <sheetName val="INSUMO D"/>
      <sheetName val="632,1"/>
      <sheetName val="682,1"/>
      <sheetName val="730,1P"/>
      <sheetName val="Comentarios"/>
      <sheetName val="Base de Diseño"/>
      <sheetName val="Diagnóstico"/>
      <sheetName val="Ppto total"/>
      <sheetName val="Cimentación"/>
      <sheetName val="Parámetros"/>
      <sheetName val="Resumen tubería"/>
      <sheetName val="Tabla 4.1 Distrito Nº1"/>
      <sheetName val="Tabla 4.2 Distrito Nº2"/>
      <sheetName val="Tabal 4.3 Resumén distritos"/>
      <sheetName val="Tabla 4.4 Sistemas"/>
      <sheetName val="Insuficiencia"/>
      <sheetName val="Ppto alcantarillado"/>
      <sheetName val="V%C3%ADnculoExternoRecuperado1"/>
      <sheetName val="CUADRILLA"/>
      <sheetName val="201,15"/>
      <sheetName val="201,16"/>
      <sheetName val="CLASE C"/>
      <sheetName val="CANT OBRA"/>
      <sheetName val="CUADRO RESUM"/>
      <sheetName val="CUADRO RESUM FALTANTE"/>
      <sheetName val="aCCIDENTES%20DE%201995%20-%2019"/>
      <sheetName val="CANT OBRA Y PRESUPUESTO 6205"/>
      <sheetName val="BARBOSA CISNEROS formato inv"/>
      <sheetName val="BARBOSA CISNEROS"/>
      <sheetName val="CANT OBRA Y PRESUPUESTO 6206"/>
      <sheetName val="CRUCE CISNEROS formato inv"/>
      <sheetName val="CRUCE CISNEROS "/>
      <sheetName val="Densidades"/>
      <sheetName val="201.12P"/>
      <sheetName val="201.14 (2)"/>
      <sheetName val="211.1P"/>
      <sheetName val="232.1p"/>
      <sheetName val="414,5"/>
      <sheetName val="440.1COMPRADA"/>
      <sheetName val="440.2COMPRADA"/>
      <sheetName val="440.3COMPRADA"/>
      <sheetName val="441.1COMPRADA"/>
      <sheetName val="441.2COMPRADA"/>
      <sheetName val="441.3COMPRADA"/>
      <sheetName val="450.1P COMPRADA"/>
      <sheetName val="450.2comprada"/>
      <sheetName val="450.3 COMPRADA"/>
      <sheetName val="450.4"/>
      <sheetName val="450.6"/>
      <sheetName val="450.7"/>
      <sheetName val="450.8"/>
      <sheetName val="451.1 (2)"/>
      <sheetName val="451.1 COMPRADA"/>
      <sheetName val="451.2 COMPRADA"/>
      <sheetName val="451.3 COMPRADA "/>
      <sheetName val="451.4"/>
      <sheetName val="452.1COMPRADA"/>
      <sheetName val="452.2COMPRADA "/>
      <sheetName val="452.3COMPRADA"/>
      <sheetName val="452.4COMPRADA"/>
      <sheetName val="453,1"/>
      <sheetName val="460,1"/>
      <sheetName val="461P"/>
      <sheetName val="462.1"/>
      <sheetName val="462.2"/>
      <sheetName val="464,1"/>
      <sheetName val="464,2"/>
      <sheetName val="464,3"/>
      <sheetName val="464,4"/>
      <sheetName val="680.2 "/>
      <sheetName val="682 "/>
      <sheetName val="690"/>
      <sheetName val="700.1 "/>
      <sheetName val="700.2 "/>
      <sheetName val="710.1 "/>
      <sheetName val="710.2 "/>
      <sheetName val="710.3 "/>
      <sheetName val="710.4 "/>
      <sheetName val="621.1P5"/>
      <sheetName val="621.7P"/>
      <sheetName val="623.1"/>
      <sheetName val="623.2"/>
      <sheetName val="630.6p"/>
      <sheetName val="631.1"/>
      <sheetName val="632.1P"/>
      <sheetName val="641.2"/>
      <sheetName val="642.2 JUNTA JEENE"/>
      <sheetName val="650.3 "/>
      <sheetName val="650.4 "/>
      <sheetName val="660.2 "/>
      <sheetName val="660.3 "/>
      <sheetName val="661 TIPO2 "/>
      <sheetName val="661 OTRO "/>
      <sheetName val="662.1 "/>
      <sheetName val="670.2 "/>
      <sheetName val="671.2 "/>
      <sheetName val="673.1 "/>
      <sheetName val="673.2 "/>
      <sheetName val="673.2p"/>
      <sheetName val="674.2"/>
      <sheetName val="680.1 "/>
      <sheetName val="731.1 "/>
      <sheetName val="741.1P1 "/>
      <sheetName val="741.1P2"/>
      <sheetName val="741.1P3"/>
      <sheetName val="811.1 P1"/>
      <sheetName val="811.1 P2"/>
      <sheetName val="811.1P3"/>
      <sheetName val="811.1P4"/>
      <sheetName val="811.1P5"/>
      <sheetName val="811.1P6"/>
      <sheetName val="811.1P7"/>
      <sheetName val="811.1P8"/>
      <sheetName val="811.1P9"/>
      <sheetName val="811.1P10"/>
      <sheetName val="811.1P11"/>
      <sheetName val="811.1P12"/>
      <sheetName val="811.1P13"/>
      <sheetName val="811.1P14"/>
      <sheetName val="811.1P15"/>
      <sheetName val="matrix"/>
      <sheetName val="1, ferrogard"/>
      <sheetName val="2, SUM APLIC RECUBRIMIENTO  SI"/>
      <sheetName val="perforacion anclajes 1"/>
      <sheetName val="perforacion anclajes 7"/>
      <sheetName val="perforacion anclajes 3"/>
      <sheetName val="perforacion anclajes 5"/>
      <sheetName val="puente de adherencia concretos"/>
      <sheetName val="RECUPER LOSA PISO CONCREGROUT "/>
      <sheetName val="INHIBIDOR CORROSION TIPO emaco"/>
      <sheetName val="DEFENSAS METALICAS"/>
      <sheetName val="PINTURA DE TRAFICO"/>
      <sheetName val="ANCLAJES Y PLACAS APOYO TENSION"/>
      <sheetName val="desviador cables tensionamiento"/>
      <sheetName val="TUBO RDE"/>
      <sheetName val="manejo de rio"/>
      <sheetName val="excavacion sin clasificar"/>
      <sheetName val="geotextil"/>
      <sheetName val="material filtrant"/>
      <sheetName val=" APU barandas 58,78 kg-ml"/>
      <sheetName val="baranda ptes meta 20ene10"/>
      <sheetName val="peso barandas meta "/>
      <sheetName val="GEOCOLCHON"/>
      <sheetName val="MENSULAS y topes sismicos"/>
      <sheetName val="ESPECIFICACIONES"/>
      <sheetName val="PPTO. OFICIAL"/>
      <sheetName val="V-01 ENERO 9 DE 2008"/>
      <sheetName val="PROPUESTA CISM-GTE-02-08"/>
      <sheetName val="Precio-peso-ml barandas"/>
      <sheetName val="BARANDA VENTANA I-II-CASA MAQ"/>
      <sheetName val="BARANDA CAPTACION"/>
      <sheetName val="BARANDA DESCARGA"/>
      <sheetName val="TAB.DE CONT."/>
      <sheetName val="PORTADA No.1"/>
      <sheetName val="CARRETERAS"/>
      <sheetName val="GENER.CUAD.No.1"/>
      <sheetName val="CUMP.% CUAD.No.2"/>
      <sheetName val="EST.RED C.V. CUAD.No.3"/>
      <sheetName val="BASE DE DATOS"/>
      <sheetName val="GRAF No.1 EST.RED C,VISUAL"/>
      <sheetName val="TORT.EST.VIA C.V. GRAF. No.2"/>
      <sheetName val="EST.RED C.T.CUAD. No.4"/>
      <sheetName val="No.5 NEC.PREV"/>
      <sheetName val="GRAF No.1 EST.RED C,TECNICO"/>
      <sheetName val="TORTAS EST.RED C.T.GRA.No.4"/>
      <sheetName val="EST. RED Y SIT. CRI MAPA No.1 "/>
      <sheetName val="No.6 NEC.CRIT"/>
      <sheetName val="No.7 NECPREV"/>
      <sheetName val="No.7A NECCRITICAS"/>
      <sheetName val="CUAD.No.8 INF. EMER."/>
      <sheetName val="CUAD. No.9 PTES"/>
      <sheetName val="No.10 NECPTES"/>
      <sheetName val="No.10A NECPTES"/>
      <sheetName val="CUAD. No.11 PONTONES"/>
      <sheetName val="CUAD. Nº 12 NEC. PONTONES"/>
      <sheetName val="No.12A NECPONTONES"/>
      <sheetName val="CUAD. No.13 TUNELES "/>
      <sheetName val="CUAD. No.14 NEC TÚNELES "/>
      <sheetName val="CUAD. No.15 SEÑAL VER "/>
      <sheetName val="CUAD. No.16 SEÑAL HOR"/>
      <sheetName val="CUAD. No. 17 ACCID. "/>
      <sheetName val="CUAD. No.18 DEFENSA VIAS "/>
      <sheetName val="CUAD. No.19 SEGUIMIENTO FUN"/>
      <sheetName val="CUAD. No.20 FICHA CUANT."/>
      <sheetName val="CUAD. No.21 FICHA CUAL"/>
      <sheetName val="CUAD. No.22 FICHAS CUANT. MICRO"/>
      <sheetName val="CUAD. No.23 FICHA CUAL. MICRO"/>
      <sheetName val="CUAD. No.24 INTER. CONTRA"/>
      <sheetName val="FOTOS"/>
      <sheetName val="PRENSA"/>
      <sheetName val="COMENT."/>
      <sheetName val="Programa de trabajo e Invers"/>
      <sheetName val="UNIT REALES"/>
      <sheetName val="Contratos"/>
      <sheetName val="aCCIDENTES DE 1995 - 1996.xls"/>
      <sheetName val="A.P.U."/>
      <sheetName val="Datos"/>
      <sheetName val="MDO"/>
      <sheetName val="TRANSP"/>
      <sheetName val="MAT"/>
      <sheetName val="EQU"/>
      <sheetName val="RESUMEN -2"/>
      <sheetName val="RESUMEN -1"/>
      <sheetName val="DESMONTE"/>
      <sheetName val="DEMOLICION"/>
      <sheetName val="EXC.EXPL. CAN"/>
      <sheetName val="REMOC. DERRUMB"/>
      <sheetName val="TERRAPLEN"/>
      <sheetName val="PEDRAPLEN"/>
      <sheetName val="CONFORM. CALZ"/>
      <sheetName val="AFIRMADO"/>
      <sheetName val="BASE"/>
      <sheetName val="REP. PAV.EXIS"/>
      <sheetName val="IMPRIMACION"/>
      <sheetName val="MEZCLA MDC-1"/>
      <sheetName val="CONC. HIDR"/>
      <sheetName val="EXC.VARIAS"/>
      <sheetName val="RELL.ESTR"/>
      <sheetName val="CONCRETOS"/>
      <sheetName val="BARANDAS"/>
      <sheetName val="ACERO DE REF"/>
      <sheetName val="ACERO DE PREESF."/>
      <sheetName val="JUNTAS PTES"/>
      <sheetName val="ESTR. ACERO"/>
      <sheetName val="TUBERIA REF"/>
      <sheetName val="DISIPADOR"/>
      <sheetName val="CUNETAS"/>
      <sheetName val="FILTROS"/>
      <sheetName val="GAVIONES"/>
      <sheetName val="MARCA VIAL"/>
      <sheetName val="OBRAS VARIAS"/>
      <sheetName val="ACCIDENTALIDAD"/>
      <sheetName val="ACC.EJECUTIVO"/>
      <sheetName val="ACC.EJECUTIVO-OCT-02"/>
      <sheetName val="EJEC-AGO-2002"/>
      <sheetName val="TITULOS"/>
      <sheetName val="items"/>
      <sheetName val="necesidades de la via"/>
      <sheetName val="0+900"/>
      <sheetName val="3+250"/>
      <sheetName val="3+820"/>
      <sheetName val="5+440 RÍO SECO"/>
      <sheetName val="8+000"/>
      <sheetName val="10+700"/>
      <sheetName val="13+030"/>
      <sheetName val="13+050"/>
      <sheetName val="13+600"/>
      <sheetName val="13+950"/>
      <sheetName val="14+400"/>
      <sheetName val="15+050"/>
      <sheetName val="17+100"/>
      <sheetName val="20+000"/>
      <sheetName val="20+600"/>
      <sheetName val="21+100 "/>
      <sheetName val="23+100"/>
      <sheetName val="25+520"/>
      <sheetName val="28+000"/>
      <sheetName val="28+300"/>
      <sheetName val="31+250 PTE. GUADUALITO"/>
      <sheetName val="31+580 P. GUADUAL"/>
      <sheetName val="34+ 270"/>
      <sheetName val="36+380 "/>
      <sheetName val="36+500"/>
      <sheetName val="37+350"/>
      <sheetName val="39+400"/>
      <sheetName val="42+900"/>
      <sheetName val="43+300"/>
      <sheetName val="44+400"/>
      <sheetName val="44+700"/>
      <sheetName val="44+800"/>
      <sheetName val="46+000"/>
      <sheetName val="46+100"/>
      <sheetName val="46+800"/>
      <sheetName val="47+000"/>
      <sheetName val="49+500"/>
      <sheetName val="50+000"/>
      <sheetName val="50+500"/>
      <sheetName val="51+150"/>
      <sheetName val="51+750"/>
      <sheetName val="53+000"/>
      <sheetName val="53+290"/>
      <sheetName val="54+900"/>
      <sheetName val="55+100"/>
      <sheetName val="56+020"/>
      <sheetName val="56+950"/>
      <sheetName val="57+000"/>
      <sheetName val="57+100"/>
      <sheetName val="62+636"/>
      <sheetName val="64+100"/>
      <sheetName val="64+110 P. GUADUAS II"/>
      <sheetName val="64+180 P. GUADUAS I"/>
      <sheetName val="64+820 P. QUEBRADA CUNE"/>
      <sheetName val="65+000"/>
      <sheetName val="65+300"/>
      <sheetName val="65+700"/>
      <sheetName val="65+770"/>
      <sheetName val="66+000"/>
      <sheetName val="66+370"/>
      <sheetName val="68+150"/>
      <sheetName val="66+480 PUENTE VARIANTE 2"/>
      <sheetName val="FRESADO 68 - 114"/>
      <sheetName val="68+370 P. FÉRREO "/>
      <sheetName val="68+520 P. GUANÁBANO"/>
      <sheetName val="69+030 RÍO VILLETA"/>
      <sheetName val="Villeta centro"/>
      <sheetName val="69+450"/>
      <sheetName val="71+480"/>
      <sheetName val="72+1020 LA MARÍA"/>
      <sheetName val="74+100"/>
      <sheetName val="76+800"/>
      <sheetName val="77+200"/>
      <sheetName val="78+400"/>
      <sheetName val="78+450"/>
      <sheetName val="78-90"/>
      <sheetName val="78+600 EL ZANCUDO"/>
      <sheetName val="79+400"/>
      <sheetName val="79+500"/>
      <sheetName val="80+970"/>
      <sheetName val="81+050"/>
      <sheetName val="81+650 LA HONDA"/>
      <sheetName val="82+200"/>
      <sheetName val="83+230 QDA. NAUTATÁ"/>
      <sheetName val="83+600"/>
      <sheetName val="83+700"/>
      <sheetName val="86+000"/>
      <sheetName val="86+220 PUENTE AZUL"/>
      <sheetName val="86+600 PUENTE HILA"/>
      <sheetName val="89+300-92+00"/>
      <sheetName val="90+000"/>
      <sheetName val="92+900"/>
      <sheetName val="93+150"/>
      <sheetName val="96+200"/>
      <sheetName val="97+800"/>
      <sheetName val="98+000"/>
      <sheetName val="98+800"/>
      <sheetName val="100+100"/>
      <sheetName val="100+900"/>
      <sheetName val="101+800 QDA. EL CHUSCAL"/>
      <sheetName val="102+740"/>
      <sheetName val="105+480"/>
      <sheetName val="108+500"/>
      <sheetName val="109+400"/>
      <sheetName val="FRESADO 68- 114"/>
      <sheetName val="REMOCION DERRUMBES 68 -  114"/>
      <sheetName val="DESARENADORES 68-114 "/>
      <sheetName val="Lineas de demarcacion 68-11 "/>
      <sheetName val="REALCE BORDILLOS 68-114 "/>
      <sheetName val="PARCHEO 68-114."/>
      <sheetName val="DESTAPE ALCANTARILLAS 000-1 "/>
      <sheetName val="tachas reflectivas 68-114."/>
      <sheetName val="pinmuros 68+114."/>
      <sheetName val="CUNETAS 68-114 "/>
      <sheetName val="DEFENSAS METALICAS 68-114."/>
      <sheetName val="SEÑALIZACIÓN"/>
      <sheetName val="REFERENCICACIÓN VIAL "/>
      <sheetName val="HUNDIMIENTOS"/>
      <sheetName val="REMOCION DERRUMBES"/>
      <sheetName val="DESARENADORES 68-114"/>
      <sheetName val="demarcacion"/>
      <sheetName val="tachas"/>
      <sheetName val="REALCE BORDILLOS 68-114"/>
      <sheetName val="PARCHEO 68-114"/>
      <sheetName val="DESTAPE ALCANTARILLAS 000-114"/>
      <sheetName val="pinmuros 68+114"/>
      <sheetName val="CUNETAS 68-114"/>
      <sheetName val="SEÑALI 68-114"/>
      <sheetName val="DEFENSAS METALICAS 68-114"/>
      <sheetName val="REFERENCICACIÓN VIAL"/>
      <sheetName val="OJO¡¡¡¡¡¡¡¡¡"/>
      <sheetName val="Empradización"/>
      <sheetName val="Imprimación"/>
      <sheetName val="juntas de expansion"/>
      <sheetName val="NEOPRENO"/>
      <sheetName val="Hincado de rieles"/>
      <sheetName val="Pintura muros y cabezotes"/>
      <sheetName val="Suministro e instal rieles"/>
      <sheetName val="Drenes PVC 4 pulg"/>
      <sheetName val="SELLOS PARA JUNTAS DE PUENTES"/>
      <sheetName val="Sello de grietas de concreto"/>
      <sheetName val="Tubería PVC 4 pulg"/>
      <sheetName val="CAPTAFARO"/>
      <sheetName val="SECCIÓN FINAL"/>
      <sheetName val="DEFENSA METÁLICA"/>
      <sheetName val="Postes de kilometraje"/>
      <sheetName val="REMOCIÓN DE DERRUMBES"/>
      <sheetName val="Mant. Postes de kilometraje"/>
      <sheetName val="PU201P,1"/>
      <sheetName val="PU 201,3 "/>
      <sheetName val="PU210,2"/>
      <sheetName val="PU211P.1"/>
      <sheetName val="PU211P,1"/>
      <sheetName val="PU211P.2"/>
      <sheetName val="201p.3"/>
      <sheetName val="201P3qc"/>
      <sheetName val="PU310"/>
      <sheetName val="PU311P,5"/>
      <sheetName val="PU 320,1"/>
      <sheetName val="PU330,1 "/>
      <sheetName val="PU413"/>
      <sheetName val="PU450P,1"/>
      <sheetName val="XXXXX"/>
      <sheetName val="PU450P,1 (tapada huecos)"/>
      <sheetName val="PU450P,2"/>
      <sheetName val="PU460"/>
      <sheetName val="PU460 Parcheo"/>
      <sheetName val="PU500"/>
      <sheetName val="PU600"/>
      <sheetName val="PU600P.1 "/>
      <sheetName val="PU600,4"/>
      <sheetName val="PU600,5"/>
      <sheetName val="PU610,1 "/>
      <sheetName val="PU630,4 "/>
      <sheetName val="PU630,4 acelerante"/>
      <sheetName val="PU630,4 D"/>
      <sheetName val="PU630,5"/>
      <sheetName val="PU630,6"/>
      <sheetName val="PU630,6 especial por M3"/>
      <sheetName val="PU630,6 Simple"/>
      <sheetName val="PU630,6 especial por M2"/>
      <sheetName val="PU630,6 F"/>
      <sheetName val="PU630P.7 "/>
      <sheetName val="PU630,7 "/>
      <sheetName val="PU630,7 Especial"/>
      <sheetName val="PU630,11"/>
      <sheetName val="PU630P.15"/>
      <sheetName val="PU640,3"/>
      <sheetName val="PU660.2"/>
      <sheetName val="PU661"/>
      <sheetName val="670.3"/>
      <sheetName val="PU671P,1"/>
      <sheetName val="PU673 "/>
      <sheetName val="PU681,1"/>
      <sheetName val="PU681,1 Esp. Q Caliche"/>
      <sheetName val="PU820,1"/>
      <sheetName val="PU830P.1 "/>
      <sheetName val="PU1000P,2"/>
      <sheetName val="PORTADA SDC"/>
      <sheetName val="PORTADA DRM"/>
      <sheetName val="vias"/>
      <sheetName val="GEN"/>
      <sheetName val="CUMPLIMIENTO % "/>
      <sheetName val="EST 50 08 VIS "/>
      <sheetName val="EST 50 CN01 VIS"/>
      <sheetName val="EST 56 04 VIS"/>
      <sheetName val="GRAF ESTVIA 5008 VIS"/>
      <sheetName val="GRAF ESTVIA 50 CN01 VIS"/>
      <sheetName val="GRAF ESTVIA 5604 VIS "/>
      <sheetName val=" TORTAS 50 08 VIS"/>
      <sheetName val="TORTAS 50 CN01 VIS"/>
      <sheetName val="TORTAS 56 04 VIS"/>
      <sheetName val="MAPA EST RED VIS "/>
      <sheetName val="NEC. VIAS "/>
      <sheetName val="CANT O 50 08"/>
      <sheetName val="CANT O 50 08 b"/>
      <sheetName val="CANT O 50 CN01"/>
      <sheetName val="NEC. CRI VIAS"/>
      <sheetName val="CANT CRI 50 08 "/>
      <sheetName val="CANT CRI 50 CN01"/>
      <sheetName val="CANT CRI 56 04"/>
      <sheetName val="SIT CRI 50 08"/>
      <sheetName val="SIT CRI 50CN01"/>
      <sheetName val="SIT CRI 5604"/>
      <sheetName val="INF. EMERG"/>
      <sheetName val="PTES "/>
      <sheetName val="NEC  PTES"/>
      <sheetName val="EST. GRAL PONT"/>
      <sheetName val="NEC. PONT"/>
      <sheetName val="SEÑ V "/>
      <sheetName val="SEÑ H "/>
      <sheetName val="CANT SEÑ VIAS"/>
      <sheetName val="ACC OCT "/>
      <sheetName val="ACC  NOV"/>
      <sheetName val="ACC  DIC"/>
      <sheetName val="ACC 50 08"/>
      <sheetName val="ACC 56 04"/>
      <sheetName val="ACC 50 CN01"/>
      <sheetName val="DEFENSA VIAS"/>
      <sheetName val="SEGUIMIENTO"/>
      <sheetName val="CUANTI AMV"/>
      <sheetName val="CUALI AMV"/>
      <sheetName val="CUANTI MICRO"/>
      <sheetName val="CUALI MICRO"/>
      <sheetName val="SEPARA. PRENSA"/>
      <sheetName val="CUNE"/>
      <sheetName val="FILTROS "/>
      <sheetName val="REALCE BORDILLOS "/>
      <sheetName val="PUENTES"/>
      <sheetName val="HUNDIMIENTOS Y REFUERZOS "/>
      <sheetName val="PARCHEO "/>
      <sheetName val="Lineas de demarcacion"/>
      <sheetName val="tachas reflectivas"/>
      <sheetName val="SEÑALI 0-"/>
      <sheetName val="201.1P y 201.5P EDIF M2"/>
      <sheetName val="201.2P  DEMESTRU.OXI"/>
      <sheetName val="201.3P dem PIO AND BOR"/>
      <sheetName val="201.4P y 201.10P Obst"/>
      <sheetName val="201.6P ciclopeo"/>
      <sheetName val="201.7P PAV"/>
      <sheetName val="201.8P EST MET"/>
      <sheetName val="201.9ARB"/>
      <sheetName val="201.12ALC"/>
      <sheetName val="201.13CERC"/>
      <sheetName val="320.3"/>
      <sheetName val="320.4"/>
      <sheetName val="340.1-02"/>
      <sheetName val="342P"/>
      <sheetName val="343.P"/>
      <sheetName val="344.P"/>
      <sheetName val="413"/>
      <sheetName val="441.3P COMPRADA "/>
      <sheetName val="450.2P COMPRADA"/>
      <sheetName val="450.3P COMPRADA"/>
      <sheetName val="450.4P COMPRADA"/>
      <sheetName val="451.2 COMPRADA "/>
      <sheetName val="451.3P COMPRADA  "/>
      <sheetName val="451.3 COMPRADA"/>
      <sheetName val="452.1P COMPRADA"/>
      <sheetName val="452.2P COMPRADA"/>
      <sheetName val="452.3P COMPRADA"/>
      <sheetName val="452.4 COMPRADA"/>
      <sheetName val="630P MORTERO 1;3"/>
      <sheetName val="PRESUPUESTOS+PERSONAL"/>
      <sheetName val="PROPONENTES"/>
      <sheetName val="KRC"/>
      <sheetName val="EXPER.GRAL-PRECAL"/>
      <sheetName val="CAP-OPERATIVA"/>
      <sheetName val="SMLM"/>
      <sheetName val="NOTAS"/>
      <sheetName val="LISTAS"/>
      <sheetName val="tabla de contenido"/>
      <sheetName val="GENERALIDADES "/>
      <sheetName val="EST 5607 VIS"/>
      <sheetName val="EST 55CN03 VIS"/>
      <sheetName val="EST 4006A VIS"/>
      <sheetName val="EST 55CN01 VIS"/>
      <sheetName val="EST 40CN01 VIS"/>
      <sheetName val="EST 40CNA VIS"/>
      <sheetName val="EST 40CNB VIS"/>
      <sheetName val="GRA ESTVIA 5607 VIS"/>
      <sheetName val="datos semaforo 5607"/>
      <sheetName val="GRA ESTVIA 55CN03 VIS"/>
      <sheetName val="datos 55CN03"/>
      <sheetName val="GRAFICO ESTADO VIA VISUAL 4006A"/>
      <sheetName val="datos semaforo 4006A "/>
      <sheetName val="GRAFICO ESTADO VIA VISUA 55CN01"/>
      <sheetName val="datos semaforo 55CN01"/>
      <sheetName val="GRA ESTVIA 40CN01-40CNA-40CNB "/>
      <sheetName val="dato semaforo 40CN01-40CNA-40NB"/>
      <sheetName val="TORTA 5607 VIS"/>
      <sheetName val="TORTA EST. VIA 55CN03"/>
      <sheetName val="TORTA EST. VIA 4006A"/>
      <sheetName val="TORTA EST. VIA 55CN01"/>
      <sheetName val="TORTA EST. VIA 40CN01"/>
      <sheetName val="TORTA EST. VIA 40CNA"/>
      <sheetName val="TORTA EST. VIA 40CNB"/>
      <sheetName val="MAPA 1-5607"/>
      <sheetName val="MAPA 1-55CN03"/>
      <sheetName val="MAPA 1-4006A"/>
      <sheetName val="MAPA 1-55CN01"/>
      <sheetName val="MAPA 1-40CN01-40CNA-40CNB"/>
      <sheetName val="NECESIDAD VIA"/>
      <sheetName val="CANT OBRAS5607"/>
      <sheetName val="CANT OBRA55CN03"/>
      <sheetName val="CANT OBRA 4006A"/>
      <sheetName val="CANT OBRA55CN01"/>
      <sheetName val="CANT OBRA 40CN01"/>
      <sheetName val="CANT OBRA 40CNA"/>
      <sheetName val="CANT OBRA 40CNB"/>
      <sheetName val="Necesidades cr."/>
      <sheetName val="CANT CRIT 5607"/>
      <sheetName val="ESTUDIOS SIT CRIT 5607"/>
      <sheetName val="INTERN-5607"/>
      <sheetName val="CANT CRIT 4006A "/>
      <sheetName val="ESTUDIOS SIT CRIT 4006A"/>
      <sheetName val="INTERN-4006A"/>
      <sheetName val="INDICE (2)"/>
      <sheetName val="CANT CRIT 55CN01 "/>
      <sheetName val="ESTUDIOS SIT CRIT 40CN01"/>
      <sheetName val="INTERN-40CN01"/>
      <sheetName val="CANT CRIT 40CNB"/>
      <sheetName val="ESTUDIOS SIT CRIT 40CNB"/>
      <sheetName val="INTERN-40CNB"/>
      <sheetName val="MAPA 2-5607 Y 55CN03"/>
      <sheetName val="MAPA SC-4006A"/>
      <sheetName val="MAPA SC-55CN01"/>
      <sheetName val="MAPA SC-40CN01,CNA,CNB,06"/>
      <sheetName val="Est Resumen5607"/>
      <sheetName val="Est Resumen 55CN03"/>
      <sheetName val="Est Resumen 4006A"/>
      <sheetName val="Est Resumen 55CN01"/>
      <sheetName val="Est Resumen tec 40CN01"/>
      <sheetName val="Est Resumen tec 40CNA"/>
      <sheetName val="Est Resumen 40CNB"/>
      <sheetName val="INF. EMERGENCIAS"/>
      <sheetName val="NEC PTES"/>
      <sheetName val="PONTONES"/>
      <sheetName val="NEC. PONTONES"/>
      <sheetName val="señal v"/>
      <sheetName val="señal H"/>
      <sheetName val="ACC-5607 Y 55CN03"/>
      <sheetName val="ACC-4006A"/>
      <sheetName val="ACC -55CN01"/>
      <sheetName val="ACC-40CN01,CNA,CNB"/>
      <sheetName val="SEPARADORES"/>
      <sheetName val="COMENTARIOS 1"/>
      <sheetName val="ENERO-2003"/>
      <sheetName val="PERSONAL"/>
      <sheetName val="DIRECTOS"/>
      <sheetName val="FACT10"/>
      <sheetName val="RESUMENJULIO"/>
      <sheetName val="FACTURA"/>
      <sheetName val="PROFORMAENE-2003"/>
      <sheetName val="planillasalario"/>
      <sheetName val="Planilla horas extras"/>
      <sheetName val="VEHÍCULO"/>
      <sheetName val="VEHÍCULO (2)"/>
      <sheetName val="EQUIPO TOPOGRAFIA"/>
      <sheetName val="VIATICOS"/>
      <sheetName val="TRANSPORTES TERRESTRES"/>
      <sheetName val="TRANSPORTES AEREOS"/>
      <sheetName val="EQUIPO LABORATORIO"/>
      <sheetName val="OFICINA"/>
      <sheetName val="DOTACIÓN"/>
      <sheetName val="DOCUMENTOS"/>
      <sheetName val="INFORMES"/>
      <sheetName val="COMUNICACIONES"/>
      <sheetName val="CONTROL COMUNICAC"/>
      <sheetName val="110.1 P"/>
      <sheetName val="110.2 P"/>
      <sheetName val="201.1P-201.5P"/>
      <sheetName val="201.2P"/>
      <sheetName val="210.2 SIN EXPLO"/>
      <sheetName val="211.1.P1"/>
      <sheetName val="211P.2"/>
      <sheetName val="311P4"/>
      <sheetName val="312.3"/>
      <sheetName val="312.4"/>
      <sheetName val="320.1P"/>
      <sheetName val="320.2P"/>
      <sheetName val="441.1 PLANTA"/>
      <sheetName val="441.2 PLANTA"/>
      <sheetName val="441.1 COMPRADA"/>
      <sheetName val="441.2 COMPRADA"/>
      <sheetName val="441.3 COMPRADA "/>
      <sheetName val="441.4 COMPRADA"/>
      <sheetName val="450.1.1 COMPRADA"/>
      <sheetName val="450.1.2 COMPRADA"/>
      <sheetName val="450.1 COMPRADA"/>
      <sheetName val="450.2 COMPRADA"/>
      <sheetName val="MDC-0 COMPRADA"/>
      <sheetName val="450.1 PLANTA"/>
      <sheetName val="450.2 PLANTA"/>
      <sheetName val="450.3 PLANTA"/>
      <sheetName val="451.1 PLANTA"/>
      <sheetName val="451.3 PLANTA"/>
      <sheetName val="451.3 COMPRADA  "/>
      <sheetName val="452.1 COMPRADA"/>
      <sheetName val="452.2 COMPRADA"/>
      <sheetName val="452.3 COMPRADA"/>
      <sheetName val="452.1 PLANTA"/>
      <sheetName val="452.2 PLANTA"/>
      <sheetName val="452.3 PLANTA"/>
      <sheetName val="452.4 PLANTA"/>
      <sheetName val="460.1 M3"/>
      <sheetName val="460P M3"/>
      <sheetName val="462P MDC-0"/>
      <sheetName val="464.4"/>
      <sheetName val="466.2"/>
      <sheetName val="504P"/>
      <sheetName val="622.6P PILOTE DE MADERA"/>
      <sheetName val="620.1P"/>
      <sheetName val="620.4P.1"/>
      <sheetName val="620.4P.2"/>
      <sheetName val="621,1P1"/>
      <sheetName val="622.1P"/>
      <sheetName val="640P"/>
      <sheetName val="673.4P"/>
      <sheetName val="700P"/>
      <sheetName val="710.1.1 (2)"/>
      <sheetName val="710.1.5"/>
      <sheetName val="900.3P1"/>
      <sheetName val="900.3P2"/>
      <sheetName val="900.3P3"/>
      <sheetName val="MURO GEOTEXTIL"/>
      <sheetName val="683P1"/>
      <sheetName val="ESTOPEROLES"/>
      <sheetName val="CUMPLIMIENTO %  (2)"/>
      <sheetName val="ESTADO RED"/>
      <sheetName val="SEMAFORO 45A-04"/>
      <sheetName val="SEMAFORO 55CN-01"/>
      <sheetName val="SEMAFORO 55CN-03"/>
      <sheetName val="SEMAFORO 56-07"/>
      <sheetName val="TORTA EST. VIAS "/>
      <sheetName val="EST. VIAS"/>
      <sheetName val="MAPA EST RED"/>
      <sheetName val="SITIOS CRITICOS"/>
      <sheetName val="CANT OBRA C-G"/>
      <sheetName val="CANT OBRA B-T"/>
      <sheetName val="CANT OBRA S-B"/>
      <sheetName val="ACCIDENTALIDAD NOV"/>
      <sheetName val="ACCIDENT."/>
      <sheetName val="ZONAS RETIRO"/>
      <sheetName val="CALIDAD"/>
      <sheetName val="precios-básicos2002"/>
      <sheetName val="UNITARIO"/>
      <sheetName val="lecho rio"/>
      <sheetName val="Análisis de precios"/>
      <sheetName val="Remo. derr."/>
      <sheetName val="Limp. mec. Alcant."/>
      <sheetName val="XXXXXX"/>
      <sheetName val="NECESIDADES PREVENTIVAS"/>
      <sheetName val="NECESIDADES CRITICAS"/>
      <sheetName val="CANTIDADES DE OBRA 5607 "/>
      <sheetName val="CANTIDADES DE OBRA 55CN03"/>
      <sheetName val="CANTIDADES DE OBRA 4006A"/>
      <sheetName val="CANTIDADES DE OBRA 55CN01"/>
      <sheetName val="CANTIDADES DE OBRA 40CNA"/>
      <sheetName val="CANTIDADES DE OBRA 40CNB"/>
      <sheetName val="CANTIDADES DE OBRA 40CN01"/>
      <sheetName val="CANTIDADES DE OBRA 45A04"/>
      <sheetName val="CANTIDADES DE OBRA 50CN03"/>
      <sheetName val="CANTIDADES DE OBRA 5009"/>
      <sheetName val="PRESUPUEST0"/>
      <sheetName val="340.P"/>
      <sheetName val="441.1 "/>
      <sheetName val="451.4 "/>
      <sheetName val="464.1 "/>
      <sheetName val="464.1P"/>
      <sheetName val="701 P"/>
      <sheetName val="820P1"/>
      <sheetName val="presupuesto necesidades vias ma"/>
      <sheetName val="PORTADA "/>
      <sheetName val="5008 trim"/>
      <sheetName val="CANT CRI SIN diseño 50 08 "/>
      <sheetName val="201.5"/>
      <sheetName val="201.6"/>
      <sheetName val="201.18"/>
      <sheetName val="201.19"/>
      <sheetName val="201.20"/>
      <sheetName val="203.1"/>
      <sheetName val="203.2"/>
      <sheetName val="203.3"/>
      <sheetName val="203.4"/>
      <sheetName val="203.5"/>
      <sheetName val="203.6"/>
      <sheetName val="203.7"/>
      <sheetName val="203.8"/>
      <sheetName val="203.9"/>
      <sheetName val="203.10"/>
      <sheetName val="203.11"/>
      <sheetName val="203.12"/>
      <sheetName val="223.1"/>
      <sheetName val="223.2"/>
      <sheetName val="223.3.1"/>
      <sheetName val="223.3.2"/>
      <sheetName val="223.3.3"/>
      <sheetName val="233.1"/>
      <sheetName val="233.10"/>
      <sheetName val="235.1"/>
      <sheetName val="235.10"/>
      <sheetName val="235.11"/>
      <sheetName val="236.1"/>
      <sheetName val="236.10"/>
      <sheetName val="236.11"/>
      <sheetName val="320.5"/>
      <sheetName val="320.6"/>
      <sheetName val="330.3"/>
      <sheetName val="330.4"/>
      <sheetName val="330.5"/>
      <sheetName val="330.6"/>
      <sheetName val="350.1"/>
      <sheetName val="350.2"/>
      <sheetName val="350.3"/>
      <sheetName val="350.4"/>
      <sheetName val="350.10"/>
      <sheetName val="350.11"/>
      <sheetName val="350.12"/>
      <sheetName val="350.13"/>
      <sheetName val="350.14"/>
      <sheetName val="351.1"/>
      <sheetName val="351.2"/>
      <sheetName val="351.10"/>
      <sheetName val="351.11"/>
      <sheetName val="351.12"/>
      <sheetName val="410.3"/>
      <sheetName val="411.4"/>
      <sheetName val="413.1"/>
      <sheetName val="413.2"/>
      <sheetName val="413.3"/>
      <sheetName val="414.6"/>
      <sheetName val="420.3"/>
      <sheetName val="450.2 P"/>
      <sheetName val="450.4P"/>
      <sheetName val="450.5P"/>
      <sheetName val="450.6P"/>
      <sheetName val="450.7P"/>
      <sheetName val="450.8P"/>
      <sheetName val="450.10 "/>
      <sheetName val="450.10P"/>
      <sheetName val="450.11"/>
      <sheetName val="450.11P"/>
      <sheetName val="450.12"/>
      <sheetName val="450.12P"/>
      <sheetName val="451.3P "/>
      <sheetName val="462.2.1"/>
      <sheetName val="462.2.2"/>
      <sheetName val="465.2"/>
      <sheetName val="500.2"/>
      <sheetName val="501.10"/>
      <sheetName val="501.20"/>
      <sheetName val="505.1"/>
      <sheetName val="600.1.1"/>
      <sheetName val="600.2.1"/>
      <sheetName val="600.2.2"/>
      <sheetName val="600.2.3"/>
      <sheetName val="600.2.4"/>
      <sheetName val="610.3"/>
      <sheetName val="610.4"/>
      <sheetName val="610.5"/>
      <sheetName val="610.6"/>
      <sheetName val="610.7"/>
      <sheetName val="621.7"/>
      <sheetName val="663.1"/>
      <sheetName val="670.4"/>
      <sheetName val="670.5"/>
      <sheetName val="671.4"/>
      <sheetName val="672.2"/>
      <sheetName val="672.3"/>
      <sheetName val="672.4"/>
      <sheetName val="673.1.1"/>
      <sheetName val="673.1.2"/>
      <sheetName val="681.2"/>
      <sheetName val="681.3"/>
      <sheetName val="681.4"/>
      <sheetName val="682.2"/>
      <sheetName val="682.3"/>
      <sheetName val="682.4"/>
      <sheetName val="683.1"/>
      <sheetName val="683.2"/>
      <sheetName val="683.3"/>
      <sheetName val="683.4"/>
      <sheetName val="683.5"/>
      <sheetName val="730.4"/>
      <sheetName val="741.1"/>
      <sheetName val="802.1"/>
      <sheetName val="802.2"/>
      <sheetName val="802.3"/>
      <sheetName val="802.4"/>
      <sheetName val="802.5"/>
      <sheetName val="802.6"/>
      <sheetName val="802.7"/>
      <sheetName val="802.8"/>
      <sheetName val="811.2"/>
      <sheetName val="820.1"/>
      <sheetName val="20-23"/>
      <sheetName val="APU201,3"/>
      <sheetName val="PU600P.1"/>
      <sheetName val="PU610,1"/>
      <sheetName val="$ PR20 al PR23"/>
      <sheetName val="TABLA CONTENIDO"/>
      <sheetName val="GENERALIDADES"/>
      <sheetName val="ESTADO RED VIS"/>
      <sheetName val="SEMAFORO VIS 5008"/>
      <sheetName val="SEMAFORO VIS 50CN01"/>
      <sheetName val="SEMAFORO VIS 5604"/>
      <sheetName val="SEMAFORO VIS 5008A"/>
      <sheetName val="SEMAFORO VIS 5008B"/>
      <sheetName val="TORTA EST. VIAS VIS 5008"/>
      <sheetName val="TORTA EST. VIAS VIS 50CN01"/>
      <sheetName val="TORTA EST. VIAS VIS 5604"/>
      <sheetName val="TORTA EST. VIAS VIS 5008A"/>
      <sheetName val="TORTA EST. VIAS VIS 5008B"/>
      <sheetName val="ESTADO RED TEC 5008"/>
      <sheetName val="ESTADO RED TEC 50CN01"/>
      <sheetName val="ESTADO RED TEC 5604"/>
      <sheetName val="ESTADO RED TEC 5008A"/>
      <sheetName val="ESTADO RED TEC 5008B"/>
      <sheetName val="SEMAFORO TEC 5008"/>
      <sheetName val="SEMAFORO TEC 50CN01"/>
      <sheetName val="SEMAFORO TEC 5604"/>
      <sheetName val="SEMAFORO TEC 5008A"/>
      <sheetName val="SEMAFORO TEC 5008B"/>
      <sheetName val="TORTA EST. VIAS TEC 5008"/>
      <sheetName val="TORTA EST. VIAS TEC 50CN01"/>
      <sheetName val="TORTA EST. VIAS TEC 5604"/>
      <sheetName val="TORTA EST. VIAS TEC 5008A"/>
      <sheetName val="TORTA EST. VIAS TEC 5008B"/>
      <sheetName val="MAPA EST RED 5008 "/>
      <sheetName val="MAPA EST RED 50CN01"/>
      <sheetName val="MAPA EST RED 5604"/>
      <sheetName val="MAPA EST RED 5008A"/>
      <sheetName val="MAPA EST RED 5008B"/>
      <sheetName val="CANT OBRA VIA 5008"/>
      <sheetName val="CANT OBRA VIA 50CN01"/>
      <sheetName val="CANT OBRA VIA 5604"/>
      <sheetName val="CANT OBRA VIA 5008A"/>
      <sheetName val="CANT OBRA VIA 5008B"/>
      <sheetName val="CANT OBRA 5008 "/>
      <sheetName val="CANT OBRA 50CN01"/>
      <sheetName val="CANT OBRA 5604"/>
      <sheetName val="CANT OBRA 5008A"/>
      <sheetName val="CANT OBRA 5008  (2)"/>
      <sheetName val="CANT OBRA 5008  (3)"/>
      <sheetName val="TUNELES"/>
      <sheetName val="NECESIDADES EN TÚNELES"/>
      <sheetName val="Señalización Vertical"/>
      <sheetName val="Señalización Horizontal"/>
      <sheetName val="INTERVENTORIA DE CONTRATOS"/>
      <sheetName val="FOTOG"/>
      <sheetName val="FOT.sitios criticos "/>
      <sheetName val="FOT-TRAB MICROS"/>
      <sheetName val="FOT ESTADVIAS"/>
      <sheetName val="PRENSA 1"/>
      <sheetName val="CAPACITACION MICRO"/>
      <sheetName val="CD"/>
      <sheetName val="TABLA CONTENIDO (2)"/>
      <sheetName val="C2 CUMPLIMIENTO % "/>
      <sheetName val="Estado RED TEC 5604 PAVIMENTO"/>
      <sheetName val="Estado RED TEC 5604 AFIRMADO"/>
      <sheetName val="FOT ABRIL"/>
      <sheetName val="FOT MAYO "/>
      <sheetName val="FOT JUNIO"/>
      <sheetName val="COMENTARIOS  "/>
      <sheetName val="CAPACITACION MICROEMPRESAS"/>
      <sheetName val="Estado Resumen 5604PAVIMENTO"/>
      <sheetName val="Vía 5604 Pavimentada"/>
      <sheetName val="Estado Resumen 5604 AFIRMADO"/>
      <sheetName val="Vía_NoPavimentada"/>
      <sheetName val="Vía 50NC01 Pavimentada"/>
      <sheetName val="Vía_50NC01 NoPavimentada"/>
      <sheetName val="Vía_"/>
      <sheetName val="FOT JULIO"/>
      <sheetName val="FOT AGOSTO "/>
      <sheetName val="FOT SEPTIEMBRE"/>
      <sheetName val="CAPACITA MICROEMPRESAS JULIO"/>
      <sheetName val="CAPACITA MICROEMPRESAS AGOSTO"/>
      <sheetName val="CAPACITA MICROEMPRESAS SEPTBRE"/>
      <sheetName val="modelo"/>
      <sheetName val="precios"/>
      <sheetName val="LISTA"/>
      <sheetName val="Programacion"/>
      <sheetName val="PUC"/>
      <sheetName val="PAGOS"/>
      <sheetName val="Flujo Caj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SALARIO"/>
      <sheetName val="Poliza"/>
      <sheetName val="AYUDANTE"/>
      <sheetName val="OFICIAL"/>
      <sheetName val="RESUMEN CUENTAS"/>
      <sheetName val="Escala salarial"/>
      <sheetName val="Cantidades y presupuesto"/>
      <sheetName val="Tarifas"/>
      <sheetName val="Reajustes estimados"/>
      <sheetName val="Prestaciones y AIU"/>
      <sheetName val="TABLA AIU"/>
      <sheetName val="Soportes"/>
      <sheetName val="Pólizas"/>
      <sheetName val="MO C P1"/>
      <sheetName val="MO C P2"/>
      <sheetName val="MO C P3"/>
      <sheetName val="MO C P4"/>
      <sheetName val="MO C P5"/>
      <sheetName val="MO C P6"/>
      <sheetName val="MO T P1"/>
      <sheetName val="MO T P2"/>
      <sheetName val="MO T P3"/>
      <sheetName val="MO T P4"/>
      <sheetName val="MO T P5"/>
      <sheetName val="MO T P6"/>
      <sheetName val="MO P P1"/>
      <sheetName val="MO P P2"/>
      <sheetName val="MO P P3"/>
      <sheetName val="MO P P4"/>
      <sheetName val="MO P P5"/>
      <sheetName val="MO P P6"/>
      <sheetName val="EQ P1"/>
      <sheetName val="EQ P2"/>
      <sheetName val="EQ P3"/>
      <sheetName val="EQ P4"/>
      <sheetName val="EQ P5"/>
      <sheetName val="EQ P6"/>
      <sheetName val="Grupo 1"/>
      <sheetName val="5111901"/>
      <sheetName val="5111901 Cierre a miles"/>
      <sheetName val="F.M (Personal)"/>
      <sheetName val="FM P SN ECP"/>
      <sheetName val="515265"/>
      <sheetName val="FM PERSONAL"/>
      <sheetName val="FM EQUIPOS"/>
      <sheetName val="CLASIF ARP"/>
      <sheetName val="ARP PONDERADO"/>
      <sheetName val="F.M (Equipos)"/>
      <sheetName val="AIU(Equipos)"/>
      <sheetName val="Impresora color"/>
      <sheetName val="C 4X4- 22,5"/>
      <sheetName val="C 4X4- 18"/>
      <sheetName val="C 4x2"/>
      <sheetName val="B 22,5"/>
      <sheetName val="Res. c"/>
      <sheetName val="CONTAINERS"/>
      <sheetName val="BOBINADOS EO OE"/>
      <sheetName val="DISEMEQ OM"/>
      <sheetName val="DISEMEQ OC"/>
      <sheetName val="FEBRERO-18"/>
      <sheetName val="FEBRERO-25"/>
      <sheetName val="MARZO-4"/>
      <sheetName val="MARZO-11"/>
      <sheetName val="MARZO-21"/>
      <sheetName val="MARZO-26"/>
      <sheetName val="ABRIL-04"/>
      <sheetName val="ABRIL-12"/>
      <sheetName val="ABRIL-19"/>
      <sheetName val="ABRIL 23"/>
      <sheetName val="ABRIL-30"/>
      <sheetName val="MAYO-07"/>
      <sheetName val="MAYO-14"/>
      <sheetName val="MAYO-22"/>
      <sheetName val="MAYO-31"/>
      <sheetName val="JUNIO-7"/>
      <sheetName val="JUNIO-13"/>
      <sheetName val="JUNIO 25"/>
      <sheetName val="JULIO-2"/>
      <sheetName val="JULIO-9"/>
      <sheetName val="JULIO-15"/>
      <sheetName val="JULIO-23"/>
      <sheetName val="JULIO-30"/>
      <sheetName val="AGOSTO-6"/>
      <sheetName val="AGOSTO-13"/>
      <sheetName val="AGOSTO-21"/>
      <sheetName val="AGOSTO-27"/>
      <sheetName val="SEPTIEMBRE-3"/>
      <sheetName val="SEPTIEMBRE-10"/>
      <sheetName val="SEPTIEMBRE-17"/>
      <sheetName val="SEPTIEMBRE-24"/>
      <sheetName val="OCTUBRE-01"/>
      <sheetName val="OCTUBRE-8"/>
      <sheetName val="OCTUBRE-16"/>
      <sheetName val="OCTUBRE-29"/>
      <sheetName val="NOVIEMBRE-5"/>
      <sheetName val="NOVIEMBRE-12"/>
      <sheetName val="NOVIEMBRE-19"/>
      <sheetName val="NOVIEMBRE-26"/>
      <sheetName val="DICIEMBRE-10"/>
      <sheetName val="DICIEMBRE-17"/>
      <sheetName val="OBRAS CIVILES"/>
      <sheetName val="OBRAS MECANICAS"/>
      <sheetName val="OBRAS ELECTRICAS"/>
      <sheetName val="OBRAS INSTRUMENTACION"/>
      <sheetName val="FACTURACION 2007"/>
      <sheetName val="PSSE"/>
      <sheetName val="VOE"/>
      <sheetName val="VOLP"/>
      <sheetName val="Cant y costos"/>
      <sheetName val="ACTA"/>
      <sheetName val="VALOR DE OBRAS"/>
      <sheetName val="Batea COMEHUEVO"/>
      <sheetName val="Batea La Montana"/>
      <sheetName val="Otros Concreto"/>
      <sheetName val="topografia"/>
      <sheetName val="A1"/>
      <sheetName val="A2, A4"/>
      <sheetName val="A3"/>
      <sheetName val="A5"/>
      <sheetName val="A6"/>
      <sheetName val="A7, A8"/>
      <sheetName val="A9, A10, A11 Y A12"/>
      <sheetName val="A13, A14"/>
      <sheetName val="A15, A16"/>
      <sheetName val="A17"/>
      <sheetName val="A18"/>
      <sheetName val="A19"/>
      <sheetName val="A19a"/>
      <sheetName val="B21, B23"/>
      <sheetName val="B22"/>
      <sheetName val="B22a"/>
      <sheetName val="B38"/>
      <sheetName val="C45"/>
      <sheetName val="C46"/>
      <sheetName val="Adicional"/>
      <sheetName val="brocheros"/>
      <sheetName val="sedimentadores"/>
      <sheetName val="Geotextil Suministro"/>
      <sheetName val="Geotextil Mano de obra"/>
      <sheetName val="Sedim en geotextil"/>
      <sheetName val="bulldozer"/>
      <sheetName val="pc200"/>
      <sheetName val="pc200 MO"/>
      <sheetName val="cartanque"/>
      <sheetName val="A38"/>
      <sheetName val="Año 2010"/>
      <sheetName val="Trazabilidad Reportes"/>
      <sheetName val="CPF1"/>
      <sheetName val="CPF2"/>
      <sheetName val="LINEAS Y SATELITES"/>
      <sheetName val="ACTAS SEMANA 10-16 SEPT"/>
      <sheetName val="Pareto Devoluciones"/>
      <sheetName val="quifa "/>
      <sheetName val="TARIFAS CTO_MARCO_PCL"/>
      <sheetName val="CE2_PE"/>
      <sheetName val="CASE2LOC"/>
      <sheetName val="CASE2VIA"/>
      <sheetName val="1,1 Movilizacion"/>
      <sheetName val="1,2 Localizacion m2"/>
      <sheetName val="1,3 Localización Km"/>
      <sheetName val="2,1 Desmonte y Limpieza"/>
      <sheetName val="2,2 Descapote"/>
      <sheetName val="2,3 Perfilado subrasante"/>
      <sheetName val="3,1 Excav. mecánica"/>
      <sheetName val="3,2  Excav. manual"/>
      <sheetName val="3,3 Excav. roca"/>
      <sheetName val="4,1 Extend y compact terraplen"/>
      <sheetName val="5,1 Crudo rio 6&quot;"/>
      <sheetName val="5,2 Afirmado"/>
      <sheetName val="5,3 Sub-base"/>
      <sheetName val="5,4 Base"/>
      <sheetName val="5,5 Arena"/>
      <sheetName val="5,5A Transporte"/>
      <sheetName val="5,6_SUELO-CEMENTO"/>
      <sheetName val="6,1 Concreto 3000 placas"/>
      <sheetName val="6,2 Concreto 3000 contrapozo"/>
      <sheetName val="6,3 Muro bloque 5"/>
      <sheetName val="6,4 Muro ladrillo"/>
      <sheetName val="6,5 Concreto 2500"/>
      <sheetName val="6,6 Acelerante"/>
      <sheetName val="6,7 Concreto 1500"/>
      <sheetName val="6,8_GAVIONES"/>
      <sheetName val="6,9 Concreto Asfáltico"/>
      <sheetName val="6,10 Bolsacreto"/>
      <sheetName val="7,1 Cárcamo tipo 1"/>
      <sheetName val="7,2 Cárcamo tipo 2"/>
      <sheetName val="7,3 Cárcamo tipo 3"/>
      <sheetName val="7,4 Cuneta trapezoidal"/>
      <sheetName val="7,5 Cuneta triangular"/>
      <sheetName val="7,6 Skimmer tipo 1"/>
      <sheetName val="7,7 Skimmer tipo 2"/>
      <sheetName val="7,8 Tub. petrolera 8&quot;"/>
      <sheetName val="7,9 Caja bombeo piscinas"/>
      <sheetName val="7,10 Dren francés"/>
      <sheetName val="7,11 Tubo PVC 8&quot; "/>
      <sheetName val="7,12 Alcantarilla 36&quot;"/>
      <sheetName val="7,13 Alcantarilla 48&quot;"/>
      <sheetName val="8,1 Electrosoldada 4,5X4,5"/>
      <sheetName val="8,2 Electrosoldada 5,5X5,5"/>
      <sheetName val="8,3 Electrosoldada 4X4"/>
      <sheetName val="8,4 Acero PDR-60"/>
      <sheetName val="8,5 Acero A37"/>
      <sheetName val="9,1 Tubo PVC 2&quot;"/>
      <sheetName val="9,2 Cable cobre No.8"/>
      <sheetName val="9,3 Poste metálico"/>
      <sheetName val="9,4 Reflectores"/>
      <sheetName val="10,1 Cerramiento 4 hilos"/>
      <sheetName val="10,2 Cerramiento 6 hilos"/>
      <sheetName val="10,3 Caseta Resid Sól y Quim"/>
      <sheetName val="10,4 Caseta Químicos"/>
      <sheetName val="10,5 Caseta Vigilancia"/>
      <sheetName val="10,6 Talanquera"/>
      <sheetName val="10,7 Empradización estolón"/>
      <sheetName val="10,8 Empradización boleo"/>
      <sheetName val="10,9_Empradización agromanto"/>
      <sheetName val="10,10 Geomembrana 60 mills"/>
      <sheetName val="10,11 Geotextil T2400-BX60"/>
      <sheetName val="10,12 Geotextil TR400"/>
      <sheetName val="10,13 Geotextil NT1600"/>
      <sheetName val="10,14 Geotextil BX30"/>
      <sheetName val="10,15 Geotextil-BX90"/>
      <sheetName val="10,16 Geodren vert. H=1"/>
      <sheetName val="10,17 Instalación geotextil"/>
      <sheetName val="10,18 Instalación geomembrana"/>
      <sheetName val="10,19 Sacos suelo cemento"/>
      <sheetName val="10,20 Limpieza alcantarillas"/>
      <sheetName val="10,21 Limp. manejo aguas lluvia"/>
      <sheetName val="10,22 Limp. cunetas"/>
      <sheetName val="10,23 Manto Tipo 1"/>
      <sheetName val="10,24 Manto Tipo 2"/>
      <sheetName val="10,25 Demolición concreto"/>
      <sheetName val="10,26 Rocería"/>
      <sheetName val="10,27 Escarificación"/>
      <sheetName val="10,28 Perfilado"/>
      <sheetName val="10,29 Cuneteo carreteables"/>
      <sheetName val="10,30 Quiebrapatas"/>
      <sheetName val="10,31 Cerrato malla eslabonada"/>
      <sheetName val="10,32 Puesta tierra"/>
      <sheetName val="10,33  Ret-disp excav"/>
      <sheetName val="10,34 Tubo conductor"/>
      <sheetName val="10,35 Repaleo"/>
      <sheetName val="10,36 Ayudante"/>
      <sheetName val="10,37 Oficial"/>
      <sheetName val="10,38 As built"/>
      <sheetName val="10,39 Señalización"/>
      <sheetName val="10,40_GEOMENBRANA HR500"/>
      <sheetName val="PR1-Ayudante"/>
      <sheetName val="PR2-Oficial"/>
      <sheetName val="PR3-Cuadrilla"/>
      <sheetName val="PR4-Patecabra"/>
      <sheetName val="PR5-Retroexcav."/>
      <sheetName val="PR6-Volqta 6m3"/>
      <sheetName val="PR7-Retrocargador"/>
      <sheetName val="PR8-Bull D6"/>
      <sheetName val="PR9-Motoniv"/>
      <sheetName val="PR10-Vibro"/>
      <sheetName val="PR11-CarroTK"/>
      <sheetName val="PR12-Bull D8"/>
      <sheetName val="PR13-DUMPER"/>
      <sheetName val="PR14-CTK DOBLE"/>
      <sheetName val="PR15-CAMABAJA"/>
      <sheetName val="PR16-COMISION-DIA"/>
      <sheetName val="PR_ANTISOL"/>
      <sheetName val="EQP"/>
      <sheetName val="Anexo 1"/>
      <sheetName val="Anexo 2"/>
      <sheetName val="FRENTES"/>
      <sheetName val="F.C. NEXEN"/>
      <sheetName val="LOCATION"/>
      <sheetName val="NEW ROAD"/>
      <sheetName val="Realineamiento"/>
      <sheetName val="Rectificación K1+500"/>
      <sheetName val="BRIDGE"/>
      <sheetName val="BRID-LOC"/>
      <sheetName val="COY-BRID"/>
      <sheetName val="ABANDON"/>
      <sheetName val="SUMMARY"/>
      <sheetName val="PROG.UTIL.EQP"/>
      <sheetName val="prog util M.O"/>
      <sheetName val="81"/>
      <sheetName val="82"/>
      <sheetName val="83"/>
      <sheetName val="84"/>
      <sheetName val="85"/>
      <sheetName val="86"/>
      <sheetName val="87"/>
      <sheetName val="88"/>
      <sheetName val="89"/>
      <sheetName val="90"/>
      <sheetName val="FOR.5"/>
      <sheetName val="ANEXO C"/>
      <sheetName val="Hoja4"/>
      <sheetName val="CUADRO 3"/>
      <sheetName val="6.7 comercial"/>
      <sheetName val="MAQ-VICPAR"/>
      <sheetName val="PR1"/>
      <sheetName val="PR2"/>
      <sheetName val="PR3"/>
      <sheetName val="PR4"/>
      <sheetName val="PR5"/>
      <sheetName val="PR6"/>
      <sheetName val="PR7"/>
      <sheetName val="PR8"/>
      <sheetName val="PR9"/>
      <sheetName val="PR10"/>
      <sheetName val="PR11"/>
      <sheetName val="PR_D8"/>
      <sheetName val="PR_VOLVO"/>
      <sheetName val="PR_CTK DOBLE"/>
      <sheetName val="PR_CAMABAJA"/>
      <sheetName val="PR_COMISION-DIA"/>
      <sheetName val="1,3_LOC Y REPL"/>
      <sheetName val="2,1_DESMONTE Y LIMPIEZA"/>
      <sheetName val="3,3_EXC-ROCA"/>
      <sheetName val="5,1_CRUDO DE RIO 6&quot;"/>
      <sheetName val="5,2_AFIRMADO"/>
      <sheetName val="5,3_SUBBASE"/>
      <sheetName val="5,4_BASE"/>
      <sheetName val="5,5_ARENA"/>
      <sheetName val="6,3_MURO-LADRILLO"/>
      <sheetName val="6,6_ACELERANTE"/>
      <sheetName val="6,9_CONCRETO-MDC"/>
      <sheetName val="6,10_BOLSACRETO"/>
      <sheetName val="7,5_CUNETA-TRIAN"/>
      <sheetName val="7,12_ALC-NOVALOC"/>
      <sheetName val="8,4_ACERO PDR 60"/>
      <sheetName val="8,5_ACERO A37"/>
      <sheetName val="10,2_CER-6HILOS"/>
      <sheetName val="10,5_CASETA-VIG"/>
      <sheetName val="10,8_EMPRADIZACION"/>
      <sheetName val="10,9_AGROMANTO"/>
      <sheetName val="10,13_GEOTEXTIL-NT1600"/>
      <sheetName val="10,14_GEOTEXTIL-BX30"/>
      <sheetName val="10,15_GEOTEXTIL-BX90"/>
      <sheetName val="10,16_GEODREN-H=1"/>
      <sheetName val="10,17_INST-GEOTEXTIL"/>
      <sheetName val="10,18_INST-GEOMEMBRANA"/>
      <sheetName val="10,20_LIMP-ALCANT"/>
      <sheetName val="10,21_LIMP-CUN-AC"/>
      <sheetName val="10,22_LIMP-CUNETAS"/>
      <sheetName val="10,23_MTO-TIPO1"/>
      <sheetName val="10,24_MTO-TIPO2"/>
      <sheetName val="10,25_DEMO-CONCRETO"/>
      <sheetName val="10,26_ROCERIA"/>
      <sheetName val="10,27_ESCARIFICACION"/>
      <sheetName val="10,28_PERFILADO"/>
      <sheetName val="10,29_CUNETEO"/>
      <sheetName val="10,30_QUIEBRAPATAS"/>
      <sheetName val="10,31_CERRAMIENTO-MALLA"/>
      <sheetName val="10,32_PUESTA-TIERRA"/>
      <sheetName val="10,33_RETIRO-DISP"/>
      <sheetName val="10,34_TUBO-CONDUCTOR"/>
      <sheetName val="10,35_REPALEO-MAT"/>
      <sheetName val="10,36_AYUDANTE"/>
      <sheetName val="10,37_OFICIAL"/>
      <sheetName val="10,38_AS-BUILT"/>
      <sheetName val="Acta ADICIONALES"/>
      <sheetName val="APU Trinchos"/>
      <sheetName val="APU soldadores"/>
      <sheetName val="APU pantalla"/>
      <sheetName val="APU escuela"/>
      <sheetName val="APU demolicion"/>
      <sheetName val="APU ciment.contrapozo"/>
      <sheetName val="APU base "/>
      <sheetName val="APU Transporte"/>
      <sheetName val="APU movilizacion"/>
      <sheetName val="APU carcamo"/>
      <sheetName val="APU excavacion maquina"/>
      <sheetName val="APU limpieza cuneta"/>
      <sheetName val="APU saco suelo"/>
      <sheetName val="APU relleno"/>
      <sheetName val="APU barreras"/>
      <sheetName val="APU MOTOBOMBA"/>
      <sheetName val="Hundimientocontrapozo"/>
      <sheetName val="Pantalla contencion"/>
      <sheetName val="Estabilizacion 412"/>
      <sheetName val="Escuela"/>
      <sheetName val="K1+500"/>
      <sheetName val="RETROLLANTA"/>
      <sheetName val="PE_FAC-DESCARGADERO"/>
      <sheetName val="CUADRO RESUMEN."/>
      <sheetName val="MATRIZ"/>
      <sheetName val="MATERIAL TRANSPORTADO"/>
      <sheetName val="MATERIAL TRANSPORTADO POR PLACA"/>
      <sheetName val="VIAJES CORTOS"/>
      <sheetName val="CARROTANQUES"/>
      <sheetName val="VOLQUETAS POR DIAS"/>
      <sheetName val="Lita Insumos"/>
      <sheetName val="ESQUEMAS"/>
      <sheetName val="Tablas basicas"/>
      <sheetName val="Resumen X actividad"/>
      <sheetName val="Placa taladro"/>
      <sheetName val="Contrapozo"/>
      <sheetName val="CunetasALL"/>
      <sheetName val="Desarenador"/>
      <sheetName val="Filtro Frances"/>
      <sheetName val="Anclajes"/>
      <sheetName val="prog.loc+via"/>
      <sheetName val="Prog Locac"/>
      <sheetName val="Prog Vía acc"/>
      <sheetName val="Cuadro1"/>
      <sheetName val="VIA PRADO"/>
      <sheetName val="CUADRO  (5)"/>
      <sheetName val="Hoja5"/>
      <sheetName val="costo de actividades de cuadril"/>
      <sheetName val="cuadrillas"/>
      <sheetName val="festivos"/>
      <sheetName val="TRAZ MAT 2081 "/>
      <sheetName val="MAT. 2081"/>
      <sheetName val="CONSOLIDADO"/>
      <sheetName val="MOVILIZACION"/>
      <sheetName val="MEM 7S-J2"/>
      <sheetName val="MEM ESTACION 3"/>
      <sheetName val="MEM INF2037"/>
      <sheetName val="MEM ESTACION 5"/>
      <sheetName val="MEM INF2081"/>
      <sheetName val="MEM PLANTA 5"/>
      <sheetName val="MEM PLANDESH"/>
      <sheetName val="MEM P0247"/>
      <sheetName val="MEM P0414"/>
      <sheetName val="MEM POZO 414 CONEXION CASETA "/>
      <sheetName val="MEM P1524"/>
      <sheetName val="MEM P2078"/>
      <sheetName val="MEM P2178 "/>
      <sheetName val="MEM P219"/>
      <sheetName val="MEM P249"/>
      <sheetName val="MEM POZO 564"/>
      <sheetName val="MEM P097"/>
      <sheetName val="MEM J5"/>
      <sheetName val="DB NUEVO ABRIL"/>
      <sheetName val="DB NUEVO MAYO"/>
      <sheetName val="ESTACION 2"/>
      <sheetName val="ESTACION 4"/>
      <sheetName val="POZO 1838"/>
      <sheetName val="RESUMEN "/>
      <sheetName val="SABANA GENERAL ABRIL"/>
      <sheetName val="REPORTE DIARIO"/>
      <sheetName val="jose"/>
      <sheetName val="DB MAYO V2"/>
      <sheetName val="TARIFAS SIN ORD"/>
      <sheetName val="REPORTE SEMANAL "/>
      <sheetName val="TABPOZO"/>
      <sheetName val="TABLA DINAMICA"/>
      <sheetName val="REPORTE SEMANAL OXY"/>
      <sheetName val="cuadrillas de mayo"/>
      <sheetName val="PESOS"/>
      <sheetName val="PESOS (2)"/>
      <sheetName val="PESOS (3)"/>
      <sheetName val="GRAFICA-SEMANAL"/>
      <sheetName val="Preliminares"/>
      <sheetName val="DB MAYO v1"/>
      <sheetName val="VR CTO"/>
      <sheetName val="SABANAGENERAL"/>
      <sheetName val="SABANAGENERAL (2)"/>
      <sheetName val="SABANAGENERAL (3)"/>
      <sheetName val="DB A LA FECHA"/>
      <sheetName val="SABANA DICIEMBRE"/>
      <sheetName val="DB form"/>
      <sheetName val="pendietes act nO. 7"/>
      <sheetName val="As builts"/>
      <sheetName val="blanco"/>
      <sheetName val="L crudo 6&quot; est6-est7"/>
      <sheetName val="1082 tapon"/>
      <sheetName val="882 tapon"/>
      <sheetName val="SABANA L CRUDO NOV 387002"/>
      <sheetName val="1U marco H"/>
      <sheetName val="96 pintura  H"/>
      <sheetName val="112 Desm"/>
      <sheetName val="145 pintura marco H"/>
      <sheetName val="189 Desm"/>
      <sheetName val="193 pintura marco H"/>
      <sheetName val="194 pintura marco H"/>
      <sheetName val="235 Desm"/>
      <sheetName val="289 Tapon"/>
      <sheetName val="318 pintura marco H"/>
      <sheetName val="341 Desm"/>
      <sheetName val="357 Cv"/>
      <sheetName val="357 L"/>
      <sheetName val="440 Desm"/>
      <sheetName val="442 Desm"/>
      <sheetName val="466 L"/>
      <sheetName val="492 L"/>
      <sheetName val="509 marco H"/>
      <sheetName val="575 L Flex"/>
      <sheetName val="607 pintura marco H's"/>
      <sheetName val="619 Cv"/>
      <sheetName val="619 L"/>
      <sheetName val="716 Desm"/>
      <sheetName val="765 pintura marco H"/>
      <sheetName val="810 Cv"/>
      <sheetName val="810 L"/>
      <sheetName val="823 Cv Modif"/>
      <sheetName val="868 Cv"/>
      <sheetName val="868 L"/>
      <sheetName val="917 Cv Reub"/>
      <sheetName val="917 L"/>
      <sheetName val="918 pintura marco H"/>
      <sheetName val="1001 Cv Modif"/>
      <sheetName val="1005 Desm"/>
      <sheetName val="1026 L"/>
      <sheetName val="1041 Cv"/>
      <sheetName val="1041 L Flex"/>
      <sheetName val="1047 Cv"/>
      <sheetName val="1047 L"/>
      <sheetName val="1052 Cv"/>
      <sheetName val="1052 L Flex 3&quot; SS-49 A"/>
      <sheetName val="1064 L Flex 3&quot; SS-49 A"/>
      <sheetName val="1067 Desm"/>
      <sheetName val="1098 Cv"/>
      <sheetName val="1098 L"/>
      <sheetName val="1109 Desm"/>
      <sheetName val="1199 Cv"/>
      <sheetName val="1199 L"/>
      <sheetName val="1292 Vte"/>
      <sheetName val="1482 Desm"/>
      <sheetName val="1483 Cv"/>
      <sheetName val="1483 L Flex"/>
      <sheetName val="1578 Desm"/>
      <sheetName val="1710 Desm"/>
      <sheetName val="1725 L"/>
      <sheetName val="1746 Cv"/>
      <sheetName val="1746 L"/>
      <sheetName val="1816 Cv"/>
      <sheetName val="1816 L Flex 3&quot;"/>
      <sheetName val="1883 L Vte"/>
      <sheetName val="2097 pintura marco H"/>
      <sheetName val="2101 Eme"/>
      <sheetName val="2103 Emerg"/>
      <sheetName val="2103 L Flex 3&quot; a SS-81A"/>
      <sheetName val="2108 L Flex 3&quot; SS-49 A"/>
      <sheetName val="2109 pintura marco H"/>
      <sheetName val="2153 pintura marco H"/>
      <sheetName val="2157 Cv"/>
      <sheetName val="2157 L Flex 3&quot; SS-49 A"/>
      <sheetName val="2163 pintura marco H"/>
      <sheetName val="2165 pintura marco H"/>
      <sheetName val="2178 pintura marco H's"/>
      <sheetName val="2185 Fac Ht"/>
      <sheetName val="2186 Fac Ht"/>
      <sheetName val="2198 L Flex 3&quot; a SS-81A"/>
      <sheetName val="2207 Desm"/>
      <sheetName val="2213 marco H"/>
      <sheetName val="2244 Cv"/>
      <sheetName val="2244 L Flex"/>
      <sheetName val="2246 Cv"/>
      <sheetName val="2246 L Flex"/>
      <sheetName val="2314 Cv"/>
      <sheetName val="2314 L"/>
      <sheetName val="2318 L"/>
      <sheetName val="2324 marco H"/>
      <sheetName val="2327 Cv"/>
      <sheetName val="2327 L"/>
      <sheetName val="2333 L"/>
      <sheetName val="2344 Cv"/>
      <sheetName val="2344 L"/>
      <sheetName val="2345 Cv"/>
      <sheetName val="2345 L"/>
      <sheetName val="2576 Cv"/>
      <sheetName val="2576 L Flex"/>
      <sheetName val="2585 Cv"/>
      <sheetName val="2585 L"/>
      <sheetName val="2608 Cv"/>
      <sheetName val="2608 L"/>
      <sheetName val="2642 Cv"/>
      <sheetName val="2642 L"/>
      <sheetName val="2732 L Flex 3&quot; SS-49 A"/>
      <sheetName val="2792 L Flex Vte"/>
      <sheetName val="2795 L Flex Vte"/>
      <sheetName val="2797 L Flex Vte"/>
      <sheetName val="96 pintura marco H"/>
      <sheetName val="333 L Vte"/>
      <sheetName val="blanco (23)"/>
      <sheetName val="SABANA L CRUDO PROY DIC 387002"/>
      <sheetName val="blanco (2)"/>
      <sheetName val="LINEA 12&quot; OLEODUCTO Proy"/>
      <sheetName val="065 Cv"/>
      <sheetName val="77 pintura marco H Proy"/>
      <sheetName val="85 pintura marco H Proy"/>
      <sheetName val="88 pintura marco H Proy"/>
      <sheetName val="105 Cv"/>
      <sheetName val="276 Cv"/>
      <sheetName val="276 L Proy"/>
      <sheetName val="295 L Proy"/>
      <sheetName val="438 Cv"/>
      <sheetName val="467 Cv"/>
      <sheetName val="509 L Proy"/>
      <sheetName val="555 L Proy"/>
      <sheetName val="571 pintura marco H Proy"/>
      <sheetName val="589 pintura marco H Proy"/>
      <sheetName val="653 Cv"/>
      <sheetName val="716 Cv"/>
      <sheetName val="908 pintura marco H Proy"/>
      <sheetName val="923 pintura marco H Proy"/>
      <sheetName val="1047 pintura marco H Proy"/>
      <sheetName val="1051 L Flex Proy"/>
      <sheetName val="1053 Cv"/>
      <sheetName val="1058 L Flex Proy"/>
      <sheetName val="1072 Cv"/>
      <sheetName val="1073 Cv"/>
      <sheetName val="1084 L SS 145 Proy"/>
      <sheetName val="1198 L"/>
      <sheetName val="1199 pintura marco H Proy"/>
      <sheetName val="1256 pintura marco H Proy"/>
      <sheetName val="1563 pintura marco H Proy"/>
      <sheetName val="1614 pintura marco H Proy"/>
      <sheetName val="1674 pintura marco H Proy"/>
      <sheetName val="1679 L Proy"/>
      <sheetName val="1714 pintura marco H Proy"/>
      <sheetName val="1746 pintura marco H Proy"/>
      <sheetName val="1883 pintura marco H Proy"/>
      <sheetName val="2102 pintura marco H Proy"/>
      <sheetName val="2103 Desm Proy"/>
      <sheetName val="2105 pintura marco H Proy"/>
      <sheetName val="2108 pintura marco H Proy"/>
      <sheetName val="2109 Desm Proy"/>
      <sheetName val="2136 L Flex Proy"/>
      <sheetName val="2142 Cv"/>
      <sheetName val="2153 Desm Proy"/>
      <sheetName val="2167 pintura marco H Proy"/>
      <sheetName val="2168 L Flex Proy"/>
      <sheetName val="2185 pintura marco H Proy"/>
      <sheetName val="2191 Cv"/>
      <sheetName val="2198 Desm Proy"/>
      <sheetName val="2218 Cv"/>
      <sheetName val="2219 Cv"/>
      <sheetName val="2221 L Flex Proy"/>
      <sheetName val="2248 Cv"/>
      <sheetName val="2248 L Flex Proy"/>
      <sheetName val="2304 pintura marco H Proy"/>
      <sheetName val="2314 pintura marco H Proy"/>
      <sheetName val="2320 L Flex Proy"/>
      <sheetName val="2324 pintura marco H Proy"/>
      <sheetName val="2328 pintura marco H Proy"/>
      <sheetName val="2571 Cv"/>
      <sheetName val="2575 Cv"/>
      <sheetName val="2577 L Flex Proy"/>
      <sheetName val="2582 Cv"/>
      <sheetName val="2584 Cv"/>
      <sheetName val="2588 Cv"/>
      <sheetName val="2588 L Flex Proy"/>
      <sheetName val="2593 Cv"/>
      <sheetName val="2600 Cv"/>
      <sheetName val="2602 L Flex Proy"/>
      <sheetName val="2611 L Flex Proy"/>
      <sheetName val="2637 pintura marco H Proy"/>
      <sheetName val="2789 Cv"/>
      <sheetName val="2789 L Flex Proy"/>
      <sheetName val="2790 Cv"/>
      <sheetName val="135 Desm Colec"/>
      <sheetName val="192  Cv "/>
      <sheetName val="192 L"/>
      <sheetName val="212 Cv"/>
      <sheetName val="212 L"/>
      <sheetName val="224 L Desm"/>
      <sheetName val="229 L al  ss 42"/>
      <sheetName val="251 L al  ss 42"/>
      <sheetName val="781 L al  ss 42"/>
      <sheetName val="914 L al  ss 42"/>
      <sheetName val="1037 L al  ss 42"/>
      <sheetName val="1352 L al  ss 42"/>
      <sheetName val="2031 L al  ss 42"/>
      <sheetName val="2058 L al  ss 42"/>
      <sheetName val="2110 L al  ss 42"/>
      <sheetName val="355 L Cambio"/>
      <sheetName val="509 L"/>
      <sheetName val="597 L"/>
      <sheetName val="745 L Flex"/>
      <sheetName val="745 Cv"/>
      <sheetName val="823 Cv"/>
      <sheetName val="823 L"/>
      <sheetName val="884 L"/>
      <sheetName val="915 L Desm"/>
      <sheetName val="940 Cv m"/>
      <sheetName val="1002 Cv"/>
      <sheetName val="1002 L"/>
      <sheetName val="1045 Cv"/>
      <sheetName val="1045 L Flex"/>
      <sheetName val="1651 Cv"/>
      <sheetName val="1651 L"/>
      <sheetName val="1725 Cv M"/>
      <sheetName val="464 781 L a SS 42"/>
      <sheetName val="229 L a SS 42"/>
      <sheetName val="914 L a SS 42"/>
      <sheetName val="1037 L a SS 42"/>
      <sheetName val="1191 1411 Desm Colec"/>
      <sheetName val="1314 L Colect"/>
      <sheetName val="1349 2305 2306 Desm Colec"/>
      <sheetName val="1352 L a SS 42"/>
      <sheetName val="2031 La SS 42"/>
      <sheetName val="2058 La SS 42"/>
      <sheetName val="2110 La SS 42"/>
      <sheetName val="2112 L Flex"/>
      <sheetName val="2122 Cv"/>
      <sheetName val="2122 L"/>
      <sheetName val="2149 L Flex a SS 95"/>
      <sheetName val="2150 LFlex a SS 95"/>
      <sheetName val="2200 L Flex a SS 95"/>
      <sheetName val="2146 Cv"/>
      <sheetName val="2146 L"/>
      <sheetName val="2147 Cv"/>
      <sheetName val="2147 L"/>
      <sheetName val="2178 Cv"/>
      <sheetName val="2178 L Flex"/>
      <sheetName val="2206 L Flex"/>
      <sheetName val="2207 L Flex"/>
      <sheetName val="2212 Cv"/>
      <sheetName val="2212 L Flex"/>
      <sheetName val="2217 L"/>
      <sheetName val="2217 Cv"/>
      <sheetName val="2330 L"/>
      <sheetName val="2331 L Flex"/>
      <sheetName val="2332 Cv"/>
      <sheetName val="2332L Flex"/>
      <sheetName val="2332L Ac"/>
      <sheetName val="2339 L y Desm"/>
      <sheetName val="2381 L AC"/>
      <sheetName val="2381 L Flex"/>
      <sheetName val="2624 Cv"/>
      <sheetName val="2624 L"/>
      <sheetName val="2732 L"/>
      <sheetName val="2732 Cv"/>
      <sheetName val="SABANA SS NOV 477010"/>
      <sheetName val="SS-9 Str"/>
      <sheetName val="SS-39B Pintura marco H"/>
      <sheetName val="SS-41 Hot tap"/>
      <sheetName val="SS-41A pintura marco H"/>
      <sheetName val="SS 52 Desm"/>
      <sheetName val="SS- 58 B Str"/>
      <sheetName val="SS-77B pintura marco H"/>
      <sheetName val="SS-81A pintura marco H"/>
      <sheetName val="SS-95 pintura marco H"/>
      <sheetName val="SS-98A pintura marco H"/>
      <sheetName val="SS 98A LG"/>
      <sheetName val="SS 98A LG (2)"/>
      <sheetName val="SS 98A LM"/>
      <sheetName val="SS-98B LG"/>
      <sheetName val="SS-99 LG Vte"/>
      <sheetName val="SS-99 LM Vte"/>
      <sheetName val="SS-100B LG"/>
      <sheetName val="SS-100B LM"/>
      <sheetName val="SS- 105 Str"/>
      <sheetName val="SS- 106 C LG"/>
      <sheetName val="SS- 106 C LM"/>
      <sheetName val="SS-106 C Str"/>
      <sheetName val="SS-109 pintura marco H"/>
      <sheetName val="SS-120A pintura marco H"/>
      <sheetName val="SS-128 pintura marco H"/>
      <sheetName val="SS-135 Emerg"/>
      <sheetName val="SS-145 Vte"/>
      <sheetName val="SS-154B LM"/>
      <sheetName val="blanco (3)"/>
      <sheetName val="L FLEX FACTURADAS 2008 (2)"/>
      <sheetName val="SABANA FLEX 2008 387002"/>
      <sheetName val="SABANA FLEX 2008"/>
      <sheetName val="SABANA FLEX 2008 477010"/>
      <sheetName val="L FLEX FACTURADAS 2008"/>
      <sheetName val="SABANA SS SEP 477010"/>
      <sheetName val="SS 8 B Lm"/>
      <sheetName val="SS-26 LG"/>
      <sheetName val="SS-26 LM"/>
      <sheetName val="SS-26 Str"/>
      <sheetName val="SS 34  Str Ampl"/>
      <sheetName val="SS 035"/>
      <sheetName val="SS-39 LG Rep"/>
      <sheetName val="SS 39A  Str Ampl"/>
      <sheetName val="SS 39B Lg"/>
      <sheetName val="SS 39B Lm"/>
      <sheetName val="SS 57 Lg"/>
      <sheetName val="SS 80 lg"/>
      <sheetName val="SS 88 F Lg"/>
      <sheetName val="SS 88 F LM"/>
      <sheetName val="SS 88 F Str"/>
      <sheetName val="SS-95 Var"/>
      <sheetName val="SS 95B Str"/>
      <sheetName val="SS-98a Lm"/>
      <sheetName val="SS 99 Lg"/>
      <sheetName val="SS 99 Lm "/>
      <sheetName val="SS 0106 Lg"/>
      <sheetName val="SS 109 Lg Ok"/>
      <sheetName val="SS 111 Desm"/>
      <sheetName val="SS 120 a Str"/>
      <sheetName val="SS 124 Str Amp"/>
      <sheetName val="SS 128 Lg"/>
      <sheetName val="SS 128 Lm"/>
      <sheetName val="0088"/>
      <sheetName val="318"/>
      <sheetName val="515"/>
      <sheetName val="917"/>
      <sheetName val="ADJUNTOS"/>
      <sheetName val="B.D.REPORTES"/>
      <sheetName val="AFES"/>
      <sheetName val="AFEs_Doris"/>
      <sheetName val="AFE'S"/>
      <sheetName val="Actividades"/>
      <sheetName val="B.D.-Reportes"/>
      <sheetName val="T.D.-Niv.Corte"/>
      <sheetName val="T.D.-Niv.Relleno"/>
      <sheetName val="T.D.-Niv.Afirmado"/>
      <sheetName val="T.D.-Niv.Mezcla"/>
      <sheetName val="Conversión Emulsión"/>
      <sheetName val="ZODMES(LOC)"/>
      <sheetName val="6111(pozo)"/>
      <sheetName val="6310(pozo)"/>
      <sheetName val="6103(POZO)"/>
      <sheetName val="6116(pozo)"/>
      <sheetName val="6118(pozo)"/>
      <sheetName val="VIA(2)"/>
      <sheetName val="B.D.REPORTES."/>
      <sheetName val="11-11-10"/>
      <sheetName val="12-11-10"/>
      <sheetName val="13-11-10"/>
      <sheetName val="14-11-10"/>
      <sheetName val="15-11-10"/>
      <sheetName val="16-11-10"/>
      <sheetName val="17-11-10"/>
      <sheetName val="18-11-10"/>
      <sheetName val="19-11-10"/>
      <sheetName val="20-11-10"/>
      <sheetName val="21-11-10"/>
      <sheetName val="22-11-10"/>
      <sheetName val="23-11-10"/>
      <sheetName val="24-11-10"/>
      <sheetName val="25-11-10"/>
      <sheetName val="26-11-10"/>
      <sheetName val="27-11-10"/>
      <sheetName val="28-11-10"/>
      <sheetName val="29-11-10"/>
      <sheetName val="30-11-10"/>
      <sheetName val="01-12-10"/>
      <sheetName val="02-12-10"/>
      <sheetName val="03-12-10"/>
      <sheetName val="04-12-10"/>
      <sheetName val="05-12-10"/>
      <sheetName val="06-12-10"/>
      <sheetName val="07-12-10"/>
      <sheetName val="08-12-10"/>
      <sheetName val="09-12-10"/>
      <sheetName val="10-12-10"/>
      <sheetName val="11-12-10"/>
      <sheetName val="12-12-10"/>
      <sheetName val="13-12-10"/>
      <sheetName val="14-12-10"/>
      <sheetName val="15-12-10"/>
      <sheetName val="16-12-10"/>
      <sheetName val="17-12-10"/>
      <sheetName val="18-12-10"/>
      <sheetName val="19-12-10"/>
      <sheetName val="20-12-10"/>
      <sheetName val="IDO (2)"/>
      <sheetName val="Tablas"/>
      <sheetName val="Datos de escala temporal"/>
      <sheetName val="RRHH"/>
      <sheetName val="HrsP"/>
      <sheetName val="HSE"/>
      <sheetName val="IDO"/>
      <sheetName val="ISO"/>
      <sheetName val="AVP"/>
      <sheetName val="PENDIENTES X COBRAR"/>
      <sheetName val="BITACORA"/>
      <sheetName val="UTILI-FRENTE"/>
      <sheetName val="ABIMAELXPAGAR"/>
      <sheetName val="INCLUYO_EDUIN"/>
      <sheetName val="AVP (2)"/>
      <sheetName val="PROYECCION"/>
      <sheetName val="CUADRO DE CANTIDADES"/>
      <sheetName val="ACTA_2"/>
      <sheetName val="AJUSTE CANTIDADES"/>
      <sheetName val="PROYECCIONES"/>
      <sheetName val="HOMOLOGACION DE CANTIDADES"/>
      <sheetName val="CCDO"/>
      <sheetName val="BALANCE"/>
      <sheetName val="PDT"/>
      <sheetName val="PDT_SEG"/>
      <sheetName val="CCRO"/>
      <sheetName val="CCDO_OPC"/>
      <sheetName val="HRP"/>
      <sheetName val="0013"/>
      <sheetName val="VIA0013"/>
      <sheetName val="0039"/>
      <sheetName val="VIA0039"/>
      <sheetName val="0049"/>
      <sheetName val="0052"/>
      <sheetName val="0057"/>
      <sheetName val="VIA0057"/>
      <sheetName val="0065"/>
      <sheetName val="VIA0065"/>
      <sheetName val="0066"/>
      <sheetName val="0077"/>
      <sheetName val="0082"/>
      <sheetName val="VIA0082"/>
      <sheetName val="0086"/>
      <sheetName val="0094"/>
      <sheetName val="VIA0094"/>
      <sheetName val="VIA0097"/>
      <sheetName val="0105"/>
      <sheetName val="0109"/>
      <sheetName val="0186"/>
      <sheetName val="0196"/>
      <sheetName val="0197"/>
      <sheetName val="0214"/>
      <sheetName val="0239"/>
      <sheetName val="0262"/>
      <sheetName val="0264"/>
      <sheetName val="0286"/>
      <sheetName val="0315"/>
      <sheetName val="0342"/>
      <sheetName val="0419"/>
      <sheetName val="0423"/>
      <sheetName val="0433"/>
      <sheetName val="VIA0433"/>
      <sheetName val="0436"/>
      <sheetName val="0471"/>
      <sheetName val="VIA0471"/>
      <sheetName val="0476"/>
      <sheetName val="0484"/>
      <sheetName val="0506"/>
      <sheetName val="0599"/>
      <sheetName val="0618"/>
      <sheetName val="0627"/>
      <sheetName val="0637"/>
      <sheetName val="1098"/>
      <sheetName val="VIA1098"/>
      <sheetName val="1109"/>
      <sheetName val="1110"/>
      <sheetName val="VIA1110"/>
      <sheetName val="1111"/>
      <sheetName val="1115"/>
      <sheetName val="VIA1115"/>
      <sheetName val="1116"/>
      <sheetName val="VIA1116"/>
      <sheetName val="1123"/>
      <sheetName val="VIA1123"/>
      <sheetName val="1124"/>
      <sheetName val="1125"/>
      <sheetName val="1483"/>
      <sheetName val="VIA1483"/>
      <sheetName val="1487"/>
      <sheetName val="1494"/>
      <sheetName val="VIA1494"/>
      <sheetName val="1495"/>
      <sheetName val="1519"/>
      <sheetName val="1524"/>
      <sheetName val="1589"/>
      <sheetName val="1590"/>
      <sheetName val="1624"/>
      <sheetName val="1626"/>
      <sheetName val="VIA1626"/>
      <sheetName val="1636"/>
      <sheetName val="1674"/>
      <sheetName val="VIA1674"/>
      <sheetName val="1699"/>
      <sheetName val="VIA1699"/>
      <sheetName val="1700"/>
      <sheetName val="VIA1700"/>
      <sheetName val="0 (1)"/>
      <sheetName val="nivelacion  Corte"/>
      <sheetName val="nivelacion  Relleno"/>
      <sheetName val="nivelacion Afirmado"/>
      <sheetName val="Emulsion "/>
      <sheetName val="nivelacion  Corte via"/>
      <sheetName val="nivelacion  Relleno via"/>
      <sheetName val="nivelacion Afirmado via"/>
      <sheetName val="ZODMES(VIA)"/>
      <sheetName val="nivelacion Afirma VIA"/>
      <sheetName val="Emulsion"/>
      <sheetName val="Reportes"/>
      <sheetName val="LOC(1)"/>
      <sheetName val="LOC(2)"/>
      <sheetName val="VIA(1)"/>
      <sheetName val="Emulsión Ajustada"/>
      <sheetName val="INFORME EJECUTIVO"/>
      <sheetName val="Módulo1"/>
      <sheetName val="RESUME DAILY REP"/>
      <sheetName val="CIVIL DAILY REP"/>
      <sheetName val="UNDERG PIPING REP"/>
      <sheetName val="ELECT,INST DAILY REP"/>
      <sheetName val="TANKS DAILY REP"/>
      <sheetName val="MECH AND PIP REP"/>
      <sheetName val="ELEC.INT. WIRING_CONECT"/>
      <sheetName val="INST. INSTRUMENT PROD"/>
      <sheetName val="PIP. WELDS PROD HP1"/>
      <sheetName val="PIP. WELDS PROD HP2"/>
      <sheetName val="PIP. WELDS PROD LP1"/>
      <sheetName val="PIP. WELDS PROD LP2"/>
      <sheetName val="MECH. Project Tracking"/>
      <sheetName val="Sheet1"/>
      <sheetName val="Acta Locacion"/>
      <sheetName val="LOCACION"/>
      <sheetName val="PISCINA"/>
      <sheetName val="Filtros subsuperficiales "/>
      <sheetName val="Filtro de 6"/>
      <sheetName val="CUNETAS "/>
      <sheetName val="Dren hor"/>
      <sheetName val="Area taladro"/>
      <sheetName val="Foso quemado"/>
      <sheetName val="Tub 8&quot;"/>
      <sheetName val="C. Vigilancia"/>
      <sheetName val="C. Quimicos"/>
      <sheetName val="placa bombas"/>
      <sheetName val="Skimmers"/>
      <sheetName val="Diques de contencion"/>
      <sheetName val="Zanjas de coronacion"/>
      <sheetName val="Trinchos"/>
      <sheetName val="Descoles escalonados"/>
      <sheetName val="Cerca en alambre de puas"/>
      <sheetName val="Fosos de disparo"/>
      <sheetName val="empradizacion"/>
      <sheetName val="Ssi. iluminacion"/>
      <sheetName val="APU Filtro 6&quot;"/>
      <sheetName val="APU concreto 1500"/>
      <sheetName val="APU concreto 2500"/>
      <sheetName val="APU concreto 3000"/>
      <sheetName val="APU acero refuerzo"/>
      <sheetName val="APU TUBERI8&quot;"/>
      <sheetName val="Mamposteria"/>
      <sheetName val="Triturado"/>
      <sheetName val="APU desarenador"/>
      <sheetName val="APU skimer"/>
      <sheetName val="APU SUBBASE "/>
      <sheetName val="APU iluminacion"/>
      <sheetName val="APU Moviydesmovi"/>
      <sheetName val="CERRAMIENTOS"/>
      <sheetName val="Zanja de coronacion"/>
      <sheetName val="Descoles en sacos S-C"/>
      <sheetName val="Barreras en sacos de S-C"/>
      <sheetName val="Carcavas via de acceso"/>
      <sheetName val="Demoliciones"/>
      <sheetName val="Rellenos"/>
      <sheetName val="Cargue"/>
      <sheetName val="Biomanto"/>
      <sheetName val="Vía de Acceso"/>
      <sheetName val="DE"/>
      <sheetName val="IT"/>
      <sheetName val="Dat"/>
      <sheetName val="Kxm"/>
      <sheetName val="Em"/>
      <sheetName val="O C"/>
      <sheetName val=" V"/>
      <sheetName val="CA"/>
      <sheetName val=" E"/>
      <sheetName val="RD"/>
      <sheetName val="TR"/>
      <sheetName val="MH"/>
      <sheetName val="OC"/>
      <sheetName val="OR"/>
      <sheetName val="Ad"/>
      <sheetName val="Form5 _Pág_ 1"/>
      <sheetName val="Enero 3"/>
      <sheetName val="Enero 4"/>
      <sheetName val="Enero 5"/>
      <sheetName val="Enero 6"/>
      <sheetName val="Enero 7"/>
      <sheetName val="Enero 8"/>
      <sheetName val="Enero 9"/>
      <sheetName val="Enero 10"/>
      <sheetName val="Enero 11"/>
      <sheetName val="Enero 12"/>
      <sheetName val="Enero 13"/>
      <sheetName val="Enero 14"/>
      <sheetName val="Enero 15"/>
      <sheetName val="Enero 16"/>
      <sheetName val="Enero 17"/>
      <sheetName val="Enero 18"/>
      <sheetName val="Enero 19"/>
      <sheetName val="Enero 20"/>
      <sheetName val="Enero 21"/>
      <sheetName val="Enero "/>
      <sheetName val="Enero 1"/>
      <sheetName val="Enero 199"/>
      <sheetName val="Enero 1989"/>
      <sheetName val="Enero 2"/>
      <sheetName val="Enero 89"/>
      <sheetName val="Enero AA129"/>
      <sheetName val="Enero89"/>
      <sheetName val="Enero1"/>
      <sheetName val="Enero 198"/>
      <sheetName val="concreto 3000 PSI"/>
      <sheetName val="concreto 2500 psi"/>
      <sheetName val="mortero 1.3"/>
      <sheetName val="mortero 1.4"/>
      <sheetName val="presupuesto Sabanas"/>
      <sheetName val="listado de materiales"/>
      <sheetName val="A.1"/>
      <sheetName val="A.2"/>
      <sheetName val="A.3"/>
      <sheetName val="A.4"/>
      <sheetName val="A.6"/>
      <sheetName val="A.7"/>
      <sheetName val="B.1"/>
      <sheetName val="B.2"/>
      <sheetName val="B.3"/>
      <sheetName val="B.4"/>
      <sheetName val="B.6"/>
      <sheetName val="B.7"/>
      <sheetName val="C.1.1"/>
      <sheetName val="C.1.2"/>
      <sheetName val="C.2.1"/>
      <sheetName val="C.2.2"/>
      <sheetName val="C.2.3"/>
      <sheetName val="C.2.4"/>
      <sheetName val="C.2.5"/>
      <sheetName val="C.3.1"/>
      <sheetName val="C.3.2"/>
      <sheetName val="C.4.1"/>
      <sheetName val="C.4.2"/>
      <sheetName val="C.4.3"/>
      <sheetName val="C.4.4"/>
      <sheetName val="C.4.5"/>
      <sheetName val="C.5.1"/>
      <sheetName val="C.5.2"/>
      <sheetName val="C.6.1"/>
      <sheetName val="C.7.1"/>
      <sheetName val="C.7.2"/>
      <sheetName val="C.7.3"/>
      <sheetName val="C.7.4"/>
      <sheetName val="D.1"/>
      <sheetName val="D.2"/>
      <sheetName val="D.3"/>
      <sheetName val="D.4"/>
      <sheetName val="D.5"/>
      <sheetName val="D.6"/>
      <sheetName val="D.7"/>
      <sheetName val="D.8"/>
      <sheetName val="D.9"/>
      <sheetName val="D.10"/>
      <sheetName val="E.1.1"/>
      <sheetName val="E.1.2"/>
      <sheetName val="E.1.3"/>
      <sheetName val="E.1.4"/>
      <sheetName val="E.1.5"/>
      <sheetName val="E.1.6"/>
      <sheetName val="E.1.7"/>
      <sheetName val="E.1.8"/>
      <sheetName val="E.2.1"/>
      <sheetName val="E.2.2"/>
      <sheetName val="E.2.3"/>
      <sheetName val="E.2.4"/>
      <sheetName val="E.2.5"/>
      <sheetName val="E.2.6"/>
      <sheetName val="E.2.7"/>
      <sheetName val="E.2.8"/>
      <sheetName val="E.2.9"/>
      <sheetName val="E.2.10"/>
      <sheetName val="E.2.11"/>
      <sheetName val="E.2.12"/>
      <sheetName val="E.2.13"/>
      <sheetName val="E.2.14"/>
      <sheetName val="E.2.15"/>
      <sheetName val="E.2.16"/>
      <sheetName val="E.2.17"/>
      <sheetName val="E.2.18"/>
      <sheetName val="E.2.19"/>
      <sheetName val="E.2.20"/>
      <sheetName val="E.2.21"/>
      <sheetName val="cuadrilla 2008"/>
      <sheetName val="cotizaciones 2008"/>
      <sheetName val="Listado"/>
      <sheetName val="91"/>
      <sheetName val="92"/>
      <sheetName val="93"/>
      <sheetName val="94"/>
      <sheetName val="95"/>
      <sheetName val="96"/>
      <sheetName val="97"/>
      <sheetName val="98"/>
      <sheetName val="99"/>
      <sheetName val="100"/>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120"/>
      <sheetName val="121"/>
      <sheetName val="122"/>
      <sheetName val="123"/>
      <sheetName val="124"/>
      <sheetName val="125"/>
      <sheetName val="126"/>
      <sheetName val="127"/>
      <sheetName val="128"/>
      <sheetName val="129"/>
      <sheetName val="130"/>
      <sheetName val="131"/>
      <sheetName val="132"/>
      <sheetName val="133"/>
      <sheetName val="134"/>
      <sheetName val="135"/>
      <sheetName val="136"/>
      <sheetName val="137"/>
      <sheetName val="138"/>
      <sheetName val="139"/>
      <sheetName val="140"/>
      <sheetName val="141"/>
      <sheetName val="142"/>
      <sheetName val="143"/>
      <sheetName val="144"/>
      <sheetName val="145"/>
      <sheetName val="146"/>
      <sheetName val="147"/>
      <sheetName val="148"/>
      <sheetName val="149"/>
      <sheetName val="150"/>
      <sheetName val="151"/>
      <sheetName val="152"/>
      <sheetName val="153"/>
      <sheetName val="154"/>
      <sheetName val="155"/>
      <sheetName val="156"/>
      <sheetName val="157"/>
      <sheetName val="158"/>
      <sheetName val="159"/>
      <sheetName val="160"/>
      <sheetName val="161"/>
      <sheetName val="162"/>
      <sheetName val="163"/>
      <sheetName val="164"/>
      <sheetName val="165"/>
      <sheetName val="166"/>
      <sheetName val="167"/>
      <sheetName val="168"/>
      <sheetName val="169"/>
      <sheetName val="170"/>
      <sheetName val="171"/>
      <sheetName val="172"/>
      <sheetName val="173"/>
      <sheetName val="174"/>
      <sheetName val="175"/>
      <sheetName val="176"/>
      <sheetName val="177"/>
      <sheetName val="178"/>
      <sheetName val="179"/>
      <sheetName val="180"/>
      <sheetName val="181"/>
      <sheetName val="182"/>
      <sheetName val="183"/>
      <sheetName val="184"/>
      <sheetName val="185"/>
      <sheetName val="186"/>
      <sheetName val="187"/>
      <sheetName val="188"/>
      <sheetName val="189"/>
      <sheetName val="190"/>
      <sheetName val="191"/>
      <sheetName val="192"/>
      <sheetName val="193"/>
      <sheetName val="194"/>
      <sheetName val="195"/>
      <sheetName val="196"/>
      <sheetName val="197"/>
      <sheetName val="198"/>
      <sheetName val="199"/>
      <sheetName val="200"/>
      <sheetName val="201"/>
      <sheetName val="202"/>
      <sheetName val="203"/>
      <sheetName val="204"/>
      <sheetName val="205"/>
      <sheetName val="206"/>
      <sheetName val="207"/>
      <sheetName val="208"/>
      <sheetName val="209"/>
      <sheetName val="210"/>
      <sheetName val="212"/>
      <sheetName val="213"/>
      <sheetName val="214"/>
      <sheetName val="215"/>
      <sheetName val="216"/>
      <sheetName val="217"/>
      <sheetName val="218"/>
      <sheetName val="219"/>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5"/>
      <sheetName val="276"/>
      <sheetName val="277"/>
      <sheetName val="278"/>
      <sheetName val="279"/>
      <sheetName val="280"/>
      <sheetName val="281"/>
      <sheetName val="282"/>
      <sheetName val="283"/>
      <sheetName val="284"/>
      <sheetName val="285"/>
      <sheetName val="286"/>
      <sheetName val="287"/>
      <sheetName val="288"/>
      <sheetName val="289"/>
      <sheetName val="290"/>
      <sheetName val="291"/>
      <sheetName val="292"/>
      <sheetName val="293"/>
      <sheetName val="294"/>
      <sheetName val="295"/>
      <sheetName val="296"/>
      <sheetName val="297"/>
      <sheetName val="298"/>
      <sheetName val="299"/>
      <sheetName val="300"/>
      <sheetName val="301"/>
      <sheetName val="302"/>
      <sheetName val="303"/>
      <sheetName val="304"/>
      <sheetName val="305"/>
      <sheetName val="OCTUBRE"/>
      <sheetName val="ACARREO"/>
      <sheetName val="PREACTA No. 1 MAYO DE 2009"/>
      <sheetName val="Vr Ejecu Preacta No. 1 MAY 2009"/>
      <sheetName val="CAMBIA"/>
      <sheetName val="costos"/>
      <sheetName val="preac-1"/>
      <sheetName val="preac-2"/>
      <sheetName val="preac-3"/>
      <sheetName val="preac-8"/>
      <sheetName val="CONT_ADI"/>
      <sheetName val="Recursos"/>
      <sheetName val="Formular"/>
      <sheetName val="alc k133+142"/>
      <sheetName val="alc k133+270"/>
      <sheetName val="alc k133+280 "/>
      <sheetName val="alc k133+488"/>
      <sheetName val="alc k133+560"/>
      <sheetName val="box k133+602"/>
      <sheetName val="alc  k133+691"/>
      <sheetName val="box k133+877"/>
      <sheetName val="alc K134+127"/>
      <sheetName val="alc K134+300"/>
      <sheetName val="alc K134+500"/>
      <sheetName val="alc K134+590"/>
      <sheetName val="alc K134+750"/>
      <sheetName val="alc K134+827"/>
      <sheetName val="alc K134+979"/>
      <sheetName val="amplia.box k135+114"/>
      <sheetName val="alc k135+220 "/>
      <sheetName val="alc k135+348"/>
      <sheetName val="alc k135+585"/>
      <sheetName val="alc k135+930"/>
      <sheetName val="alc k135+996"/>
      <sheetName val="alc k136+280"/>
      <sheetName val="alc k136+580"/>
      <sheetName val="alc k136+680"/>
      <sheetName val="alc k137+070"/>
      <sheetName val="alc k137+460"/>
      <sheetName val="alc k137+750"/>
      <sheetName val="alc k137+908"/>
      <sheetName val="alc k137+989"/>
      <sheetName val="alc k138+118"/>
      <sheetName val="alc k138+340"/>
      <sheetName val="alc k138+470"/>
      <sheetName val="alc k138+572"/>
      <sheetName val="alc k138+783"/>
      <sheetName val="alc k138+828"/>
      <sheetName val="alc k138+910"/>
      <sheetName val="alc k139+060"/>
      <sheetName val="alc k139+080"/>
      <sheetName val="box k139+252"/>
      <sheetName val="alc K 139+290"/>
      <sheetName val="box k139+580"/>
      <sheetName val="box k139+755"/>
      <sheetName val="Muro K 140+070"/>
      <sheetName val="alc K 140+340"/>
      <sheetName val="alc K 140+380"/>
      <sheetName val="alc K 140+506"/>
      <sheetName val="alc K 140+630"/>
      <sheetName val="alc k140+708"/>
      <sheetName val="box k140+800"/>
      <sheetName val="alc k140+995"/>
      <sheetName val="box k141+124"/>
      <sheetName val="box k141+265"/>
      <sheetName val="alc k141+381 "/>
      <sheetName val="box k141+567"/>
      <sheetName val="alc k141+748,50 "/>
      <sheetName val="box k141+803"/>
      <sheetName val="alc k141+943"/>
      <sheetName val="Dem k141+995"/>
      <sheetName val="boxk142+020,30 Claudio"/>
      <sheetName val="alc k142+173 Nelson"/>
      <sheetName val="alc k142+317 Claudio"/>
      <sheetName val="Muro K142+346-358 Der Latinco"/>
      <sheetName val="alc k 142+371 Claudio"/>
      <sheetName val="alc k142+427 Claudio"/>
      <sheetName val="alc k142+570 Claudio"/>
      <sheetName val="box k 142+678 claudio"/>
      <sheetName val="box k 142+804 Claudio"/>
      <sheetName val="alc k 143+070  Nelson "/>
      <sheetName val="box k143+097 Nelson"/>
      <sheetName val="alc k 143+134 Nelson"/>
      <sheetName val="alc k143+210 Nelson"/>
      <sheetName val="alc k143+300 Nelson"/>
      <sheetName val="alc k143+416 Nelson"/>
      <sheetName val="alc k143+501 Nelson "/>
      <sheetName val="box k 143+571.5 Nelson"/>
      <sheetName val="alc k143+675 Nelson"/>
      <sheetName val="Alc.  K143+792 Nelson"/>
      <sheetName val="box k143+940 Nelson"/>
      <sheetName val="Alc K144+117 Nelson"/>
      <sheetName val="Alc. K144+205 Nelson"/>
      <sheetName val="Alc K144+260 Nelson"/>
      <sheetName val="alc k144+455 Nelson "/>
      <sheetName val="alc k144+725 Nelson "/>
      <sheetName val="alc k144+837 Nelson"/>
      <sheetName val="box k144+980 Nelson "/>
      <sheetName val="alc k145+221.50"/>
      <sheetName val="box k145+515.2-517.8 Nelson"/>
      <sheetName val="box k145+698 Claudio"/>
      <sheetName val="alc k145+980 AT"/>
      <sheetName val="box k146+081 AT"/>
      <sheetName val="alc k146+196 AT"/>
      <sheetName val="alc k146+287 AT"/>
      <sheetName val="alc k146+538  Nelson "/>
      <sheetName val="alc k146+580 ó k146+015 AD"/>
      <sheetName val="box k146+723 ó 163AD Ecu"/>
      <sheetName val="box k146+963 ó k146+403AD"/>
      <sheetName val="alc k147+064ó k146+504AD"/>
      <sheetName val="alc k147+106 ó k146+549AD"/>
      <sheetName val="alc k147+375 ó +825AD PENDTE"/>
      <sheetName val="Inventario Filtros"/>
      <sheetName val="box k146+963 ó k146+403AD "/>
      <sheetName val="ALC K19+440"/>
      <sheetName val="ALC K19+460"/>
      <sheetName val="ALC K19+592 SEPT"/>
      <sheetName val="Alc k19+750"/>
      <sheetName val="Alc k19+880 "/>
      <sheetName val="Alc k20+025"/>
      <sheetName val="Alc k20+130"/>
      <sheetName val="ALC K20+360"/>
      <sheetName val="Box K21+006"/>
      <sheetName val="muro21+385 "/>
      <sheetName val="Alc K21+725 Nov"/>
      <sheetName val="BORDILLO K21870 "/>
      <sheetName val="ALCAN K21+160 AL 800"/>
      <sheetName val="Preacta"/>
      <sheetName val="Valor Preacta"/>
      <sheetName val="Aobra 1"/>
      <sheetName val="Amodif 1"/>
      <sheetName val="Proveedores"/>
      <sheetName val="Productos"/>
      <sheetName val="VOLQUETAS"/>
      <sheetName val="General"/>
      <sheetName val="ALZATE"/>
      <sheetName val="CAMIONEROS"/>
      <sheetName val="AC2-AG96"/>
      <sheetName val="Preacta Jul-Ago"/>
      <sheetName val="VRL"/>
      <sheetName val="Base Granular"/>
      <sheetName val="Reciclaje"/>
      <sheetName val="Cemento"/>
      <sheetName val="MDC-2 Bacheo"/>
      <sheetName val="MDC-2-Imprimación"/>
      <sheetName val="Exc. Obras"/>
      <sheetName val="Rell. Cunetas"/>
      <sheetName val="Rell. Obras"/>
      <sheetName val="Cncreto  D"/>
      <sheetName val="Concreto F"/>
      <sheetName val="Cncreto G"/>
      <sheetName val="Conc. Cunetas"/>
      <sheetName val="Acero"/>
      <sheetName val="Demolición"/>
      <sheetName val="Demol. Cunetas"/>
      <sheetName val="0+400-4+400"/>
      <sheetName val="4+400-10+000"/>
      <sheetName val="10+000 - 16+100"/>
      <sheetName val="ACUMULADO"/>
      <sheetName val="DESMONTE VIA "/>
      <sheetName val="11+820-900  11+960-12+000"/>
      <sheetName val="12+370-12+460"/>
      <sheetName val="12+540-12+820"/>
      <sheetName val="12+860-13+130"/>
      <sheetName val="13+200-13+340"/>
      <sheetName val="13+460-13+770"/>
      <sheetName val="CONF. BOTADERO PR12+720 "/>
      <sheetName val="CONF. BOTADERO"/>
      <sheetName val="ACTA No. 5 SEPT. 2009"/>
      <sheetName val="PREACTA No. 5 SEP DE 2009"/>
      <sheetName val="DESMONTE VIA"/>
      <sheetName val="13+190-300"/>
      <sheetName val="TERRAPLENES ACTA 5 "/>
      <sheetName val="CRUDO ACTA 5 SEPT."/>
      <sheetName val="EXPLANA. SEPT. 09"/>
      <sheetName val="PEDRO J 7"/>
      <sheetName val="PREACTA 7"/>
      <sheetName val="RESUMEN (2)"/>
      <sheetName val="Gráfico1"/>
      <sheetName val="DICIEMBRE"/>
      <sheetName val="Valor ejecutado semanal"/>
      <sheetName val="4a Semana de Abril-09"/>
      <sheetName val="informe"/>
      <sheetName val="Vr Ejecu Preacta No. 4 AGO 2009"/>
      <sheetName val="PREACTA No. 4 AGO DE 2009"/>
      <sheetName val="EXPLANA. AGOSTO 09"/>
      <sheetName val="13+770-820"/>
      <sheetName val="15+730-990"/>
      <sheetName val="TERRAPLENES ACTA 4 "/>
      <sheetName val="LATINCOSA"/>
      <sheetName val="TERMOTECNICA"/>
      <sheetName val="COLPATRIA"/>
      <sheetName val="ALC. k0 al k4 "/>
      <sheetName val="ALC. k4 al k8"/>
      <sheetName val="ALC. k8 al k12"/>
      <sheetName val="ALC. k12 al k16 "/>
      <sheetName val="MUROS REFORZADOS"/>
      <sheetName val="DEMO. ESTRUCTURAL"/>
      <sheetName val="CERCAS"/>
      <sheetName val="OBRAS DE ARTE"/>
      <sheetName val="APROXIMADAS"/>
      <sheetName val="PREACTA No. 2 JUNIO DE 2009"/>
      <sheetName val="13+200-13+350"/>
      <sheetName val="Noviembre"/>
      <sheetName val="Enero"/>
      <sheetName val="Febrero"/>
      <sheetName val="Marzo"/>
      <sheetName val="Abril"/>
      <sheetName val="A 02-Jun"/>
      <sheetName val="A 30-Jun"/>
      <sheetName val="Facturación Latinco"/>
      <sheetName val="Consumos"/>
      <sheetName val="Reembolsos CM"/>
      <sheetName val="articulos"/>
      <sheetName val="aplicaciones"/>
      <sheetName val="CA-L02"/>
      <sheetName val="CA-L04"/>
      <sheetName val="CA-L05"/>
      <sheetName val="CB-L02"/>
      <sheetName val="MN-L01"/>
      <sheetName val="VO-L01"/>
      <sheetName val="VO-L02"/>
      <sheetName val="PT-L01"/>
      <sheetName val="PL-L01"/>
      <sheetName val="PL-L02"/>
      <sheetName val="PL-L04"/>
      <sheetName val="PL-L05"/>
      <sheetName val="PL-L06"/>
      <sheetName val="PL-L13"/>
      <sheetName val="PL-L15"/>
      <sheetName val="PL-L16"/>
      <sheetName val="PA-L05"/>
      <sheetName val="NE-L05"/>
      <sheetName val="EX-L03"/>
      <sheetName val="VA-L01"/>
      <sheetName val="VA-L02"/>
      <sheetName val="VA-L03"/>
      <sheetName val="VA-L04"/>
      <sheetName val="CALDERA"/>
      <sheetName val="CZ-L01"/>
      <sheetName val="EA-L01"/>
      <sheetName val="CH-L01"/>
      <sheetName val="CH-L02"/>
      <sheetName val="VD-L07"/>
      <sheetName val="VD-L11"/>
      <sheetName val="VD-L12"/>
      <sheetName val="VD-L15"/>
      <sheetName val="VD-L16"/>
      <sheetName val="Vr Ejec Preacta No. 16 AGO 2010"/>
      <sheetName val="PREACTA No. 16 AGO. DE 2010"/>
      <sheetName val="CORTE ACTA 16"/>
      <sheetName val="REMOCION DERRUMBES 16"/>
      <sheetName val=" CRUDO ACTA 16"/>
      <sheetName val="SUB BASE ACTA 16"/>
      <sheetName val="NP 9B"/>
      <sheetName val="PREACTA No. 9B ABRIL DE 2010"/>
      <sheetName val="NP 10A"/>
      <sheetName val="PREACTA No. 10A ABRIL. DE 2010"/>
      <sheetName val="Facturacion"/>
      <sheetName val="CONSOLIDADO TOTAL"/>
      <sheetName val="BASE DATOS"/>
      <sheetName val="NE-CSJM01"/>
      <sheetName val="PL-CSJM01"/>
      <sheetName val="VD-CSJM01"/>
      <sheetName val="VD-CSJM02"/>
      <sheetName val="VD-CSJM03"/>
      <sheetName val="VD-CSJM04"/>
      <sheetName val="VD-CSJM05"/>
      <sheetName val="VD-CSJM06"/>
      <sheetName val="VD-CSJM07"/>
      <sheetName val="VD-CSJM08"/>
      <sheetName val="VD-CSJM09"/>
      <sheetName val="VD-CSJM10"/>
      <sheetName val="EX-CSJM01"/>
      <sheetName val="CH-CSJM01"/>
      <sheetName val="CH-CSJM02"/>
      <sheetName val="CH-CSJM03"/>
      <sheetName val="CH-CSJM04"/>
      <sheetName val="PC-CSJM01"/>
      <sheetName val="MC-CSJM01"/>
      <sheetName val="PA-CSJM01"/>
      <sheetName val="ON-CSJM02"/>
      <sheetName val="ON-CSJM03"/>
      <sheetName val="ON-CSJM04"/>
      <sheetName val="RV-CSJM01"/>
      <sheetName val="TI-CSJM01"/>
      <sheetName val="TI-CSJM02"/>
      <sheetName val="CT-CSJM01"/>
      <sheetName val="NE-CSJM03"/>
      <sheetName val="MS-CSJM01"/>
      <sheetName val="CV-CSJM01"/>
      <sheetName val="PC-CSJM02"/>
      <sheetName val="CLASIFICADORA PA"/>
      <sheetName val="MC-CSJM02"/>
      <sheetName val="NE-CSJM02"/>
      <sheetName val="330.1 BASE GRANULAR"/>
      <sheetName val="341.2 - CEMNENTO"/>
      <sheetName val="400-1P-RECICLADO"/>
      <sheetName val="420 - IMPRIMACION"/>
      <sheetName val="450.3 - MDC-2"/>
      <sheetName val="675.1-GEOTEXTIL"/>
      <sheetName val="DEMOL 201.19-18"/>
      <sheetName val="EXC 210.1-18"/>
      <sheetName val="EXC 210-3-18"/>
      <sheetName val="CONFORMACION 310"/>
      <sheetName val="AFIRMADO 311-18"/>
      <sheetName val="SUBBASE 320.2"/>
      <sheetName val="BASE 330.1"/>
      <sheetName val="GEOT-SUBRASANTE 674.1"/>
      <sheetName val="CERRAMINTO 800.5"/>
      <sheetName val="TRANS 900.2"/>
      <sheetName val="PALET DEL 21 FEB AL 5 MARZ"/>
      <sheetName val="PALETEROS 6 AL 15 MARZO"/>
      <sheetName val="Resumen Sectores"/>
      <sheetName val="Resumen Mensual"/>
      <sheetName val="Balance Obras Ejecutadas"/>
      <sheetName val="Acta General"/>
      <sheetName val="Listado de Precios U"/>
      <sheetName val="T1"/>
      <sheetName val="Cuadro B"/>
      <sheetName val="Cuadro D"/>
      <sheetName val="Cuadro 8"/>
      <sheetName val="BDATOS"/>
      <sheetName val="Cantidades"/>
      <sheetName val="curva_Avance"/>
      <sheetName val="ejecutivo"/>
      <sheetName val="MEJORAMIENTO "/>
      <sheetName val="PIEDRA FILTRO"/>
      <sheetName val="POLVILLO"/>
      <sheetName val="ARENA DEL GUABO"/>
      <sheetName val="CRUDO"/>
      <sheetName val="Supuestos"/>
      <sheetName val="P&amp;G 2011"/>
      <sheetName val="FCL 2011"/>
      <sheetName val="Resumen General"/>
      <sheetName val="Hipotesis"/>
      <sheetName val="Indirectos"/>
      <sheetName val="Cant x item"/>
      <sheetName val="Datos Contrato"/>
      <sheetName val="HITO 5"/>
      <sheetName val="HITO 4"/>
      <sheetName val="HITO 3"/>
      <sheetName val="CONTROL PERSONAL"/>
      <sheetName val="CONTROL MAQUINARIA"/>
      <sheetName val="Lluvias"/>
      <sheetName val="COMITÉ"/>
      <sheetName val="cantidad obra ejecutada"/>
      <sheetName val="Progr.Vs Real"/>
      <sheetName val="Ambiental y Social"/>
      <sheetName val="Fotografías"/>
      <sheetName val="Formulario N° 4"/>
      <sheetName val="CAPITULO II"/>
      <sheetName val="CAPITULO III"/>
      <sheetName val="CAPITULO IV"/>
      <sheetName val="CAPITULO V "/>
      <sheetName val="CAPITULO VI"/>
      <sheetName val="AUXILIAR CONCRETOS"/>
      <sheetName val="CAPITULO VII"/>
      <sheetName val="CAPITULO VIII"/>
      <sheetName val="CAPITULO IX"/>
      <sheetName val="AUXILIAR MEZCLA Y TRITURACION"/>
      <sheetName val="Bases"/>
      <sheetName val="P&amp;G"/>
      <sheetName val="Flujo de Caja Dir"/>
      <sheetName val="Flujo de Caja Ind"/>
      <sheetName val="Simulación Inf."/>
      <sheetName val="Gráfica Inf."/>
      <sheetName val="Simulación MC"/>
      <sheetName val="Generación"/>
      <sheetName val="VPN"/>
      <sheetName val="Inventario MP"/>
      <sheetName val="Inventario PT"/>
      <sheetName val="Deuda US"/>
      <sheetName val="Deuda $"/>
      <sheetName val="Deuda"/>
      <sheetName val="Inversiones"/>
      <sheetName val="MC VPN"/>
      <sheetName val="Modelo Financiero ACME Esquelet"/>
      <sheetName val="PELEA"/>
      <sheetName val="ALCANCE M3"/>
      <sheetName val="FLUJO DE CAJA M3"/>
      <sheetName val="GANADOR"/>
      <sheetName val="BASE PARA PARETO"/>
      <sheetName val="PARETO VENTA"/>
      <sheetName val="PARETO RENTABILIDAD UNITARIA"/>
      <sheetName val="PARETO RENTABILIDAD TOTAL"/>
      <sheetName val="1P Local. y Replant."/>
      <sheetName val="200.1 Desm y Limpiez"/>
      <sheetName val="201.7 Demolicion"/>
      <sheetName val="201.15 Remocion Alcantarill"/>
      <sheetName val="201.16 Remocion Cercas"/>
      <sheetName val="210.1 Exc. Explanacion"/>
      <sheetName val="220 Terraplén"/>
      <sheetName val="221.1 Pedraplén"/>
      <sheetName val="231.1 Geot. sep. Subrasante"/>
      <sheetName val="2 P Confor. Depositos"/>
      <sheetName val="310 Confor calzada"/>
      <sheetName val="320.1 Sub-base Granular"/>
      <sheetName val="500.1 Pavimento Hidráulico"/>
      <sheetName val="600.1 Excav. Varias sin Clasif."/>
      <sheetName val="600.4 Exc. Varias Seco"/>
      <sheetName val="600.5 Excav. Varias Bajo Agua"/>
      <sheetName val="610.1 Relleno Estruc."/>
      <sheetName val="630.1 C. Clase A"/>
      <sheetName val="630.3 C. Clase C"/>
      <sheetName val="630.4 C. Clase D"/>
      <sheetName val="630.4 C. Clase D (mez)"/>
      <sheetName val="630.6 C. Clase F"/>
      <sheetName val="630.7 C. Clase G"/>
      <sheetName val="Concreto xra Tubería"/>
      <sheetName val="Tubería"/>
      <sheetName val="661 Tuberia Instalada"/>
      <sheetName val="632.1P Baranda Acero"/>
      <sheetName val="640.1 Acero Refuerzo"/>
      <sheetName val="642.1 Apoyo Elastom. "/>
      <sheetName val="671.1 Cunetas"/>
      <sheetName val="673.1 Material Filtr."/>
      <sheetName val="673.2 Geotextil"/>
      <sheetName val="673.3 Material Cobertura"/>
      <sheetName val="673.3P Geodren"/>
      <sheetName val="700.1 Líneas Demar."/>
      <sheetName val="700.3 Marca Vial"/>
      <sheetName val="701.1 Tacha R."/>
      <sheetName val="710 Señales tipo I"/>
      <sheetName val="710 Señales tipo IV"/>
      <sheetName val="720.1 Postes Referencia"/>
      <sheetName val="730.1 Defensa Metálica"/>
      <sheetName val="730.2 Sección Final"/>
      <sheetName val="740.1 Captafaros"/>
      <sheetName val="800.2 Cercas Postes Concreto"/>
      <sheetName val="801.6P Limpieza Alcant."/>
      <sheetName val="810.1 Protecc. Taludes Cesped"/>
      <sheetName val="900.2 Transporte Ex"/>
      <sheetName val="230 P Mat. Aluvial Mejom."/>
      <sheetName val="Mej. Sub. sin Ad. Mat"/>
      <sheetName val="Geotextil Est. Subrasante"/>
      <sheetName val="Geomalla biaxial"/>
      <sheetName val="Transportes &lt; 1000 mts"/>
      <sheetName val="Derrumbes"/>
      <sheetName val="Explot. Crudo Río"/>
      <sheetName val="Explot. Crudo Río para Triturad"/>
      <sheetName val="Producc. Trit y Arena"/>
      <sheetName val="Tarifas Act. Equipos"/>
      <sheetName val="Factor Prestacional"/>
      <sheetName val="Proyeccción"/>
      <sheetName val="Mes a Mes"/>
      <sheetName val="Ajuste"/>
      <sheetName val="ForPago"/>
      <sheetName val="PryFinc"/>
      <sheetName val="APO"/>
      <sheetName val="Presup OPUS"/>
      <sheetName val="Cant mes a mes Opus"/>
      <sheetName val="Costo m a m OPUS"/>
      <sheetName val="Chequeos"/>
      <sheetName val="Proyecto Acta No 8A"/>
      <sheetName val="Preacta 8A"/>
      <sheetName val="001-1-1  "/>
      <sheetName val="002-1-1. "/>
      <sheetName val="003-1-1. "/>
      <sheetName val="004-1-1."/>
      <sheetName val="005-1-1."/>
      <sheetName val="006-1-1. "/>
      <sheetName val="APU (22)"/>
      <sheetName val="O.Civil A. Base Zona A2S4"/>
      <sheetName val="(Item 1P)"/>
      <sheetName val="(Item 200.2)"/>
      <sheetName val="(Item 201.7)"/>
      <sheetName val="(Item 201.15)"/>
      <sheetName val="(Item 210,2,2)"/>
      <sheetName val="(Item 210,2,1)"/>
      <sheetName val="(Item 211,1)"/>
      <sheetName val="(Item 220,1)"/>
      <sheetName val="(Item 221,1)"/>
      <sheetName val="(Item 230,2)"/>
      <sheetName val="(Item 231,1)"/>
      <sheetName val="(Item 2p)"/>
      <sheetName val="(Item 310,1)"/>
      <sheetName val="(Item 320,1)"/>
      <sheetName val="(Item 420,1)"/>
      <sheetName val="(Item 450,2P)"/>
      <sheetName val="(Item 466,1P)"/>
      <sheetName val="(Item 500,1)"/>
      <sheetName val="(Item 600,1)"/>
      <sheetName val="(Item 600,2)"/>
      <sheetName val="(Item 600,5)"/>
      <sheetName val="(Item 610,1)"/>
      <sheetName val="(Item 673,1)"/>
      <sheetName val="(Item 630,1)"/>
      <sheetName val="(Item 630,3)"/>
      <sheetName val="(Item 630,4)"/>
      <sheetName val="(Item 630,6)"/>
      <sheetName val="(Item 630,7)"/>
      <sheetName val="(Item 640,1)"/>
      <sheetName val="(Item 632,1)"/>
      <sheetName val="(Item 642,1)"/>
      <sheetName val="(Item 661,1)"/>
      <sheetName val="(Item 671,1)"/>
      <sheetName val="(Item 673,2)"/>
      <sheetName val="(Item 672,1)"/>
      <sheetName val="(Item 673,3P)"/>
      <sheetName val="(Item 681,1)"/>
      <sheetName val="(Item 621P)"/>
      <sheetName val="(Item 700,1)"/>
      <sheetName val="(Item 700,3)"/>
      <sheetName val="(Item 701,1)"/>
      <sheetName val="(Item 710,1,1)"/>
      <sheetName val="(Item 710,1,2)"/>
      <sheetName val="(Item 710,2)"/>
      <sheetName val="(Item 720,1)"/>
      <sheetName val="(Item 730,1)"/>
      <sheetName val="(Item 730,2)"/>
      <sheetName val="(Item 740,1)"/>
      <sheetName val="(Item 800,1)"/>
      <sheetName val="(Item 810,1)"/>
      <sheetName val="(Item 900,2)"/>
      <sheetName val="(Item 900,3)"/>
      <sheetName val="(Item NP 900,1)"/>
      <sheetName val="(Item NP 330)"/>
      <sheetName val="(Item NP 641,1P)"/>
      <sheetName val="(Item NP 341,2,2P)"/>
      <sheetName val="(Item NP 3P1)"/>
      <sheetName val="(Item NP 4P1)"/>
      <sheetName val="(Item NP 4P2)"/>
      <sheetName val="(Item NP 4P3)"/>
      <sheetName val="(Item NP 4P4)"/>
      <sheetName val="(Item NP 4P5)"/>
      <sheetName val="(Item 420,1) (50)"/>
      <sheetName val="(Item NP 450.2P)"/>
      <sheetName val="(Item 1P) copado"/>
      <sheetName val="ANEXO 7"/>
      <sheetName val="DUB-823"/>
      <sheetName val="GPI 526"/>
      <sheetName val="SKJ452"/>
      <sheetName val="ITA878"/>
      <sheetName val="AEA-944"/>
      <sheetName val="XXJ617"/>
      <sheetName val="SNG_855"/>
      <sheetName val="VEA 374"/>
      <sheetName val="HFB024"/>
      <sheetName val="PAJ825"/>
      <sheetName val="Cheque"/>
      <sheetName val="BaseDatos"/>
      <sheetName val="HOJA DE RUTA ACTA No 6"/>
      <sheetName val="OBRA 6"/>
      <sheetName val="REGISTROS PRESUPUESTALES 6"/>
      <sheetName val="ACTA No 6"/>
      <sheetName val="ACTA DE MODIFICACION No"/>
      <sheetName val="PREACTA 6"/>
      <sheetName val="RESUMEN 6"/>
      <sheetName val="ESTADO FINANCIERO 6"/>
      <sheetName val="FIRMANTES"/>
      <sheetName val="PRESENTACION"/>
      <sheetName val="DISEÑO HIDROSANITARIO"/>
      <sheetName val="DISEÑO ELECTRICO"/>
      <sheetName val="OBRA EJECUTADA"/>
      <sheetName val="OBRA EJECUTADA POR CANCELAR"/>
      <sheetName val="OBRA A EJECUTAR"/>
      <sheetName val="BALANCE 1P INICIAL"/>
      <sheetName val="BALANCE 1P FINAL"/>
      <sheetName val="MDEO"/>
      <sheetName val="C-M-H"/>
      <sheetName val="Antequera"/>
      <sheetName val="Res.Antequera"/>
      <sheetName val="Las Brisas"/>
      <sheetName val="Res.LasBrisas"/>
      <sheetName val="Las Palmas"/>
      <sheetName val="Res.LasPalmas"/>
      <sheetName val="Zapatosa"/>
      <sheetName val="Res.Zapatosa"/>
      <sheetName val="San Andres"/>
      <sheetName val="Res.SanAndres"/>
      <sheetName val="Puerto Oculto"/>
      <sheetName val="Res.PtoOculto"/>
      <sheetName val="San Jose"/>
      <sheetName val="Res.SanJose"/>
      <sheetName val="Resumen Gral"/>
      <sheetName val="A.P.U. CONC 4000"/>
      <sheetName val="Apu Ambiental"/>
      <sheetName val="Transportes"/>
      <sheetName val="Mano de obra"/>
      <sheetName val="Presupuestos TODOS - NO PRINT"/>
      <sheetName val="Borrar"/>
      <sheetName val="Acta N° 1"/>
      <sheetName val="8&quot;ACU"/>
      <sheetName val="16&quot;ACU"/>
      <sheetName val="20-6"/>
      <sheetName val="18-6"/>
      <sheetName val="16-6 "/>
      <sheetName val="14-6 "/>
      <sheetName val="12-6 "/>
      <sheetName val="10-6"/>
      <sheetName val="8-6"/>
      <sheetName val="24&quot; "/>
      <sheetName val="20&quot;"/>
      <sheetName val="18&quot;"/>
      <sheetName val="16&quot; "/>
      <sheetName val="14&quot;"/>
      <sheetName val="12&quot;"/>
      <sheetName val="10&quot;"/>
      <sheetName val="8&quot;"/>
      <sheetName val="6&quot;"/>
      <sheetName val="Preacta N°5"/>
      <sheetName val="PERT-CPM"/>
      <sheetName val="comparacion de flujos"/>
      <sheetName val="FONDO LEJANO"/>
      <sheetName val="FONDO CERCANO"/>
      <sheetName val="CUADRO MATRIZ DE ACTIV"/>
      <sheetName val="CUADRO LISTA DE ACTIVI"/>
      <sheetName val="Memoria de Calculos"/>
      <sheetName val="EQUIPOS Y MATERIALES"/>
      <sheetName val="201P.1"/>
      <sheetName val="311P.1"/>
      <sheetName val="DATOS DE ENTRADA"/>
      <sheetName val="APU BASICOS"/>
      <sheetName val="CANTIDADES Y PRECIOS"/>
      <sheetName val="V.R. 13 AL 26 MAR"/>
      <sheetName val="B.A. 13 AL 26 MAR"/>
      <sheetName val="L.M 10 AL 23 DE ABRIL"/>
      <sheetName val="V.R 10 AL 23 ABRIL"/>
      <sheetName val="J.CRUZ 10AL23 ABRIL"/>
      <sheetName val="J. BUELVAS 1-15 FEB"/>
      <sheetName val="resumen carcel x 16.7%"/>
      <sheetName val="resumen carcel "/>
      <sheetName val="resumen carcel con baño x 16.7%"/>
      <sheetName val="resumen carcel con baño"/>
      <sheetName val="Unitario "/>
      <sheetName val="Materiales "/>
      <sheetName val="Auxiliares "/>
      <sheetName val="Análisis de cuadrillas"/>
      <sheetName val="NQS2"/>
      <sheetName val="NQS3"/>
      <sheetName val="Porce3"/>
      <sheetName val="Mina"/>
      <sheetName val="Wilches"/>
      <sheetName val="Frontino"/>
      <sheetName val="Villavicencio"/>
      <sheetName val="Totoró"/>
      <sheetName val="Palmas"/>
      <sheetName val="PalmasResumen"/>
      <sheetName val="Mocoa"/>
      <sheetName val="Mocoa131"/>
      <sheetName val="Icein"/>
      <sheetName val="YOLOMBO2002-3"/>
      <sheetName val="ResumenyoL"/>
      <sheetName val="Isnos"/>
      <sheetName val="Arboletes1"/>
      <sheetName val="Arboletes"/>
      <sheetName val="Manizales"/>
      <sheetName val="VIAS CESAR"/>
      <sheetName val="MIEL"/>
      <sheetName val="TRASMILENIO"/>
      <sheetName val="ELDORADO"/>
      <sheetName val="SAN ROQUE"/>
      <sheetName val="STA ROSA"/>
      <sheetName val="SUAZA1"/>
      <sheetName val="IBAGUE"/>
      <sheetName val="SUAZA2"/>
      <sheetName val="YOLOMBO"/>
      <sheetName val="IBAGUElinea2001"/>
      <sheetName val="interventoria"/>
      <sheetName val="\Users\JoseGabriel\Downloads\Ví"/>
      <sheetName val="insumo"/>
      <sheetName val="Resumen APU"/>
      <sheetName val="cant tubos "/>
      <sheetName val="MAINHOLES"/>
      <sheetName val="Formulas PVC"/>
      <sheetName val="P.OBR.ALCA"/>
      <sheetName val="P.OBR.ACUED"/>
      <sheetName val="P MANEJO"/>
      <sheetName val="P.SUMI.ACUE"/>
      <sheetName val="P SUMI,ALCA"/>
      <sheetName val="P RESUMEN"/>
      <sheetName val="FINANCIERO"/>
      <sheetName val="OBRAS CRA"/>
      <sheetName val="INFOR. GENERAL"/>
      <sheetName val="LISTA APUS PRELIMINARES"/>
      <sheetName val="LISTA APUS EXCAVACIONES"/>
      <sheetName val="LISTA APUS RELLENOS"/>
      <sheetName val="LISTA APUS CONCRETOS"/>
      <sheetName val="LISTA APUS ACUEDUCTO"/>
      <sheetName val="LISTA APUS ALCANTARILLADO"/>
      <sheetName val="APUS PRELIMINARES"/>
      <sheetName val="APUS EXCAVACIONES"/>
      <sheetName val="APUS RELLENOS"/>
      <sheetName val="APUS CONCRETOS"/>
      <sheetName val="APUS ACUEDUCTO"/>
      <sheetName val="APUS ALCANTARILLADO"/>
      <sheetName val="APUS CAJA"/>
      <sheetName val="APUS CAJA (2)"/>
      <sheetName val="Caja Domiciliaria"/>
      <sheetName val="LISTA INSUMOS "/>
      <sheetName val="LISTA MANO DE OBRA"/>
      <sheetName val="LISTA EQUIPO"/>
      <sheetName val="LISTA TRANSPORTE"/>
      <sheetName val="APUS"/>
      <sheetName val="EXCAVACIONES"/>
      <sheetName val="ACTA 11"/>
      <sheetName val="ASFALTO"/>
      <sheetName val="TRANS. ASFALTO"/>
      <sheetName val="EXC. MECANICA"/>
      <sheetName val="EXC. MANUAL"/>
      <sheetName val="RETIRO DE ESCOMBROS"/>
      <sheetName val="CONCRETO CLASE F"/>
      <sheetName val="CONCRETO CLASE G"/>
      <sheetName val="CONCRETO CLASE D"/>
      <sheetName val="RELLENO DE MATERIAL"/>
      <sheetName val="TUBERIA 36&quot;"/>
      <sheetName val="NP-1"/>
      <sheetName val="R.M.S"/>
      <sheetName val="CERCA"/>
      <sheetName val="BASE G."/>
      <sheetName val="DESPIECE ACERO"/>
      <sheetName val="REGISTRO FOTOGRAFICO"/>
      <sheetName val="volumen 1"/>
      <sheetName val="volumen 2"/>
      <sheetName val="\Users\JoseGabriel\Documents\Mi"/>
      <sheetName val="STRSUMM0"/>
      <sheetName val="$ Directo"/>
      <sheetName val="equip"/>
      <sheetName val="mat&amp;sub"/>
      <sheetName val="indir"/>
      <sheetName val="gene"/>
      <sheetName val="tot"/>
      <sheetName val="prog "/>
      <sheetName val="pres_comp"/>
      <sheetName val="civ_1"/>
      <sheetName val="kp_civ1"/>
      <sheetName val="KP"/>
      <sheetName val="civpl1"/>
      <sheetName val="7417stiA"/>
      <sheetName val="q med"/>
      <sheetName val="ANCLAJES PENDIENTE"/>
      <sheetName val="Caudales"/>
      <sheetName val="IDF"/>
      <sheetName val="Base de Diagnóstico"/>
      <sheetName val="Diseño"/>
      <sheetName val="Impresion diseño"/>
      <sheetName val="BALANCE DE TRAMOS"/>
      <sheetName val="Cant Obra (imp)"/>
      <sheetName val="Plantilla C.O ALDO"/>
      <sheetName val="C.O-PPTO total"/>
      <sheetName val="C.O-PPTO Interceptor"/>
      <sheetName val="C.O-PPTO Rdes ALL"/>
      <sheetName val="Precios Estandar"/>
      <sheetName val="Costo Diario Estandar"/>
      <sheetName val="Costeo por Torre"/>
      <sheetName val="Costo de Ventas"/>
      <sheetName val="MTTO"/>
      <sheetName val="Cotizaciones"/>
      <sheetName val="Bosconia 180x12 SEV 3 "/>
      <sheetName val="Astrea Q100x10 SEV 13"/>
      <sheetName val="Atrea 2 Q100x10 SEV 20"/>
      <sheetName val="El Paso 120x10 SEV 1"/>
      <sheetName val="Chimi 120x10 SEV 2"/>
      <sheetName val="Tamalameque 110x10 SEV 3"/>
      <sheetName val="Q150x12 P3"/>
      <sheetName val="Q100x8 A2"/>
      <sheetName val="Q100x8 A4"/>
      <sheetName val="Q100x8 CH2"/>
      <sheetName val="Q120x8 T1"/>
      <sheetName val="Macros"/>
      <sheetName val="Calculo Gravilla"/>
      <sheetName val="Cst Filtros y Tuberias"/>
      <sheetName val="Tuberias Acero"/>
      <sheetName val="JS 4 EHD"/>
      <sheetName val="JS 6 EHD"/>
      <sheetName val="JS 8 EHD"/>
      <sheetName val="JS 10 EHD"/>
      <sheetName val="JS 12 EHD"/>
      <sheetName val="JS 14 EHD"/>
      <sheetName val="JS 16 EHD"/>
      <sheetName val="JS 8 SEHD"/>
      <sheetName val="JS 4 HD"/>
      <sheetName val="JS 6 HD"/>
      <sheetName val="JS 8 HD"/>
      <sheetName val="JS 10 HD"/>
      <sheetName val="JS 12 HD"/>
      <sheetName val="JS 14 HD"/>
      <sheetName val="JS 16 HD"/>
      <sheetName val="JS 12 STD"/>
      <sheetName val="JS 14 STD"/>
      <sheetName val="PB 7"/>
      <sheetName val="PB 9 5 8"/>
      <sheetName val="PB 14"/>
      <sheetName val="PB 10"/>
      <sheetName val="PB 8"/>
      <sheetName val="PB 6"/>
      <sheetName val="PVC VENEZUELA"/>
      <sheetName val="Tuberia PVC y Filtros"/>
      <sheetName val="Lista Precios Colombia"/>
      <sheetName val="PRESUPUESTO INICIAL"/>
      <sheetName val="PRESUPUESTO MODIFICADO"/>
      <sheetName val="ADICIONAL INTERVENTORIA"/>
      <sheetName val="CUENTA  (9)"/>
      <sheetName val="CUENTA  (10)"/>
      <sheetName val="CUENTA  (11)"/>
      <sheetName val="GASTOS DIAN"/>
      <sheetName val="GASTOS DIAN (2)"/>
      <sheetName val="GASTOS DIAN (3)"/>
      <sheetName val="1655-MAQ. Y EQUIPOS"/>
      <sheetName val="Eq. Comp"/>
      <sheetName val="Herr y Eq."/>
      <sheetName val="Eq. Labor."/>
      <sheetName val="Eq. Transp"/>
      <sheetName val="Eq. de elev."/>
      <sheetName val="Hoja8"/>
      <sheetName val="INFLA Y DEPR 2004"/>
      <sheetName val="BORRADOR"/>
      <sheetName val="ACT AXAPTA"/>
      <sheetName val="Hoja9"/>
      <sheetName val="MAYO"/>
      <sheetName val="JUNIO"/>
      <sheetName val="JULIO"/>
      <sheetName val="AGOSTO"/>
      <sheetName val="SEPTIEMBRE"/>
      <sheetName val="1 CONTROL CALIDAD"/>
      <sheetName val="2 COBERTURA ACU"/>
      <sheetName val="3 COBERTURA ALC"/>
      <sheetName val="4 COBERTURA MICROMED"/>
      <sheetName val="5 CONTINUIDAD"/>
      <sheetName val="6 IANC"/>
      <sheetName val="6.1 Curvas IANC"/>
      <sheetName val="7 PRESION"/>
      <sheetName val="9 Demanda Media_Real"/>
      <sheetName val="10 Proy Indices Sincelejo"/>
      <sheetName val="Evolución Indicadores"/>
      <sheetName val="TOTCAPIT"/>
      <sheetName val="JORNABAS"/>
      <sheetName val="TOTCUADEQ"/>
      <sheetName val="TOTCUADMO"/>
      <sheetName val="LIMPIEZA"/>
      <sheetName val="DESCAPOTE"/>
      <sheetName val="CAMPAMENT"/>
      <sheetName val="CERRZINC"/>
      <sheetName val="Trazado y loc."/>
      <sheetName val="Excavación común"/>
      <sheetName val="Excavación Humeda"/>
      <sheetName val="Relleno mat. Sitio"/>
      <sheetName val="Relleno mat. selecc."/>
      <sheetName val="Base Suelo Cemento 1;20"/>
      <sheetName val="SOLADO"/>
      <sheetName val="RELL. PIEDRA CICLOPEA"/>
      <sheetName val="ENROCADO"/>
      <sheetName val="CICLOPEO"/>
      <sheetName val="CICLOPEO (2)"/>
      <sheetName val="Concreto  2500 psi "/>
      <sheetName val="Concreto zapata 3000 psi"/>
      <sheetName val="Concreto zapata 3500 psi "/>
      <sheetName val="Concreto zapata 4000 psi "/>
      <sheetName val="ZAPATA 1.2x1.2x0.3"/>
      <sheetName val="ZAPATA 80x80x0.3 "/>
      <sheetName val="ZAPATA 60x60x0.3 "/>
      <sheetName val="ZAPATA 40x40x0.4"/>
      <sheetName val="Viga  Cim  "/>
      <sheetName val="RETIROMAT"/>
      <sheetName val="RETIROMAT (2)"/>
      <sheetName val="Concreto columna  3000psi"/>
      <sheetName val="Concreto columna  4000psi "/>
      <sheetName val="Concreto vigas sup -  nervios"/>
      <sheetName val="Placa mesón  e=0.10m "/>
      <sheetName val="Placa de  cubierta e=0.10m"/>
      <sheetName val="Placa de  cubierta e=0,15m "/>
      <sheetName val="Placa de  cubierta e=0,20m"/>
      <sheetName val="Placa de  cubierta 4000"/>
      <sheetName val="Placa de  cubierta 3000 "/>
      <sheetName val="Concreto Escalera 3000 "/>
      <sheetName val="Concreto  Muro  3000 "/>
      <sheetName val="Concreto  Muro  3500 "/>
      <sheetName val="Acero de refuerzo"/>
      <sheetName val="Canaleta  90"/>
      <sheetName val="CUBIERTA  ASB.  CEMENTO"/>
      <sheetName val="CABALLETE   A.C."/>
      <sheetName val="TECHPALM"/>
      <sheetName val="Levante block No 4 "/>
      <sheetName val="Elem.  Prefab. 1.8"/>
      <sheetName val="Elem.  Prefab. 0.8 "/>
      <sheetName val="Calados  25x25"/>
      <sheetName val="Calados  25x25 "/>
      <sheetName val="Alfajia"/>
      <sheetName val="Dintel"/>
      <sheetName val="Graniplast"/>
      <sheetName val="Estuco"/>
      <sheetName val="Pañete 1a4  e=0.02"/>
      <sheetName val="Pañete 1a4  e=0.02 imp"/>
      <sheetName val="Juntas  Ext"/>
      <sheetName val="REDOBLON "/>
      <sheetName val="Imper. Vigacanal"/>
      <sheetName val="Imper. Losa"/>
      <sheetName val="CIELO RASO"/>
      <sheetName val="Levante No 6"/>
      <sheetName val="Levante No 6 relleno"/>
      <sheetName val="Levante No 6 relleno (2)"/>
      <sheetName val="Levante No 8 "/>
      <sheetName val="Levante No 8 relleno"/>
      <sheetName val="Vigas Entre pisos 30x40"/>
      <sheetName val="Placa Inferior e=0.10"/>
      <sheetName val="Placa Inferior e=0.10 sr"/>
      <sheetName val="Pintura acrílica"/>
      <sheetName val="Cornisa en concreto"/>
      <sheetName val=" AdoVh"/>
      <sheetName val=" AdoP"/>
      <sheetName val="Relleno  Arenoso"/>
      <sheetName val="Machón  15x20"/>
      <sheetName val="Columna  15x20"/>
      <sheetName val="Columna  20x20"/>
      <sheetName val="Columna  25x25 "/>
      <sheetName val="Columna  30x30 "/>
      <sheetName val="Columna  30x30  (2)"/>
      <sheetName val="Columna  35x35"/>
      <sheetName val="Sobrecimiento block No4"/>
      <sheetName val="Imper. Sobrecimiento"/>
      <sheetName val="Cim.Cicl30x30"/>
      <sheetName val="Cim.Cicl30x40 "/>
      <sheetName val="Cim.Cicl40x40"/>
      <sheetName val="Viga  Cim.  20x20"/>
      <sheetName val="Viga  Cim.  15x20 "/>
      <sheetName val="Viga cim. 20x30 "/>
      <sheetName val="Viga cim. 30x30"/>
      <sheetName val="Viga  Sup. 30x25"/>
      <sheetName val="Viga  Sup. 10x10"/>
      <sheetName val="Viga  Sup. 10x20"/>
      <sheetName val="Viga  Sup. 10x20 (2)"/>
      <sheetName val="Viga  Sup. 15x10"/>
      <sheetName val="Viga  Sup. 15x20"/>
      <sheetName val="Viga  Sup. 15x20 (2)"/>
      <sheetName val="Viga  Sup. 20x25 "/>
      <sheetName val="Viga  Sup. 15x25 (3)"/>
      <sheetName val="Viga  Sup. 15x25 (2)"/>
      <sheetName val="Viga  Sup. 15x25 (4)"/>
      <sheetName val="Viga  Sup. 15x25"/>
      <sheetName val="Viga  Sup. 20x20 "/>
      <sheetName val="Viga  Inf. 15x25 "/>
      <sheetName val="Viga  Inf. 20x25  "/>
      <sheetName val="BORDILLO"/>
      <sheetName val="Plantilla  e = 0.075m "/>
      <sheetName val="Anden e=0.070"/>
      <sheetName val="Plantilla  e = 0.07m"/>
      <sheetName val="Plantilla  e = 0.05m "/>
      <sheetName val="Plantilla  e = 0.05m imp."/>
      <sheetName val="Plantilla  Afinada  Coloreada"/>
      <sheetName val="Pta  Triplex 70x205"/>
      <sheetName val="Pta  Triplex 80x205"/>
      <sheetName val="Pta  Triplex 90x205 "/>
      <sheetName val="Sum. Instal. pta. ceiba"/>
      <sheetName val="Sum. Inst. Cta hierro "/>
      <sheetName val="Sum. Instal. pta. hierro"/>
      <sheetName val="Ventaneria de aluminio"/>
      <sheetName val="Zocalos"/>
      <sheetName val="Enchape  20.5x20.5"/>
      <sheetName val="Piso  Decorpiso"/>
      <sheetName val="Piso  Baldosa"/>
      <sheetName val="Piso Tablón-China"/>
      <sheetName val="Piso Tablón"/>
      <sheetName val="Pañete 1a4  e=0.025 (placa)"/>
      <sheetName val="Pintura  Promical"/>
      <sheetName val="Vinilo a dos manos"/>
      <sheetName val="Vinilo, placa sup."/>
      <sheetName val="Pintura Esmalte"/>
      <sheetName val="Pintura  Zocalo"/>
      <sheetName val="Piso ladrillo vitrificado"/>
      <sheetName val="Piso en granito lavado"/>
      <sheetName val="Banca en concreto y bloque"/>
      <sheetName val="MURO  JARDINERAS"/>
      <sheetName val="Arena blanca"/>
      <sheetName val="Lámpara DJK 250 W"/>
      <sheetName val="Fotocelda"/>
      <sheetName val="Juego Madera M-8"/>
      <sheetName val="Juego Madera M-10"/>
      <sheetName val="Juego Madera M-19"/>
      <sheetName val="Tobogán"/>
      <sheetName val="Tierra negra"/>
      <sheetName val="Laureles h=2.0"/>
      <sheetName val="Gramilla"/>
      <sheetName val="Punto  Aguas  LLuvias"/>
      <sheetName val="Tubería  ALCANT.  Ø 8&quot;  (2)"/>
      <sheetName val="Tubería  Sanitaria  Ø 8&quot; "/>
      <sheetName val="Tubería  Sanitaria  Ø 6&quot;"/>
      <sheetName val="Tubería  Sanitaria  Ø 4&quot;"/>
      <sheetName val="Tubería  Sanitaria  Ø 2&quot; "/>
      <sheetName val="Tubería  Ventilación  Ø 4&quot;"/>
      <sheetName val="Tubería  Ventilación  Ø 3&quot;"/>
      <sheetName val="Tubería  Hidraul  Ø 4&quot; "/>
      <sheetName val="Tubería  Hid. Ø1.5&quot;"/>
      <sheetName val="Tubería  Hid. 1.25&quot;"/>
      <sheetName val="Tubería   Hid.  0.75&quot;"/>
      <sheetName val="Tubería   Hid.  0.5&quot;"/>
      <sheetName val="Valvula  Comp. 0.75&quot;"/>
      <sheetName val="Valvula  Cheque  1.5 &quot; "/>
      <sheetName val="Valvula  Cheque  0.5&quot;  "/>
      <sheetName val="Medidor  0.5&quot;"/>
      <sheetName val="Tanque  1000 Lts"/>
      <sheetName val="Tanque  500 Lts "/>
      <sheetName val="Tanque  250 Lts  "/>
      <sheetName val="Conexión  a  Tanque"/>
      <sheetName val="Punto  Sanitario "/>
      <sheetName val="Punto Hidráulico"/>
      <sheetName val="Malla ciclón 2&quot;"/>
      <sheetName val="Malla ciclón 2&quot; (2)"/>
      <sheetName val="Malla ciclón 2&quot; (3)"/>
      <sheetName val="Cerram.  Tubo"/>
      <sheetName val="Tubo para malla"/>
      <sheetName val="Platina para malla"/>
      <sheetName val="Demolición Piso"/>
      <sheetName val="Demolición Redoblón"/>
      <sheetName val="Demolición muro  "/>
      <sheetName val="Demolición muro   (2)"/>
      <sheetName val="Desmonte  de Canaleta"/>
      <sheetName val="Desmonte  de Cubierta"/>
      <sheetName val="Reinstalación  de Cubierta "/>
      <sheetName val="Desmonte  de Ventanas"/>
      <sheetName val="Desmonte  de Puertas"/>
      <sheetName val="Desmonte  Lavamanos"/>
      <sheetName val="Desmonte  Sanitarios"/>
      <sheetName val="Demolición pisos"/>
      <sheetName val="Demolición Placa"/>
      <sheetName val="Picada  Enchape"/>
      <sheetName val="Desmonte  Malla Ciclón"/>
      <sheetName val="Desmonte  Cielo  Raso"/>
      <sheetName val="Demolición viga 0.15 x 0.35"/>
      <sheetName val="Salida  Para  Teléfono"/>
      <sheetName val="Acometida"/>
      <sheetName val="Salida Tomacorrientes  110V"/>
      <sheetName val="Salida  Luces  110V"/>
      <sheetName val="Tabero Monof. de  18 CTC"/>
      <sheetName val="Salida  Abanico  110V"/>
      <sheetName val="Sum. Inst . Sanitario"/>
      <sheetName val="Sum. Inst . Lavamanos"/>
      <sheetName val="Sum. Inst. Orinal"/>
      <sheetName val="Sum. Inst. LavP. S"/>
      <sheetName val="Sum. Inst. LavP D"/>
      <sheetName val="Registro Dom 60x60"/>
      <sheetName val="Registro  Dom. 60x60"/>
      <sheetName val="Registro  Sanit. 80x80 "/>
      <sheetName val="Tablero Mortero"/>
      <sheetName val="Duchas"/>
      <sheetName val="Rejilla"/>
      <sheetName val="Abanico"/>
      <sheetName val="Lamp. 2x48"/>
      <sheetName val="Lamp. red."/>
      <sheetName val="Cercha"/>
      <sheetName val="PRECIOS (2)"/>
      <sheetName val="A. P. U."/>
      <sheetName val="1.1"/>
      <sheetName val="1.2"/>
      <sheetName val="1.3"/>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2.1"/>
      <sheetName val="2.2"/>
      <sheetName val="2.4"/>
      <sheetName val="2.5"/>
      <sheetName val="3.1"/>
      <sheetName val="4.1"/>
      <sheetName val="4.2"/>
      <sheetName val="5.1"/>
      <sheetName val="5.2"/>
      <sheetName val="5.3"/>
      <sheetName val="5.4"/>
      <sheetName val="5.5"/>
      <sheetName val="6.1"/>
      <sheetName val="6.2"/>
      <sheetName val="6.3"/>
      <sheetName val="6.4"/>
      <sheetName val="6.6"/>
      <sheetName val="6.8"/>
      <sheetName val="6.9"/>
      <sheetName val="6.10"/>
      <sheetName val="6.11"/>
      <sheetName val="6.12"/>
      <sheetName val="6.13"/>
      <sheetName val="6.14"/>
      <sheetName val="6.15"/>
      <sheetName val="6.16"/>
      <sheetName val="6.17"/>
      <sheetName val="6.18"/>
      <sheetName val="7.1"/>
      <sheetName val="7.2"/>
      <sheetName val="7.3"/>
      <sheetName val="7.4"/>
      <sheetName val="7.5"/>
      <sheetName val="7.6"/>
      <sheetName val="7.7"/>
      <sheetName val="8.1"/>
      <sheetName val="8.2"/>
      <sheetName val="8.3"/>
      <sheetName val="9.1"/>
      <sheetName val="9.2"/>
      <sheetName val="9.3"/>
      <sheetName val="10.2"/>
      <sheetName val="10.3"/>
      <sheetName val="10.4"/>
      <sheetName val="10.5"/>
      <sheetName val="10.6"/>
      <sheetName val="10.7"/>
      <sheetName val="10.8"/>
      <sheetName val="10.9"/>
      <sheetName val="10.10"/>
      <sheetName val="12.1"/>
      <sheetName val="12.5"/>
      <sheetName val="12.7"/>
      <sheetName val="12.9"/>
      <sheetName val="12.10"/>
      <sheetName val="12.11"/>
      <sheetName val="12.13"/>
      <sheetName val="12.14"/>
      <sheetName val="12.15"/>
      <sheetName val="12.16"/>
      <sheetName val="12.17"/>
      <sheetName val="12.18"/>
      <sheetName val="12.22"/>
      <sheetName val="12.23"/>
      <sheetName val="13.1"/>
      <sheetName val="13.2"/>
      <sheetName val="22.1"/>
      <sheetName val="23.1"/>
      <sheetName val="25.1"/>
      <sheetName val="25.2"/>
      <sheetName val="25.3"/>
      <sheetName val="25.4"/>
      <sheetName val="25.5"/>
      <sheetName val="26.1"/>
      <sheetName val="27.1"/>
      <sheetName val="27.3"/>
      <sheetName val="27.5"/>
      <sheetName val="28.1"/>
      <sheetName val="28.2"/>
      <sheetName val="29.8"/>
      <sheetName val="29.9"/>
      <sheetName val="30.1"/>
      <sheetName val="30.2"/>
      <sheetName val="30.3"/>
      <sheetName val="30.4"/>
      <sheetName val="30.5"/>
      <sheetName val="30.6"/>
      <sheetName val="31.1"/>
      <sheetName val="32.1"/>
      <sheetName val="32.2"/>
      <sheetName val="32.3"/>
      <sheetName val="32.4"/>
      <sheetName val="32.5"/>
      <sheetName val="32.6"/>
      <sheetName val="32.7"/>
      <sheetName val="33.1"/>
      <sheetName val="33.2"/>
      <sheetName val="33.3"/>
      <sheetName val="33.4"/>
      <sheetName val="34.1"/>
      <sheetName val="34.2"/>
      <sheetName val="34.3"/>
      <sheetName val="34.4"/>
      <sheetName val="35.1"/>
      <sheetName val="35.2"/>
      <sheetName val="35.3"/>
      <sheetName val="35.4"/>
      <sheetName val="36.1"/>
      <sheetName val="36.2"/>
      <sheetName val="36.3"/>
      <sheetName val="36.4"/>
      <sheetName val="36.5"/>
      <sheetName val="36.6"/>
      <sheetName val="36.7"/>
      <sheetName val="36.8"/>
      <sheetName val="36.9"/>
      <sheetName val="36.10"/>
      <sheetName val="36.11"/>
      <sheetName val="36.12"/>
      <sheetName val="36.13"/>
      <sheetName val="36.14"/>
      <sheetName val="36.15"/>
      <sheetName val="36.16"/>
      <sheetName val="36.17"/>
      <sheetName val="36.18"/>
      <sheetName val="36.19"/>
      <sheetName val="36.20"/>
      <sheetName val="36.21"/>
      <sheetName val="36.22"/>
      <sheetName val="36.23"/>
      <sheetName val="36.24"/>
      <sheetName val="36.25"/>
      <sheetName val="36.26"/>
      <sheetName val="36.27"/>
      <sheetName val="36.29"/>
      <sheetName val="36.30"/>
      <sheetName val="36.31"/>
      <sheetName val="36.32"/>
      <sheetName val="36.33"/>
      <sheetName val="36.34"/>
      <sheetName val="36.35"/>
      <sheetName val="37.1"/>
      <sheetName val="37.2"/>
      <sheetName val="37.3"/>
      <sheetName val="37.4"/>
      <sheetName val="37.5"/>
      <sheetName val="37.6"/>
      <sheetName val="37.7"/>
      <sheetName val="37.8"/>
      <sheetName val="37.9"/>
      <sheetName val="37.10"/>
      <sheetName val="37.11"/>
      <sheetName val="37.12"/>
      <sheetName val="37.13"/>
      <sheetName val="37.14"/>
      <sheetName val="37.15"/>
      <sheetName val="37.16"/>
      <sheetName val="37.17"/>
      <sheetName val="37.18"/>
      <sheetName val="37.19"/>
      <sheetName val="37.20"/>
      <sheetName val="38.1"/>
      <sheetName val="38.2"/>
      <sheetName val="38.3"/>
      <sheetName val="38.4"/>
      <sheetName val="39.1"/>
      <sheetName val="39.2"/>
      <sheetName val="39.3"/>
      <sheetName val="39.4"/>
      <sheetName val="39.6"/>
      <sheetName val="39.7"/>
      <sheetName val="39.11"/>
      <sheetName val="39.12"/>
      <sheetName val="39.13"/>
      <sheetName val="39.14"/>
      <sheetName val="39.15"/>
      <sheetName val="39.16"/>
      <sheetName val="39.17"/>
      <sheetName val="39.18"/>
      <sheetName val="39.19"/>
      <sheetName val="39.20"/>
      <sheetName val="39.21"/>
      <sheetName val="40.1"/>
      <sheetName val="40.2"/>
      <sheetName val="41.1"/>
      <sheetName val="41.2"/>
      <sheetName val="42.1"/>
      <sheetName val="42.2"/>
      <sheetName val="42.3"/>
      <sheetName val="42.4"/>
      <sheetName val="42.5"/>
      <sheetName val="42.6"/>
      <sheetName val="43.1"/>
      <sheetName val="43.2"/>
      <sheetName val="43.3"/>
      <sheetName val="43.4"/>
      <sheetName val="44.1"/>
      <sheetName val="44.2"/>
      <sheetName val="44.3"/>
      <sheetName val="44.5"/>
      <sheetName val="44.6"/>
      <sheetName val="44.7"/>
      <sheetName val="44.8"/>
      <sheetName val="44.9"/>
      <sheetName val="44.10"/>
      <sheetName val="44.11"/>
      <sheetName val="44.12"/>
      <sheetName val="44.13"/>
      <sheetName val="44.14"/>
      <sheetName val="44.15"/>
      <sheetName val="44.16"/>
      <sheetName val="44.17"/>
      <sheetName val="44.18"/>
      <sheetName val="44.19"/>
      <sheetName val="44.20"/>
      <sheetName val="44.21"/>
      <sheetName val="44.22"/>
      <sheetName val="44.23"/>
      <sheetName val="44.24"/>
      <sheetName val="44.25"/>
      <sheetName val="44.26"/>
      <sheetName val="44.27"/>
      <sheetName val="44.28"/>
      <sheetName val="44.29"/>
      <sheetName val="44.30"/>
      <sheetName val="44.31"/>
      <sheetName val="44.32"/>
      <sheetName val="45.1"/>
      <sheetName val="46.1"/>
      <sheetName val="46.2"/>
      <sheetName val="47.1"/>
      <sheetName val="48.1"/>
      <sheetName val="49.1"/>
      <sheetName val="INSUMOS  DEL PROYECTO"/>
      <sheetName val="formato base"/>
      <sheetName val="M.Obra"/>
      <sheetName val="PPTO (VIEJO)"/>
      <sheetName val="CO"/>
      <sheetName val="PPTO"/>
      <sheetName val="LISTA APU"/>
      <sheetName val="BASICOS"/>
      <sheetName val="MANUAL"/>
      <sheetName val="ANALIS JORNAL REAL"/>
      <sheetName val="PPTO DIAGNOSTICO"/>
      <sheetName val="FORMATO PPTO DE CIERRE"/>
      <sheetName val="LISTADO DE MATERIAL"/>
      <sheetName val="ANEXO FORMULARIO CANTIDADES"/>
      <sheetName val="ANEXO CALCULO AU"/>
      <sheetName val="ANEXO INVERSION AMBIENTAL"/>
      <sheetName val="APU I&amp;D (2)"/>
      <sheetName val="LISTADO DE PRECIOS"/>
      <sheetName val="LISTADO DE PRECIOS (2)"/>
      <sheetName val="APU OBRAS"/>
      <sheetName val="CONSOLIDADO REST ITUANGO"/>
      <sheetName val="Flujo De Caja panor 1"/>
      <sheetName val="HTA Y EQUIPO"/>
      <sheetName val="TRANSPORTE (2)"/>
      <sheetName val="F.C. SEDE PRINCIPAL"/>
      <sheetName val="APU I&amp;D"/>
      <sheetName val="LISTADO DE INSUMO"/>
      <sheetName val="EXPLOSION DE INSUMOS"/>
      <sheetName val="CONSOLIDADO DE INSUMOS"/>
      <sheetName val="TRANSPORTE"/>
      <sheetName val="ESPECIALES"/>
      <sheetName val="PU"/>
      <sheetName val="19-may-05"/>
      <sheetName val="26-may-05"/>
      <sheetName val="31-may-05"/>
      <sheetName val="CEN"/>
      <sheetName val="LIB"/>
      <sheetName val="PAN"/>
      <sheetName val="ARAUCA"/>
      <sheetName val="Mapa localizacion"/>
      <sheetName val="experiencia"/>
      <sheetName val="exp. específ."/>
      <sheetName val="herramientas"/>
      <sheetName val="COOPTRAL"/>
      <sheetName val="BRISASARAUCA"/>
      <sheetName val="TC"/>
      <sheetName val="PLAN"/>
      <sheetName val="A1-F1(2009)"/>
      <sheetName val="A1-F1(2010)"/>
      <sheetName val="A2"/>
      <sheetName val="A4-HV"/>
      <sheetName val="A5-EE"/>
      <sheetName val="trazabilidad"/>
      <sheetName val="fm"/>
      <sheetName val="FORMATO+"/>
      <sheetName val="PLANO"/>
      <sheetName val="REG.FOTOG "/>
      <sheetName val="ACER.ESTR-VIGAS"/>
      <sheetName val="ACER.ESTR-wilson"/>
      <sheetName val="ACER.ESTR-RI0STRAS"/>
      <sheetName val="CCTO.D.PLACA"/>
      <sheetName val="CCTO.D."/>
      <sheetName val="ACERO-60"/>
      <sheetName val="EX.VAR.MAT.COMUN-seco"/>
      <sheetName val="APOYO-NEOPRENO"/>
      <sheetName val="CCTO.G. ELEVA."/>
      <sheetName val="CCTO.F "/>
      <sheetName val="PPTO OFICIAL"/>
      <sheetName val="650,4P limpieza"/>
      <sheetName val="650,4p pintura prot"/>
      <sheetName val="650,4p pintura anti"/>
      <sheetName val="201,1demolicion est"/>
      <sheetName val="630 CONCRETO CLASE D"/>
      <sheetName val="SOLD JUNTAS"/>
      <sheetName val="640,3ACERO GRADO 60"/>
      <sheetName val="JUNTA TIP SIERRA"/>
      <sheetName val="642 JUNTA MET"/>
      <sheetName val="700,1"/>
      <sheetName val="701,1"/>
      <sheetName val="730,1"/>
      <sheetName val="730,2"/>
      <sheetName val="T133-134"/>
      <sheetName val="T132-133"/>
      <sheetName val="T130-131"/>
      <sheetName val="4. G2. Sur - LOS PARRAS  3472"/>
      <sheetName val="SABANETA 3335"/>
      <sheetName val="AJIZAL 3335"/>
      <sheetName val="Formulario No. 3"/>
      <sheetName val="Desglose del AIU "/>
      <sheetName val="01051.02"/>
      <sheetName val="01052.01"/>
      <sheetName val="01053.01"/>
      <sheetName val="01054.01"/>
      <sheetName val="01057.03"/>
      <sheetName val="01065.03"/>
      <sheetName val="01051.01"/>
      <sheetName val="01030.02"/>
      <sheetName val="01065.04"/>
      <sheetName val="01065.05"/>
      <sheetName val="01065.06"/>
      <sheetName val="01090.01"/>
      <sheetName val="02001.02"/>
      <sheetName val="02008.02"/>
      <sheetName val="02010.01"/>
      <sheetName val="02010.02"/>
      <sheetName val="02010.05"/>
      <sheetName val="02010.16"/>
      <sheetName val="02020.01"/>
      <sheetName val="02020.02"/>
      <sheetName val="02040.05"/>
      <sheetName val="02040.07"/>
      <sheetName val="02040.10"/>
      <sheetName val="02080.01"/>
      <sheetName val="02210.06"/>
      <sheetName val="02210.07"/>
      <sheetName val="02210.08"/>
      <sheetName val="02210.10"/>
      <sheetName val="02212.01"/>
      <sheetName val="02212.02"/>
      <sheetName val="03010.02"/>
      <sheetName val="03020.01"/>
      <sheetName val="03030.01"/>
      <sheetName val="03030.02"/>
      <sheetName val="03070.01"/>
      <sheetName val="03070.02"/>
      <sheetName val="03510.01"/>
      <sheetName val="03510.02"/>
      <sheetName val="03510.04"/>
      <sheetName val="03510.07"/>
      <sheetName val="03510.06"/>
      <sheetName val="03520.01"/>
      <sheetName val="03520.04"/>
      <sheetName val="03520.05"/>
      <sheetName val="03550.02"/>
      <sheetName val="02010.15"/>
      <sheetName val="03610.01"/>
      <sheetName val="03610.02"/>
      <sheetName val="03610.03"/>
      <sheetName val="03610.04"/>
      <sheetName val="03610.05"/>
      <sheetName val="03610.06"/>
      <sheetName val="03610.07"/>
      <sheetName val="03616.03"/>
      <sheetName val="03616.04"/>
      <sheetName val="03670.04"/>
      <sheetName val="03670.05"/>
      <sheetName val="03670.06"/>
      <sheetName val="03670.07"/>
      <sheetName val="03670.09"/>
      <sheetName val="05010.09"/>
      <sheetName val="05010.10"/>
      <sheetName val="05020.04"/>
      <sheetName val="05020.08"/>
      <sheetName val="05030.01"/>
      <sheetName val="05030.04"/>
      <sheetName val="05030.08"/>
      <sheetName val="05030.50"/>
      <sheetName val="05030.51"/>
      <sheetName val="05088.01"/>
      <sheetName val="05090.09"/>
      <sheetName val="05100.02"/>
      <sheetName val="05100.03"/>
      <sheetName val="05200.03"/>
      <sheetName val="05520.01"/>
      <sheetName val="05520.02"/>
      <sheetName val="06010.02"/>
      <sheetName val="07013.08"/>
      <sheetName val="07013.09"/>
      <sheetName val="07013.14"/>
      <sheetName val="07020.01"/>
      <sheetName val="07021.01"/>
      <sheetName val="07021.02"/>
      <sheetName val="07030.01"/>
      <sheetName val="07070.01"/>
      <sheetName val="07110.02"/>
      <sheetName val="07110.03"/>
      <sheetName val="08020.06"/>
      <sheetName val="08020.18"/>
      <sheetName val="08020.20"/>
      <sheetName val="08030.03"/>
      <sheetName val="08030.04"/>
      <sheetName val="08030.05"/>
      <sheetName val="08030.06"/>
      <sheetName val="08030.07"/>
      <sheetName val="08030.08"/>
      <sheetName val="08030.09"/>
      <sheetName val="08030.10"/>
      <sheetName val="08060.01"/>
      <sheetName val="08070.01"/>
      <sheetName val="08070.04"/>
      <sheetName val="08070.05"/>
      <sheetName val="08070.06"/>
      <sheetName val="08070.07"/>
      <sheetName val="08070.08"/>
      <sheetName val="08070.09"/>
      <sheetName val="08070.10"/>
      <sheetName val="08070.11"/>
      <sheetName val="08070.12"/>
      <sheetName val="08090.01"/>
      <sheetName val="08110.01"/>
      <sheetName val="08110.03"/>
      <sheetName val="08130.01"/>
      <sheetName val="08170.04"/>
      <sheetName val="08170.05"/>
      <sheetName val="08190.01"/>
      <sheetName val="26101.01"/>
      <sheetName val="26102.01"/>
      <sheetName val="26103.01"/>
      <sheetName val="26301.01"/>
      <sheetName val="26318.01"/>
      <sheetName val="26320.01"/>
      <sheetName val="26342.01"/>
      <sheetName val="26362.01"/>
      <sheetName val="42023.01"/>
      <sheetName val="42304.01"/>
      <sheetName val="42312.01"/>
      <sheetName val="42313.01"/>
      <sheetName val="42314.01"/>
      <sheetName val="43003.01"/>
      <sheetName val="43004.01"/>
      <sheetName val="43007.01"/>
      <sheetName val="43022.01"/>
      <sheetName val="43023.01"/>
      <sheetName val="43023.02"/>
      <sheetName val="43024.01"/>
      <sheetName val="43026.01"/>
      <sheetName val="43026.02"/>
      <sheetName val="44003.01"/>
      <sheetName val="44004.01"/>
      <sheetName val="44022.01"/>
      <sheetName val="44023.01"/>
      <sheetName val="46001.01"/>
      <sheetName val="46002.01"/>
      <sheetName val="46003.01"/>
      <sheetName val="46009.01"/>
      <sheetName val="46010.01"/>
      <sheetName val="47022.01"/>
      <sheetName val="47004.01"/>
      <sheetName val="47030.01"/>
      <sheetName val="47030.02"/>
      <sheetName val="47030.03"/>
      <sheetName val="47030.04"/>
      <sheetName val="47030.05"/>
      <sheetName val="47030.06"/>
      <sheetName val="47035.03"/>
      <sheetName val="47035.04"/>
      <sheetName val="47035.05"/>
      <sheetName val="47035.06"/>
      <sheetName val="47042.01"/>
      <sheetName val="47042.02"/>
      <sheetName val="47107.01"/>
      <sheetName val="47107.02"/>
      <sheetName val="47115.01"/>
      <sheetName val="53015.01"/>
      <sheetName val="53016.01"/>
      <sheetName val="51036.01"/>
      <sheetName val="51036.02"/>
      <sheetName val="51036.03"/>
      <sheetName val="60000.01"/>
      <sheetName val="60000.02"/>
      <sheetName val="60000.03"/>
      <sheetName val="60000.04"/>
      <sheetName val="60000.06"/>
      <sheetName val="60000.08"/>
      <sheetName val="60000.09"/>
      <sheetName val="60000.10"/>
      <sheetName val="60000.12"/>
      <sheetName val="60000.13"/>
      <sheetName val="60000.14"/>
      <sheetName val="72000.01"/>
      <sheetName val="72000.02"/>
      <sheetName val="72000.03"/>
      <sheetName val="72000.04"/>
      <sheetName val="72000.05"/>
      <sheetName val="72000.06"/>
      <sheetName val="72000.07"/>
      <sheetName val="72000.08"/>
      <sheetName val="72000.09"/>
      <sheetName val="72000.10"/>
      <sheetName val="72000.11"/>
      <sheetName val="72000.12"/>
      <sheetName val="72000.13"/>
      <sheetName val="72000.14"/>
      <sheetName val="72000.15"/>
      <sheetName val="72000.16"/>
      <sheetName val="72000.17"/>
      <sheetName val="74000.01"/>
      <sheetName val="74000.02"/>
      <sheetName val="74000.03"/>
      <sheetName val="74000.04"/>
      <sheetName val="74000.09"/>
      <sheetName val="74000.10"/>
      <sheetName val="76000.01"/>
      <sheetName val="76000.02"/>
      <sheetName val="76000.03"/>
      <sheetName val="76000.04"/>
      <sheetName val="02010.51"/>
      <sheetName val="02010.52"/>
      <sheetName val="05020.51"/>
      <sheetName val="05020.52"/>
      <sheetName val="05020.53"/>
      <sheetName val="05020.54"/>
      <sheetName val="05020.55"/>
      <sheetName val="05020.56"/>
      <sheetName val="06010.10"/>
      <sheetName val="05035.01"/>
      <sheetName val="05035.02"/>
      <sheetName val="05080.01"/>
      <sheetName val="06010.11"/>
      <sheetName val="05510.01"/>
      <sheetName val="12100.03"/>
      <sheetName val="12100.04"/>
      <sheetName val="12100.05"/>
      <sheetName val="12100.06"/>
      <sheetName val="12100.07"/>
      <sheetName val="12100.08"/>
      <sheetName val="12100.10"/>
      <sheetName val="12100.11"/>
      <sheetName val="12100.12"/>
      <sheetName val="12100.13"/>
      <sheetName val="12100.14"/>
      <sheetName val="12100.15"/>
      <sheetName val="12100.16"/>
      <sheetName val="12100.17"/>
      <sheetName val="12100.18"/>
      <sheetName val="12100.19"/>
      <sheetName val="12100.20"/>
      <sheetName val="12100.21"/>
      <sheetName val="12100.22"/>
      <sheetName val="Hoja4 (2)"/>
      <sheetName val="Hoja4 (3)"/>
      <sheetName val="4. Norte 2005"/>
      <sheetName val="Inversión"/>
      <sheetName val="A.I.U (2)"/>
      <sheetName val="Datos generales"/>
      <sheetName val="FOR-001"/>
      <sheetName val="Sábana"/>
      <sheetName val="AIUI calculado"/>
      <sheetName val="Cuadro2"/>
      <sheetName val="Cuadro3"/>
      <sheetName val="Exper."/>
      <sheetName val="OtrosCálculos"/>
      <sheetName val="4. G1 Norte"/>
      <sheetName val="EST 2509 "/>
      <sheetName val="EST6003"/>
      <sheetName val="preacta1"/>
      <sheetName val="preacta2"/>
      <sheetName val="PREACTA3"/>
      <sheetName val="preacta4"/>
      <sheetName val="preacta5"/>
      <sheetName val="413ERPV"/>
      <sheetName val="450,24MDC"/>
      <sheetName val="45026MDCPB"/>
      <sheetName val="600Excvsincl"/>
      <sheetName val="bg"/>
      <sheetName val="conf calzada"/>
      <sheetName val="FALTANTEENER9"/>
      <sheetName val="702,1lineas"/>
      <sheetName val="BASE.BACHEO"/>
      <sheetName val="SELLO.GRIETAS"/>
      <sheetName val="EXCAV.REP.PAV"/>
      <sheetName val="MDC-2"/>
      <sheetName val="MDC-2.BACHEO"/>
      <sheetName val="MDC-2 RENIVEL"/>
      <sheetName val="CONC.F"/>
      <sheetName val="REPLAN."/>
      <sheetName val="EXCAV.MAT.COM"/>
      <sheetName val="TERRAP."/>
      <sheetName val="IMPRIMA"/>
      <sheetName val="EXCAV.ESTRUCT."/>
      <sheetName val="EXCAV.B.AGUA"/>
      <sheetName val="RELLE.ESTRUCT."/>
      <sheetName val="DEMOLI"/>
      <sheetName val="CONCRETO.C"/>
      <sheetName val="CONC.D"/>
      <sheetName val="CONC.G"/>
      <sheetName val="TUB.36&quot;"/>
      <sheetName val="CUNET.CC"/>
      <sheetName val="MAT.FILTRO"/>
      <sheetName val="ANDEN"/>
      <sheetName val="BORDI"/>
      <sheetName val="GEOTEXT."/>
      <sheetName val="SEÑALVERT."/>
      <sheetName val="LIN.DEMARC."/>
      <sheetName val="LIN.DEMARC.DISC."/>
      <sheetName val="POST.KILOM"/>
      <sheetName val="Guia"/>
      <sheetName val="Concreto Fy 105"/>
      <sheetName val="Concreto Fy 140"/>
      <sheetName val="Concreto Fy 175"/>
      <sheetName val="Concreto Fy 210"/>
      <sheetName val="Concreto Fy 250"/>
      <sheetName val="Acero 2012"/>
      <sheetName val="1,1"/>
      <sheetName val="1,3"/>
      <sheetName val="1,4"/>
      <sheetName val="1,5"/>
      <sheetName val="1,6"/>
      <sheetName val="1,7"/>
      <sheetName val="2,1"/>
      <sheetName val="2,2"/>
      <sheetName val="2,3"/>
      <sheetName val="3,1"/>
      <sheetName val="3,2"/>
      <sheetName val="3,3"/>
      <sheetName val="3,4"/>
      <sheetName val="3,5"/>
      <sheetName val="Nva Granada"/>
      <sheetName val="Carrera 5"/>
      <sheetName val="Presu Interventoria"/>
      <sheetName val="Fact Multiplicador"/>
      <sheetName val="1,8"/>
      <sheetName val="2,4"/>
      <sheetName val="4,1"/>
      <sheetName val="Calle 20"/>
      <sheetName val="Calle 2E"/>
      <sheetName val="Calle 2D"/>
      <sheetName val="Calle 2C"/>
      <sheetName val="Calle 2A"/>
      <sheetName val="Calle 2 "/>
      <sheetName val="Calle 2D Ta Lucia"/>
      <sheetName val="Calle 2B Sta Lucia"/>
      <sheetName val="Calle 4A Sur"/>
      <sheetName val="Calle 2A Sur"/>
      <sheetName val="Calle 3 Sur"/>
      <sheetName val="La cruz"/>
      <sheetName val="COORDENADAS"/>
      <sheetName val="Simulación dot.=150"/>
      <sheetName val="ALIVIADERO C32"/>
      <sheetName val="ALIVIADERO C125"/>
      <sheetName val="tabla2"/>
      <sheetName val="tabla1"/>
      <sheetName val="CANTOBRA"/>
      <sheetName val="PRES BUENAVISTA"/>
      <sheetName val="CUADRO PARA PLANO"/>
      <sheetName val="PERFILES"/>
      <sheetName val="CUADRO PLANTA GENERAL"/>
      <sheetName val="APU PVC"/>
      <sheetName val="MEMO"/>
      <sheetName val="APU POLIETILENO"/>
      <sheetName val="impermeabilización"/>
      <sheetName val="tratamiento de talud"/>
      <sheetName val="tubería canal"/>
      <sheetName val="PTAP"/>
      <sheetName val="bocatoma y vertedero"/>
      <sheetName val="Sensores tanque"/>
      <sheetName val="conducción"/>
      <sheetName val="La arcadia"/>
      <sheetName val="Domiciliaria típica"/>
      <sheetName val="A.I.U. 27%"/>
      <sheetName val="PRESTACIONES 65%"/>
      <sheetName val="CANAL ENTRADA, CRIBA, DESAR"/>
      <sheetName val="PRIMARIO"/>
      <sheetName val="SEDIM + UASB PTAR"/>
      <sheetName val="APU CANAL"/>
      <sheetName val="APU DESARENA"/>
      <sheetName val="APU SEDIMEN"/>
      <sheetName val="APU UASB"/>
      <sheetName val="APU FAFA"/>
      <sheetName val="APU LS"/>
      <sheetName val="APU COMPL"/>
      <sheetName val="APU ALCLLDO"/>
      <sheetName val="APU CAS OPER"/>
      <sheetName val="VISCOSIDAD"/>
      <sheetName val="PRECIOS PVC"/>
      <sheetName val="PRECIO NOVAFORT"/>
      <sheetName val="PRECIO UP"/>
      <sheetName val="PRECIO PVC -S "/>
      <sheetName val="PRECIO PVC - P"/>
      <sheetName val="MATERIALES 37"/>
      <sheetName val="PRESTA"/>
      <sheetName val="BASE CTOS"/>
      <sheetName val="PRELIM"/>
      <sheetName val="TUBERIA"/>
      <sheetName val="EXCAVA"/>
      <sheetName val="PRESUPUESTO PTAR ALT 1"/>
      <sheetName val="APU PTAR ALT 1"/>
      <sheetName val="PRESUPUESTO PTAR ALT 2"/>
      <sheetName val="APU PTAR ALT 2"/>
      <sheetName val="RESUMEN ALTERNATIVA 1"/>
      <sheetName val="RESUMEN ALTERNATIVA 2"/>
      <sheetName val="RESUMEN ALTERNATIVA SELECCIONAD"/>
      <sheetName val="PRESUPUESTO PTAR LA FLORESTA"/>
      <sheetName val="RESUMEN PTAR LA FLORESTA"/>
      <sheetName val="ANZÁ INTERCEPTOR"/>
      <sheetName val="ANZÁ REDES SECUNDARIAS"/>
      <sheetName val="A74-75"/>
      <sheetName val="A73-74"/>
      <sheetName val="A74-80"/>
      <sheetName val="A73-79"/>
      <sheetName val="A61-70"/>
      <sheetName val="A69-72"/>
      <sheetName val="A71-72"/>
      <sheetName val="A197-198"/>
      <sheetName val="A67-71"/>
      <sheetName val="A67-70"/>
      <sheetName val="A59-60"/>
      <sheetName val="A58-59"/>
      <sheetName val="A33-34"/>
      <sheetName val="A56-204"/>
      <sheetName val="A54-204"/>
      <sheetName val="A53-54"/>
      <sheetName val="A51-52"/>
      <sheetName val="A48-49"/>
      <sheetName val="A45-47"/>
      <sheetName val="A44-45"/>
      <sheetName val="A40-43"/>
      <sheetName val="A40-41"/>
      <sheetName val="A36-40"/>
      <sheetName val="A38-39"/>
      <sheetName val="A36-37"/>
      <sheetName val="A34-36"/>
      <sheetName val="A32-33"/>
      <sheetName val="A30-32"/>
      <sheetName val="A30-31"/>
      <sheetName val="A29-30"/>
      <sheetName val="A25-26"/>
      <sheetName val="A19-202"/>
      <sheetName val="A19-21"/>
      <sheetName val="A19-20"/>
      <sheetName val="A18-19"/>
      <sheetName val="ENE"/>
      <sheetName val="FEB"/>
      <sheetName val="MAR"/>
      <sheetName val="Ene-Mar EEPPM"/>
      <sheetName val="Ene-Mar Contrato"/>
      <sheetName val="Rendimientos_Sur 03-00(JC)"/>
      <sheetName val="Ene-Feb"/>
      <sheetName val="Mar-Abr"/>
      <sheetName val="May-Jun"/>
      <sheetName val="Jul-Ago"/>
      <sheetName val="Sep-Oct"/>
      <sheetName val="Ene-Oct EEPPM"/>
      <sheetName val="May-Oct Contrato"/>
      <sheetName val="Resumen El Paraiso"/>
      <sheetName val="Red El Paraiso"/>
      <sheetName val="APU RED EL PARAISO"/>
      <sheetName val="Sol. Ind."/>
      <sheetName val="GRUPO 3"/>
      <sheetName val="TOTAL7(MODIF.)"/>
      <sheetName val="TOTAL6(MODIF.)"/>
      <sheetName val="TOTAL5(MODIF.)"/>
      <sheetName val="GRUPO 2"/>
      <sheetName val="TOTAL4(MODIF.)"/>
      <sheetName val="TOTAL3(MODIF.)"/>
      <sheetName val="TOTAL2(MODIF.)"/>
      <sheetName val="TOTAL1(MODIF.)"/>
      <sheetName val="TotalesReposicion"/>
      <sheetName val="TotalesOptimizacion"/>
      <sheetName val="TOTAL SUB1"/>
      <sheetName val="Red Los Balsos"/>
      <sheetName val="Red El Edén"/>
      <sheetName val="Red Principal"/>
      <sheetName val="La Esperanza"/>
      <sheetName val="Cantidades de Obra"/>
      <sheetName val="TOPO"/>
      <sheetName val="Simulación bariloche Colector"/>
      <sheetName val="CANTIDADES OBRA COLECTOR"/>
      <sheetName val="ANEXO 3.1.1 NODOS"/>
      <sheetName val="ANEXO 3.1.2TUBERIAS"/>
      <sheetName val="ANEXO 3.2.1 CANT OBRA"/>
      <sheetName val="ANEXO 3.2.3 PRESUPUESTO"/>
      <sheetName val="APU "/>
      <sheetName val="RESUMEN ACUEDUCTO"/>
      <sheetName val="ALIV 255"/>
      <sheetName val="ALIV 205"/>
      <sheetName val="ALIV 198"/>
      <sheetName val="ALIV 264"/>
      <sheetName val="ALIV 302"/>
      <sheetName val="ALIV 281"/>
      <sheetName val="ALIV 133"/>
      <sheetName val="ALIV 165"/>
      <sheetName val="ALIV 195"/>
      <sheetName val="ALIV 117"/>
      <sheetName val="ALIV 279A"/>
      <sheetName val="ALIV 289"/>
      <sheetName val="ALIV 183"/>
      <sheetName val="ALIV 300"/>
      <sheetName val="CANT OBRA FREDONIA"/>
      <sheetName val="RESUMENES TUBERIA"/>
      <sheetName val=".xls].xls].xls].xls].xls].xls]."/>
      <sheetName val="Materiales y M.O"/>
      <sheetName val="Cant. de Obra Aduccion"/>
      <sheetName val="Presupuesto Aduccion "/>
      <sheetName val="ALIV XX"/>
      <sheetName val="MENU"/>
      <sheetName val="MATERIAL - EQUIPÓS"/>
      <sheetName val="ITEM 1"/>
      <sheetName val="ITEM 2"/>
      <sheetName val="ITEM 3"/>
      <sheetName val="ITEM 4"/>
      <sheetName val="ITEM 5"/>
      <sheetName val="ITEM 6"/>
      <sheetName val="ITEM 7"/>
      <sheetName val="ITEM 8"/>
      <sheetName val="ITEM 9"/>
      <sheetName val="ITEM 10"/>
      <sheetName val="ITEM 11"/>
      <sheetName val="ITEM 12"/>
      <sheetName val="ITEM 13"/>
      <sheetName val="ITEM 14"/>
      <sheetName val="ITEM 15"/>
      <sheetName val="ITEM 16"/>
      <sheetName val="ITEM 17"/>
      <sheetName val="ITEM 18"/>
      <sheetName val="ITEM 19"/>
      <sheetName val="ITEM 20"/>
      <sheetName val="ITEM 21"/>
      <sheetName val="ITEM 22"/>
      <sheetName val="ITEM 23"/>
      <sheetName val="ITEM 24"/>
      <sheetName val="ITEM 25"/>
      <sheetName val="ITEM 26"/>
      <sheetName val="ITEM 27"/>
      <sheetName val="ITEM 28"/>
      <sheetName val="ITEM 29"/>
      <sheetName val="ITEM 30"/>
      <sheetName val="ITEM 31"/>
      <sheetName val="ITEM 32"/>
      <sheetName val="ITEM 33"/>
      <sheetName val="ITEM 34"/>
      <sheetName val="ITEM 35"/>
      <sheetName val="ITEM 36"/>
      <sheetName val="ITEM 37"/>
      <sheetName val="ITEM 38"/>
      <sheetName val="ITEM 39"/>
      <sheetName val="ITEM 40"/>
      <sheetName val="ITEM 41"/>
      <sheetName val="ITEM 42"/>
      <sheetName val="ITEM 43"/>
      <sheetName val="ITEM 44"/>
      <sheetName val="ITEM 45"/>
      <sheetName val="ITEM 46"/>
      <sheetName val="ITEM 47"/>
      <sheetName val="ITEM 48"/>
      <sheetName val="ITEM 49"/>
      <sheetName val="ITEM 50"/>
      <sheetName val="ITEM 51"/>
      <sheetName val="ITEM 52"/>
      <sheetName val="ITEM 53"/>
      <sheetName val="ITEM 54"/>
      <sheetName val="ITEM 55"/>
      <sheetName val="ITEM 56"/>
      <sheetName val="ITEM 57"/>
      <sheetName val="ITEM 58"/>
      <sheetName val="ITEM 59"/>
      <sheetName val="ITEM 60"/>
      <sheetName val="ITEM 61"/>
      <sheetName val="ITEM 62"/>
      <sheetName val="ITEM 63"/>
      <sheetName val="ITEM 64"/>
      <sheetName val="ITEM 65"/>
      <sheetName val="ITEM 66"/>
      <sheetName val="ITEM 67"/>
      <sheetName val="ITEM 68"/>
      <sheetName val="ITEM 69"/>
      <sheetName val="ITEM 70"/>
      <sheetName val="ITEM 71"/>
      <sheetName val="ITEM 72"/>
      <sheetName val="ITEM 73"/>
      <sheetName val="ITEM 74"/>
      <sheetName val="ITEM 75"/>
      <sheetName val="ITEM 76"/>
      <sheetName val="ITEM 77"/>
      <sheetName val="ITEM 78"/>
      <sheetName val="ITEM 79"/>
      <sheetName val="ITEM 80"/>
      <sheetName val="ITEM 81"/>
      <sheetName val="ITEM 82"/>
      <sheetName val="ITEM 83"/>
      <sheetName val="ITEM 84"/>
      <sheetName val="ITEM 85"/>
      <sheetName val="ITEM 86"/>
      <sheetName val="ITEM 87"/>
      <sheetName val="ITEM 88"/>
      <sheetName val="ITEM 89"/>
      <sheetName val="ITEM 90"/>
      <sheetName val="ITEM 91"/>
      <sheetName val="ITEM 92"/>
      <sheetName val="ITEM 93"/>
      <sheetName val="ITEM 94"/>
      <sheetName val="ITEM 95"/>
      <sheetName val="ITEM 96"/>
      <sheetName val="ITEM 97"/>
      <sheetName val="ITEM 98"/>
      <sheetName val="ITEM 99"/>
      <sheetName val="ITEM 100"/>
      <sheetName val="ITEM 101"/>
      <sheetName val="ITEM 102"/>
      <sheetName val="ITEM 103"/>
      <sheetName val="ITEM 104"/>
      <sheetName val="ITEM 105"/>
      <sheetName val="ITEM 106"/>
      <sheetName val="ITEM 107"/>
      <sheetName val="ITEM 108"/>
      <sheetName val="ITEM 109"/>
      <sheetName val="ITEM 110"/>
      <sheetName val="FORMATO APU"/>
      <sheetName val="TARIF2002"/>
      <sheetName val="PRESUPUESTO LICITACIÓN SRN 001"/>
      <sheetName val="SRN_005"/>
      <sheetName val="EJECUCION PRESUPUESTAL"/>
      <sheetName val="AFECTACION"/>
      <sheetName val="COPIA PARAFISCALES"/>
      <sheetName val="Financiera "/>
      <sheetName val="ACTA DE COSTOS 8"/>
      <sheetName val="HOJA DE RUTA 11-2-6"/>
      <sheetName val="ACUMULADOS"/>
      <sheetName val="CAMBIA (A)"/>
      <sheetName val="ACTA DE COSTOS 7"/>
      <sheetName val="ACTA DE COSTOS 10"/>
      <sheetName val="MdeObra"/>
      <sheetName val="200.3P"/>
      <sheetName val="200.4P"/>
      <sheetName val="311.1P"/>
      <sheetName val="311.2P"/>
      <sheetName val="311.3P"/>
      <sheetName val="434.1P"/>
      <sheetName val="600.1P"/>
      <sheetName val="623.1P"/>
      <sheetName val="631P"/>
      <sheetName val="632.3P"/>
      <sheetName val="632.4P"/>
      <sheetName val="632.5P"/>
      <sheetName val="630.4P"/>
      <sheetName val="642P"/>
      <sheetName val="682P"/>
      <sheetName val="Compilado"/>
      <sheetName val="ACEROS"/>
      <sheetName val="C123"/>
      <sheetName val="M14"/>
      <sheetName val="C122"/>
      <sheetName val="3.2"/>
      <sheetName val="3.3"/>
      <sheetName val="3.4"/>
      <sheetName val="3.5"/>
      <sheetName val="3.6"/>
      <sheetName val="3.7"/>
      <sheetName val="7.8"/>
      <sheetName val="7.9"/>
      <sheetName val="7.10"/>
      <sheetName val="7.11"/>
      <sheetName val="Presup"/>
      <sheetName val="C124"/>
      <sheetName val="Prog"/>
      <sheetName val="F Fdos"/>
      <sheetName val="Presup(2)"/>
      <sheetName val="Presupuesto GABO"/>
      <sheetName val="4.3"/>
      <sheetName val="9.4"/>
      <sheetName val="10.1"/>
      <sheetName val="11.1"/>
      <sheetName val="vinilo"/>
      <sheetName val="PAÑETE"/>
      <sheetName val="ENCHAPE"/>
      <sheetName val="FICHA EBI 1 de 6 "/>
      <sheetName val="FICHA EBI 2 de 6"/>
      <sheetName val="FICHA EBI 3 de 6"/>
      <sheetName val="FICHA EBI 4 DE 6"/>
      <sheetName val="FICHA EBI 5 DE 6"/>
      <sheetName val="ID-01"/>
      <sheetName val="ID-02"/>
      <sheetName val="ID-03"/>
      <sheetName val="ID-04"/>
      <sheetName val="PE-01A"/>
      <sheetName val="PE-01-B"/>
      <sheetName val="PE-02"/>
      <sheetName val="PE-03"/>
      <sheetName val="PE-04"/>
      <sheetName val="FS-01"/>
      <sheetName val="FF-01"/>
      <sheetName val="UNIT."/>
      <sheetName val="Programación"/>
      <sheetName val="Presupuesto "/>
      <sheetName val="12.2"/>
      <sheetName val="12.3"/>
      <sheetName val="PRES"/>
      <sheetName val="M1.4"/>
      <sheetName val="C3PSI"/>
      <sheetName val="LOC"/>
      <sheetName val="EXC"/>
      <sheetName val="MURO H10"/>
      <sheetName val="REGA"/>
      <sheetName val="PLACA10"/>
      <sheetName val="ANTEPISO"/>
      <sheetName val="ENCH"/>
      <sheetName val="PTOELEC"/>
      <sheetName val="ACOMELEC"/>
      <sheetName val="RASO"/>
      <sheetName val="LAMPARA"/>
      <sheetName val="RELL"/>
      <sheetName val="CICLO"/>
      <sheetName val="VIGACIMENTA"/>
      <sheetName val="VIGADINTEL"/>
      <sheetName val="COL2020"/>
      <sheetName val="ZAP"/>
      <sheetName val="PISOGRES"/>
      <sheetName val="PUERTA"/>
      <sheetName val="VENTANA"/>
      <sheetName val="CUBIERTA"/>
      <sheetName val="PAINT"/>
      <sheetName val="PAF"/>
      <sheetName val="PVC12"/>
      <sheetName val="SAN3"/>
      <sheetName val="SAN4"/>
      <sheetName val="TUB3"/>
      <sheetName val="TUB4"/>
      <sheetName val="APSANIT"/>
      <sheetName val="LLDUCHA"/>
      <sheetName val="LLPASO"/>
      <sheetName val="LLTER"/>
      <sheetName val="TANQUEAE"/>
      <sheetName val="PVC"/>
      <sheetName val="TWG"/>
      <sheetName val="ENCHAP"/>
      <sheetName val="ZINC"/>
      <sheetName val="PISOGRESS"/>
      <sheetName val="Presupuesto (2)"/>
      <sheetName val="CUBS"/>
      <sheetName val="3.8"/>
      <sheetName val="6.5"/>
      <sheetName val="6.7"/>
      <sheetName val="12.4"/>
      <sheetName val="PROGRAMA DE OBRA"/>
      <sheetName val="PROGRAMA DE INVERSIONES"/>
      <sheetName val="PROG.INV.COMPRIMIDO"/>
      <sheetName val="EQUIPO REQUERIDO"/>
      <sheetName val="PROG TRAB (2)"/>
      <sheetName val="PROG TRAB"/>
      <sheetName val="Compensada"/>
      <sheetName val="CANT. MAT."/>
      <sheetName val="14."/>
      <sheetName val="15."/>
      <sheetName val="ATHE"/>
      <sheetName val="THEQUIPO"/>
      <sheetName val="RELEQUIPO"/>
      <sheetName val="JORNALES"/>
      <sheetName val="PRTSOCIALES"/>
      <sheetName val="COPU"/>
      <sheetName val="COPUREAL"/>
      <sheetName val="NOV30"/>
      <sheetName val="DIC1"/>
      <sheetName val="PREA14DIC"/>
      <sheetName val="ACTADI14"/>
      <sheetName val="MODIFIC"/>
      <sheetName val="ACFINFEB12"/>
      <sheetName val="ADI14DI"/>
      <sheetName val="AREA23A"/>
      <sheetName val="COPUADICI"/>
      <sheetName val="ACTA1"/>
      <sheetName val="PTEINV"/>
      <sheetName val="ANTICIPO"/>
      <sheetName val="DESCUENTOS"/>
      <sheetName val="TRITUR"/>
      <sheetName val="APUREAL"/>
      <sheetName val="0BRAS ADICIONALES"/>
      <sheetName val="CONTRATO 235 ACTUALIZADO"/>
      <sheetName val="VIABILIDAD (2)"/>
      <sheetName val="FF-01 ADICIONAL"/>
      <sheetName val="FS-03"/>
      <sheetName val="FICHA-EBI 1"/>
      <sheetName val="FICHA-EBI 2"/>
      <sheetName val="Cuadro"/>
      <sheetName val="Contratos en ejecución"/>
      <sheetName val="Contratos en ejecución (2)"/>
      <sheetName val="ANEXO No 4"/>
      <sheetName val="ANEXO No 4 (2)"/>
      <sheetName val="ANEXO No 4 JP"/>
      <sheetName val="EQ"/>
      <sheetName val="analisis"/>
      <sheetName val="Progr Equ"/>
      <sheetName val="Girados"/>
      <sheetName val="inforbuenman"/>
      <sheetName val="Inversion"/>
      <sheetName val="7 (2)"/>
      <sheetName val="5 (2)"/>
      <sheetName val="6 (2)"/>
      <sheetName val="SML"/>
      <sheetName val="5,1"/>
      <sheetName val="5,2"/>
      <sheetName val="5,3"/>
      <sheetName val="5,4"/>
      <sheetName val="cuadro costos"/>
      <sheetName val="BALANCE (2)"/>
      <sheetName val="INDICES"/>
      <sheetName val="PROGR"/>
      <sheetName val="Mate"/>
      <sheetName val="Jorn"/>
      <sheetName val="1,2"/>
      <sheetName val="2,5"/>
      <sheetName val="2,6"/>
      <sheetName val="3,6"/>
      <sheetName val="4,2"/>
      <sheetName val="4,3"/>
      <sheetName val="6,1"/>
      <sheetName val="6,2"/>
      <sheetName val="6,3"/>
      <sheetName val="6,4"/>
      <sheetName val="6,5"/>
      <sheetName val="7,1"/>
      <sheetName val="7,2"/>
      <sheetName val="7,3"/>
      <sheetName val="7,4"/>
      <sheetName val="7,5"/>
      <sheetName val="8,1"/>
      <sheetName val="9,1"/>
      <sheetName val="9,2"/>
      <sheetName val="9,3"/>
      <sheetName val="9,4"/>
      <sheetName val="9,5"/>
      <sheetName val="10,1"/>
      <sheetName val="10,2"/>
      <sheetName val="10,3"/>
      <sheetName val="10,4"/>
      <sheetName val="10,5"/>
      <sheetName val="10,6"/>
      <sheetName val="ccostos"/>
      <sheetName val="10,7"/>
      <sheetName val="11,1"/>
      <sheetName val="11,2"/>
      <sheetName val="11,3"/>
      <sheetName val="11,4"/>
      <sheetName val="11,5"/>
      <sheetName val="12,1,1"/>
      <sheetName val="12,1,2"/>
      <sheetName val="12,1,3"/>
      <sheetName val="12,1,4"/>
      <sheetName val="12,1,5"/>
      <sheetName val="12,1,6"/>
      <sheetName val="12,1,7"/>
      <sheetName val="12,1,8"/>
      <sheetName val="12,1,9"/>
      <sheetName val="12,1,10"/>
      <sheetName val="12,1,11"/>
      <sheetName val="12,1,12"/>
      <sheetName val="12,1,13"/>
      <sheetName val="12,1,14"/>
      <sheetName val="12,1,15"/>
      <sheetName val="12,1,16"/>
      <sheetName val="12,1,17"/>
      <sheetName val="12,1,18"/>
      <sheetName val="12,1,19"/>
      <sheetName val="12,1,20"/>
      <sheetName val="12,2,1"/>
      <sheetName val="12,2,2"/>
      <sheetName val="12,3,1"/>
      <sheetName val="12,3,2"/>
      <sheetName val="12,3,3"/>
      <sheetName val="12,4,1"/>
      <sheetName val="12,4,2"/>
      <sheetName val="12,5,1"/>
      <sheetName val="12,6,1"/>
      <sheetName val="12,6,2"/>
      <sheetName val="12,7,1"/>
      <sheetName val="12,7,2"/>
      <sheetName val="12,7,3"/>
      <sheetName val="12,7,4"/>
      <sheetName val="12,7,5"/>
      <sheetName val="12,8,1"/>
      <sheetName val="12,8,2"/>
      <sheetName val="12,8,3"/>
      <sheetName val="12,8,4"/>
      <sheetName val="12,8,5"/>
      <sheetName val="16,1,3"/>
      <sheetName val="16,1,4"/>
      <sheetName val="16,2,1"/>
      <sheetName val="16,2,2"/>
      <sheetName val="16,3,1"/>
      <sheetName val="16,4,1"/>
      <sheetName val="16,5,1"/>
      <sheetName val="16,5,2"/>
      <sheetName val="16,5,3"/>
      <sheetName val="16,5,4"/>
      <sheetName val="16,5,5"/>
      <sheetName val="16,5,6"/>
      <sheetName val="16,6,1"/>
      <sheetName val="16,7,1"/>
      <sheetName val="16,8,2"/>
      <sheetName val="16,8,3"/>
      <sheetName val="16,9,1"/>
      <sheetName val="16,9,2"/>
      <sheetName val="16,9,3"/>
      <sheetName val="16,9,4"/>
      <sheetName val="16,9,5"/>
      <sheetName val="16,10,1"/>
      <sheetName val="16,10,2"/>
      <sheetName val="16,10,3"/>
      <sheetName val="16,10,4"/>
      <sheetName val="16,11,1"/>
      <sheetName val="16,11,2"/>
      <sheetName val="16,11.3"/>
      <sheetName val="16,12,1"/>
      <sheetName val="16,12,2"/>
      <sheetName val="16,12,3"/>
      <sheetName val="16,12,4"/>
      <sheetName val="16,12,5"/>
      <sheetName val="16,12,6"/>
      <sheetName val="16,12,7"/>
      <sheetName val="16,12,8"/>
      <sheetName val="16,12,9"/>
      <sheetName val="16,13"/>
      <sheetName val="16,14"/>
      <sheetName val="16,15"/>
      <sheetName val="16,17"/>
      <sheetName val="16,18"/>
      <sheetName val="16,19"/>
      <sheetName val="16,20"/>
      <sheetName val="16,21"/>
      <sheetName val="16,22"/>
      <sheetName val="16,23"/>
      <sheetName val="costos adicional"/>
      <sheetName val="ONG"/>
      <sheetName val="CORPORI"/>
      <sheetName val="IDENT"/>
      <sheetName val="ANTECEDENTES"/>
      <sheetName val="PROYECTO"/>
      <sheetName val="THE"/>
      <sheetName val="PRECIO.MAT"/>
      <sheetName val="APUDETA."/>
      <sheetName val="COPUDETA."/>
      <sheetName val="FUENTES"/>
      <sheetName val="RECUR.HUM"/>
      <sheetName val="CRONOG."/>
      <sheetName val="MEC.EJECUC."/>
      <sheetName val="ACTAS"/>
      <sheetName val="PTEINB"/>
      <sheetName val="CUENTAS"/>
      <sheetName val="CAPACHO"/>
      <sheetName val="ANTICIPOS"/>
      <sheetName val="EXC MAQUINA"/>
      <sheetName val="CANECAS"/>
      <sheetName val="PINTURA ACRILICA PARA TRAFICO"/>
      <sheetName val="RELLENO CON VIBRO"/>
      <sheetName val="DILATACION TABL ROMANA"/>
      <sheetName val="CAJA EN CCTO REF"/>
      <sheetName val="PLACA CCTO REF CICLOVIA"/>
      <sheetName val="PLACA V EN CCTO"/>
      <sheetName val="JUEGOS VARIOS"/>
      <sheetName val="PARQUEADERO CICLA (2)"/>
      <sheetName val="PARQUEADERO CICLA"/>
      <sheetName val="PEDESTAL"/>
      <sheetName val="PVC 4&quot;"/>
      <sheetName val="PVC 3&quot;"/>
      <sheetName val="MURETE"/>
      <sheetName val="CCTO CICLOPEO"/>
      <sheetName val="RELLENO CON RANA"/>
      <sheetName val="ESTUDIOS"/>
      <sheetName val="BANCAS"/>
      <sheetName val="GOLOSA"/>
      <sheetName val="LAMP DECOR"/>
      <sheetName val="CERRAMIENTO"/>
      <sheetName val="ACERO REF"/>
      <sheetName val="PLACA E 0.08"/>
      <sheetName val="PLACA E 0.1"/>
      <sheetName val="EXCV"/>
      <sheetName val="LOC Y REP"/>
      <sheetName val="LOCAL1"/>
      <sheetName val="PRECIOS REF"/>
      <sheetName val="M15"/>
      <sheetName val="M13"/>
      <sheetName val="M12"/>
      <sheetName val="CONCRET"/>
      <sheetName val="MANO OBRA"/>
      <sheetName val="PTEI2"/>
      <sheetName val="AHUMADA"/>
      <sheetName val="PUNITARIOS"/>
      <sheetName val="CONCRETO 2000 PSI"/>
      <sheetName val="MORTERO 1,3"/>
      <sheetName val="MORTERO 1,4"/>
      <sheetName val="3,7"/>
      <sheetName val="3,8"/>
      <sheetName val="3,9"/>
      <sheetName val="3,10"/>
      <sheetName val="3,11"/>
      <sheetName val="3,12"/>
      <sheetName val="3,13"/>
      <sheetName val="3,14"/>
      <sheetName val="4,4"/>
      <sheetName val="7,6"/>
      <sheetName val="7,7"/>
      <sheetName val="7,8"/>
      <sheetName val="7,9"/>
      <sheetName val="8,2"/>
      <sheetName val="8,3"/>
      <sheetName val="8,4"/>
      <sheetName val="8,5"/>
      <sheetName val="8,6"/>
      <sheetName val="8,7"/>
      <sheetName val="8,8"/>
      <sheetName val="8,9"/>
      <sheetName val="8,10"/>
      <sheetName val="8,11"/>
      <sheetName val="8,12"/>
      <sheetName val="8,13"/>
      <sheetName val="8,14"/>
      <sheetName val="8,15"/>
      <sheetName val="11,6"/>
      <sheetName val="11,7"/>
      <sheetName val="11,8"/>
      <sheetName val="11,9"/>
      <sheetName val="11,10"/>
      <sheetName val="12,1"/>
      <sheetName val="12,2"/>
      <sheetName val="12,3"/>
      <sheetName val="12,4"/>
      <sheetName val="12,5"/>
      <sheetName val="13,1"/>
      <sheetName val="13,2"/>
      <sheetName val="14,1"/>
      <sheetName val="14,3"/>
      <sheetName val="14,2"/>
      <sheetName val="14,4"/>
      <sheetName val="PE-Indice"/>
      <sheetName val="PE-01"/>
      <sheetName val="PE-05"/>
      <sheetName val="PE-06"/>
      <sheetName val="PE-07"/>
      <sheetName val="PE-08"/>
      <sheetName val="PE-09"/>
      <sheetName val="PE-10"/>
      <sheetName val="PE-11"/>
      <sheetName val="PE-12"/>
      <sheetName val="PE-13"/>
      <sheetName val="PE-14"/>
      <sheetName val="PE-15"/>
      <sheetName val="PE-16"/>
      <sheetName val="Control"/>
      <sheetName val="preinversion"/>
      <sheetName val="ejecucion"/>
      <sheetName val="mantenimiento"/>
      <sheetName val="des_rps"/>
      <sheetName val="no"/>
      <sheetName val="1.20.4"/>
      <sheetName val="1.20.3"/>
      <sheetName val="1.20.2"/>
      <sheetName val="1.20.1"/>
      <sheetName val="1.19.5"/>
      <sheetName val="1.19.4"/>
      <sheetName val="1.19.3"/>
      <sheetName val="1.19.2"/>
      <sheetName val="1.19.1"/>
      <sheetName val="1.18.7"/>
      <sheetName val="1.18.6"/>
      <sheetName val="1.18.5"/>
      <sheetName val="1.18.4"/>
      <sheetName val="1.18.3"/>
      <sheetName val="1.18.2"/>
      <sheetName val="1.18.1"/>
      <sheetName val="1.17.9"/>
      <sheetName val="1.17.8"/>
      <sheetName val="1.17.7"/>
      <sheetName val="1.17.6"/>
      <sheetName val="1.17.5"/>
      <sheetName val="1.17.4"/>
      <sheetName val="1.17.3"/>
      <sheetName val="1.17.2"/>
      <sheetName val="1.17.1"/>
      <sheetName val="1.16.6"/>
      <sheetName val="1.16.5"/>
      <sheetName val="1.16.4"/>
      <sheetName val="1.16.3"/>
      <sheetName val="1.16.2"/>
      <sheetName val="1.16.1"/>
      <sheetName val="1.15.3"/>
      <sheetName val="1.15.2"/>
      <sheetName val="1.15.1"/>
      <sheetName val="1.14.1"/>
      <sheetName val="1.13.19"/>
      <sheetName val="1.13.18"/>
      <sheetName val="1.13.17"/>
      <sheetName val="1.13.16"/>
      <sheetName val="1.13.15"/>
      <sheetName val="1.13.14"/>
      <sheetName val="1.13.13"/>
      <sheetName val="1.13.12"/>
      <sheetName val="1.13.11"/>
      <sheetName val="1.13.10"/>
      <sheetName val="1.13.9"/>
      <sheetName val="1.13.8"/>
      <sheetName val="1.13.7"/>
      <sheetName val="1.13.6"/>
      <sheetName val="1.13.5"/>
      <sheetName val="1.13.4"/>
      <sheetName val="1.13.3"/>
      <sheetName val="1.13.2"/>
      <sheetName val="1.13.1"/>
      <sheetName val="1.12.2"/>
      <sheetName val="1.12.1"/>
      <sheetName val="1.11.2"/>
      <sheetName val="1.11.1"/>
      <sheetName val="1.10.4"/>
      <sheetName val="1.10.3"/>
      <sheetName val="1.10.2"/>
      <sheetName val="1.10.1"/>
      <sheetName val="1.9.5"/>
      <sheetName val="1.9.4"/>
      <sheetName val="1.9.3"/>
      <sheetName val="1.9.2"/>
      <sheetName val="1.9.1"/>
      <sheetName val="1.8.7"/>
      <sheetName val="1.8.6"/>
      <sheetName val="1.8.5"/>
      <sheetName val="1.8.4"/>
      <sheetName val="1.8.3"/>
      <sheetName val="1.8.2"/>
      <sheetName val="1.8.1"/>
      <sheetName val="1.7.9"/>
      <sheetName val="1.7.8"/>
      <sheetName val="1.7.7"/>
      <sheetName val="1.7.6"/>
      <sheetName val="1.7.5"/>
      <sheetName val="1.7.4"/>
      <sheetName val="1.7.3"/>
      <sheetName val="1.7.2"/>
      <sheetName val="1.7.1"/>
      <sheetName val="1.6.6"/>
      <sheetName val="1.6.5"/>
      <sheetName val="1.6.4"/>
      <sheetName val="1.6.3"/>
      <sheetName val="1.6.2"/>
      <sheetName val="1.6.1"/>
      <sheetName val="1.5.3"/>
      <sheetName val="1.5.2"/>
      <sheetName val="1.5.1"/>
      <sheetName val="1.4.1"/>
      <sheetName val="1.3.19"/>
      <sheetName val="1.3.18"/>
      <sheetName val="1.3.17"/>
      <sheetName val="1.3.16"/>
      <sheetName val="1.3.15"/>
      <sheetName val="1.3.14"/>
      <sheetName val="1.3.13"/>
      <sheetName val="1.3.12"/>
      <sheetName val="1.3.11"/>
      <sheetName val="1.3.10"/>
      <sheetName val="1.3.9"/>
      <sheetName val="1.3.8"/>
      <sheetName val="1.3.7"/>
      <sheetName val="1.3.6"/>
      <sheetName val="1.3.5"/>
      <sheetName val="1.3.4"/>
      <sheetName val="1.3.3"/>
      <sheetName val="1.3.2"/>
      <sheetName val="1.3.1"/>
      <sheetName val="1.2.2"/>
      <sheetName val="1.2.1"/>
      <sheetName val="1.1.2"/>
      <sheetName val="1.1.1"/>
      <sheetName val="M 1.4"/>
      <sheetName val="M 1.3"/>
      <sheetName val="C 1.2.4 "/>
      <sheetName val="C1.2.3"/>
      <sheetName val="Pres gral"/>
      <sheetName val="1,01"/>
      <sheetName val="1,02"/>
      <sheetName val="1,03"/>
      <sheetName val="1,04"/>
      <sheetName val="1,05"/>
      <sheetName val="1,06"/>
      <sheetName val="1,07"/>
      <sheetName val="1,08"/>
      <sheetName val="1,10"/>
      <sheetName val="List Equ"/>
      <sheetName val="List mat"/>
      <sheetName val="PRESENTACIÓN"/>
      <sheetName val="List M.O."/>
      <sheetName val="M1,5"/>
      <sheetName val="M1,4 (2)"/>
      <sheetName val="M1,3"/>
      <sheetName val="M1,2"/>
      <sheetName val="C1,2,2"/>
      <sheetName val="C1,2,3"/>
      <sheetName val="C1,2,4"/>
      <sheetName val="localizacion y replanteo"/>
      <sheetName val="q"/>
      <sheetName val="w"/>
      <sheetName val="3,08"/>
      <sheetName val="3,07"/>
      <sheetName val="3,06"/>
      <sheetName val="3,05"/>
      <sheetName val="3,04"/>
      <sheetName val="3,03"/>
      <sheetName val="3,02"/>
      <sheetName val="3,01"/>
      <sheetName val="2,00"/>
      <sheetName val="M1,4"/>
      <sheetName val="C1,3,5"/>
      <sheetName val="627"/>
      <sheetName val="625"/>
      <sheetName val="622"/>
      <sheetName val="621"/>
      <sheetName val="611"/>
      <sheetName val="607"/>
      <sheetName val="595"/>
      <sheetName val="591"/>
      <sheetName val="590"/>
      <sheetName val="584"/>
      <sheetName val="583"/>
      <sheetName val="582"/>
      <sheetName val="581"/>
      <sheetName val="580"/>
      <sheetName val="577"/>
      <sheetName val="576"/>
      <sheetName val="575"/>
      <sheetName val="574"/>
      <sheetName val="572"/>
      <sheetName val="570"/>
      <sheetName val="569"/>
      <sheetName val="568"/>
      <sheetName val="567"/>
      <sheetName val="565"/>
      <sheetName val="564"/>
      <sheetName val="563"/>
      <sheetName val="562"/>
      <sheetName val="474,"/>
      <sheetName val="473"/>
      <sheetName val="437"/>
      <sheetName val="430"/>
      <sheetName val="429"/>
      <sheetName val="428"/>
      <sheetName val="427"/>
      <sheetName val="426"/>
      <sheetName val="423"/>
      <sheetName val="422"/>
      <sheetName val="421"/>
      <sheetName val="418"/>
      <sheetName val="416"/>
      <sheetName val="414"/>
      <sheetName val="411"/>
      <sheetName val="410"/>
      <sheetName val="409"/>
      <sheetName val="408"/>
      <sheetName val="407"/>
      <sheetName val="406"/>
      <sheetName val="404"/>
      <sheetName val="403"/>
      <sheetName val="556"/>
      <sheetName val="547"/>
      <sheetName val="528"/>
      <sheetName val="525"/>
      <sheetName val="524"/>
      <sheetName val="523"/>
      <sheetName val="517"/>
      <sheetName val="512"/>
      <sheetName val="498"/>
      <sheetName val="497"/>
      <sheetName val="496"/>
      <sheetName val="495"/>
      <sheetName val="494"/>
      <sheetName val="493"/>
      <sheetName val="491"/>
      <sheetName val="489"/>
      <sheetName val="484"/>
      <sheetName val="480"/>
      <sheetName val="474"/>
      <sheetName val="472"/>
      <sheetName val="402"/>
      <sheetName val="395"/>
      <sheetName val="398"/>
      <sheetName val="360"/>
      <sheetName val="351"/>
      <sheetName val="350"/>
      <sheetName val="346"/>
      <sheetName val="334"/>
      <sheetName val="184,"/>
      <sheetName val="183,"/>
      <sheetName val="181,"/>
      <sheetName val="166,"/>
      <sheetName val="164,"/>
      <sheetName val="163,"/>
      <sheetName val="105 (2)"/>
      <sheetName val="32 (2)"/>
      <sheetName val="141,"/>
      <sheetName val="62,"/>
      <sheetName val="61,"/>
      <sheetName val="59,"/>
      <sheetName val="58,"/>
      <sheetName val="57,"/>
      <sheetName val="56,"/>
      <sheetName val="54,"/>
      <sheetName val="53,"/>
      <sheetName val="52,"/>
      <sheetName val="51,"/>
      <sheetName val="50,"/>
      <sheetName val="49,"/>
      <sheetName val="48,"/>
      <sheetName val="47,"/>
      <sheetName val="46,"/>
      <sheetName val="45,"/>
      <sheetName val="44,"/>
      <sheetName val="43,"/>
      <sheetName val="42,"/>
      <sheetName val="41,"/>
      <sheetName val="40,"/>
      <sheetName val="39,"/>
      <sheetName val="38,"/>
      <sheetName val="37,"/>
      <sheetName val="36,"/>
      <sheetName val="41,,,,"/>
      <sheetName val="35,"/>
      <sheetName val="39,,,,"/>
      <sheetName val="34,"/>
      <sheetName val="33,"/>
      <sheetName val="32,"/>
      <sheetName val="36,,,,"/>
      <sheetName val="31,"/>
      <sheetName val="30,"/>
      <sheetName val="34,,,,"/>
      <sheetName val="29,"/>
      <sheetName val="28,"/>
      <sheetName val="31,,,,"/>
      <sheetName val="30,,,,"/>
      <sheetName val="29,,,,"/>
      <sheetName val="27,"/>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C1,4,7 "/>
      <sheetName val="C1,3,4"/>
      <sheetName val="652"/>
      <sheetName val="651"/>
      <sheetName val="650"/>
      <sheetName val="648"/>
      <sheetName val="647"/>
      <sheetName val="646"/>
      <sheetName val="643"/>
      <sheetName val="642"/>
      <sheetName val="640"/>
      <sheetName val="639"/>
      <sheetName val="626"/>
      <sheetName val="624"/>
      <sheetName val="623"/>
      <sheetName val="614"/>
      <sheetName val="613"/>
      <sheetName val="612"/>
      <sheetName val="610"/>
      <sheetName val="609"/>
      <sheetName val="608"/>
      <sheetName val="606"/>
      <sheetName val="605"/>
      <sheetName val="604"/>
      <sheetName val="603"/>
      <sheetName val="602"/>
      <sheetName val="601"/>
      <sheetName val="600"/>
      <sheetName val="599"/>
      <sheetName val="598"/>
      <sheetName val="597"/>
      <sheetName val="596"/>
      <sheetName val="594"/>
      <sheetName val="593"/>
      <sheetName val="592"/>
      <sheetName val="589"/>
      <sheetName val="588"/>
      <sheetName val="587"/>
      <sheetName val="586"/>
      <sheetName val="585"/>
      <sheetName val="579"/>
      <sheetName val="578"/>
      <sheetName val="573"/>
      <sheetName val="571"/>
      <sheetName val="566"/>
      <sheetName val="561"/>
      <sheetName val="560"/>
      <sheetName val="559"/>
      <sheetName val="558"/>
      <sheetName val="557"/>
      <sheetName val="555"/>
      <sheetName val="554"/>
      <sheetName val="553"/>
      <sheetName val="552"/>
      <sheetName val="551"/>
      <sheetName val="550"/>
      <sheetName val="549"/>
      <sheetName val="548"/>
      <sheetName val="546"/>
      <sheetName val="545"/>
      <sheetName val="544"/>
      <sheetName val="543"/>
      <sheetName val="542"/>
      <sheetName val="541"/>
      <sheetName val="540"/>
      <sheetName val="539"/>
      <sheetName val="538"/>
      <sheetName val="537"/>
      <sheetName val="536"/>
      <sheetName val="535"/>
      <sheetName val="534"/>
      <sheetName val="533"/>
      <sheetName val="532"/>
      <sheetName val="531"/>
      <sheetName val="530"/>
      <sheetName val="529"/>
      <sheetName val="527"/>
      <sheetName val="526"/>
      <sheetName val="522"/>
      <sheetName val="521"/>
      <sheetName val="519"/>
      <sheetName val="520"/>
      <sheetName val="518"/>
      <sheetName val="516"/>
      <sheetName val="514"/>
      <sheetName val="513"/>
      <sheetName val="511"/>
      <sheetName val="509"/>
      <sheetName val="508"/>
      <sheetName val="507"/>
      <sheetName val="506"/>
      <sheetName val="505"/>
      <sheetName val="504"/>
      <sheetName val="503"/>
      <sheetName val="502"/>
      <sheetName val="501"/>
      <sheetName val="499"/>
      <sheetName val="492"/>
      <sheetName val="490"/>
      <sheetName val="488"/>
      <sheetName val="487"/>
      <sheetName val="486"/>
      <sheetName val="485"/>
      <sheetName val="483"/>
      <sheetName val="482"/>
      <sheetName val="481"/>
      <sheetName val="479"/>
      <sheetName val="478"/>
      <sheetName val="477"/>
      <sheetName val="ELECTRICO"/>
      <sheetName val="Vuelta"/>
      <sheetName val="Presupuesto_Via_distribuidora"/>
      <sheetName val="Presupuesto V2 "/>
      <sheetName val="Hoja6"/>
      <sheetName val="Hoja7"/>
      <sheetName val="Hoja10"/>
      <sheetName val="Hoja11"/>
      <sheetName val="Hoja12"/>
      <sheetName val="Hoja13"/>
      <sheetName val="Hoja14"/>
      <sheetName val="Hoja15"/>
      <sheetName val="Hoja16"/>
      <sheetName val="Hoja17"/>
      <sheetName val="Hoja18"/>
      <sheetName val="Hoja19"/>
      <sheetName val="Hoja20"/>
      <sheetName val="Hoja21"/>
      <sheetName val="Hoja22"/>
      <sheetName val="Hoja23"/>
      <sheetName val="Hoja24"/>
      <sheetName val="Hoja25"/>
      <sheetName val="Hoja26"/>
      <sheetName val="Hoja27"/>
      <sheetName val="Hoja28"/>
      <sheetName val="Hoja29"/>
      <sheetName val="Hoja30"/>
      <sheetName val="Hoja31"/>
      <sheetName val="Hoja32"/>
      <sheetName val="Hoja33"/>
      <sheetName val="Hoja34"/>
      <sheetName val="Hoja35"/>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 val="Hoja58"/>
      <sheetName val="Hoja59"/>
      <sheetName val="Hoja60"/>
      <sheetName val="Hoja61"/>
      <sheetName val="Hoja62"/>
      <sheetName val="Hoja63"/>
      <sheetName val="Hoja64"/>
      <sheetName val="Hoja65"/>
      <sheetName val="Hoja66"/>
      <sheetName val="Hoja67"/>
      <sheetName val="Hoja68"/>
      <sheetName val="Hoja69"/>
      <sheetName val="Hoja70"/>
      <sheetName val="Hoja71"/>
      <sheetName val="Hoja72"/>
      <sheetName val="Hoja73"/>
      <sheetName val="Hoja74"/>
      <sheetName val="Hoja75"/>
      <sheetName val="Hoja76"/>
      <sheetName val="Hoja77"/>
      <sheetName val="Hoja78"/>
      <sheetName val="Hoja79"/>
      <sheetName val="Hoja80"/>
      <sheetName val="Hoja81"/>
      <sheetName val="Hoja82"/>
      <sheetName val="Hoja83"/>
      <sheetName val="Hoja84"/>
      <sheetName val="Hoja85"/>
      <sheetName val="Hoja86"/>
      <sheetName val="Hoja87"/>
      <sheetName val="Hoja88"/>
      <sheetName val="Hoja89"/>
      <sheetName val="Hoja90"/>
      <sheetName val="Hoja91"/>
      <sheetName val="Hoja92"/>
      <sheetName val="Hoja93"/>
      <sheetName val="Hoja94"/>
      <sheetName val="Hoja95"/>
      <sheetName val="Hoja96"/>
      <sheetName val="Hoja97"/>
      <sheetName val="Hoja98"/>
      <sheetName val="Hoja99"/>
      <sheetName val="Hoja100"/>
      <sheetName val="OBRAS DE DRENAJE"/>
      <sheetName val="PUENTE"/>
      <sheetName val="INVIAS"/>
      <sheetName val="OBRAS TRANSVERSALES"/>
      <sheetName val="BOX CULVERT"/>
      <sheetName val="APU HIDROSANITARIAS"/>
      <sheetName val="REDES HIDROSANITARIAS"/>
      <sheetName val="acueducto"/>
      <sheetName val="residuales"/>
      <sheetName val="Combinadas"/>
      <sheetName val="PRESTA (2)"/>
      <sheetName val="BASE (2)"/>
      <sheetName val="FORMULARIO AIU"/>
      <sheetName val="Base_de_Diseño"/>
      <sheetName val="Ppto_total"/>
      <sheetName val="Resumen_tubería"/>
      <sheetName val="Tabla_4_1_Distrito_Nº1"/>
      <sheetName val="Tabla_4_2_Distrito_Nº2"/>
      <sheetName val="Tabal_4_3_Resumén_distritos"/>
      <sheetName val="Tabla_4_4_Sistemas"/>
      <sheetName val="Ppto_alcantarillado"/>
      <sheetName val="Est y Dis"/>
      <sheetName val="Fondo Ensayos"/>
      <sheetName val="Obra puente"/>
      <sheetName val="Fondo Ajustes"/>
      <sheetName val="MINTRANSPORTE"/>
      <sheetName val="FACTOR MULTIPLICADOR"/>
      <sheetName val="APU ANTICORROSIVO"/>
      <sheetName val="APU LIMPIEZA Y PINTURA"/>
      <sheetName val="APU REFUERZOS"/>
      <sheetName val="APU ADECUACIÓN PASAMANOS"/>
      <sheetName val="APU DESMONTE BARANDA"/>
      <sheetName val="APU REINSTALACIÓN BARANDA"/>
      <sheetName val="APU BARANDA NUEVA"/>
      <sheetName val="APU PINTURA BARANDA"/>
      <sheetName val="APU CONCRETO - METALDECK"/>
      <sheetName val="LIQUIDACION"/>
      <sheetName val="REPORTE DE PRODUCCION."/>
      <sheetName val="COMPRESORES"/>
      <sheetName val="PROPANO."/>
      <sheetName val="BUTANO"/>
      <sheetName val="GASOLINA"/>
      <sheetName val="B.E.C."/>
      <sheetName val="clave"/>
      <sheetName val="PROPANO (2)"/>
      <sheetName val="BUTANO (2)"/>
      <sheetName val="GASOLINA (2)"/>
      <sheetName val="RONDAS ESTRUCT."/>
      <sheetName val="PLANTA DE GAS "/>
      <sheetName val="COMPRESORES "/>
      <sheetName val="GENERADORES Y BOMBAS"/>
      <sheetName val="VENTILADORES"/>
      <sheetName val="factor temperatura"/>
      <sheetName val="TK Propano"/>
      <sheetName val="TK Gasolina 3-4"/>
      <sheetName val="TK Butano Gasolina1-2"/>
      <sheetName val="REPORTE DE PRODUCCION"/>
      <sheetName val="BUTANO."/>
      <sheetName val="PROPANO"/>
      <sheetName val="GASOLINA."/>
      <sheetName val="P. ESPECIALMed.1"/>
      <sheetName val="P. ESPECIAL Med 2"/>
      <sheetName val="BUTANO. (2)"/>
      <sheetName val="GASOLINA.CARRO (1)"/>
      <sheetName val="GASOLINA.CARRO (2)"/>
      <sheetName val="GASOLINA.CARRO (3)"/>
      <sheetName val="GASOLINA.CARRO (4)"/>
      <sheetName val="GASOLINA.CARRO (5)"/>
      <sheetName val="Análisis determinístico"/>
      <sheetName val="EVA"/>
      <sheetName val="Program"/>
    </sheetNames>
    <sheetDataSet>
      <sheetData sheetId="0"/>
      <sheetData sheetId="1"/>
      <sheetData sheetId="2">
        <row r="168">
          <cell r="D168">
            <v>10046</v>
          </cell>
        </row>
      </sheetData>
      <sheetData sheetId="3"/>
      <sheetData sheetId="4"/>
      <sheetData sheetId="5"/>
      <sheetData sheetId="6"/>
      <sheetData sheetId="7"/>
      <sheetData sheetId="8"/>
      <sheetData sheetId="9"/>
      <sheetData sheetId="10"/>
      <sheetData sheetId="11" refreshError="1"/>
      <sheetData sheetId="12" refreshError="1"/>
      <sheetData sheetId="13"/>
      <sheetData sheetId="14" refreshError="1"/>
      <sheetData sheetId="15" refreshError="1"/>
      <sheetData sheetId="16" refreshError="1"/>
      <sheetData sheetId="17" refreshError="1"/>
      <sheetData sheetId="18"/>
      <sheetData sheetId="19" refreshError="1"/>
      <sheetData sheetId="20" refreshError="1"/>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50">
          <cell r="H50">
            <v>971</v>
          </cell>
        </row>
      </sheetData>
      <sheetData sheetId="47">
        <row r="50">
          <cell r="H50">
            <v>1192</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sheetData sheetId="192"/>
      <sheetData sheetId="193" refreshError="1"/>
      <sheetData sheetId="194" refreshError="1"/>
      <sheetData sheetId="195" refreshError="1"/>
      <sheetData sheetId="196" refreshError="1"/>
      <sheetData sheetId="197"/>
      <sheetData sheetId="198"/>
      <sheetData sheetId="199"/>
      <sheetData sheetId="200" refreshError="1"/>
      <sheetData sheetId="201" refreshError="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sheetData sheetId="309"/>
      <sheetData sheetId="310">
        <row r="1">
          <cell r="A1" t="str">
            <v>ITEM</v>
          </cell>
        </row>
      </sheetData>
      <sheetData sheetId="311">
        <row r="1">
          <cell r="A1" t="str">
            <v>EQUIPO</v>
          </cell>
        </row>
      </sheetData>
      <sheetData sheetId="312">
        <row r="1">
          <cell r="A1" t="str">
            <v>ADMINISTRACION</v>
          </cell>
        </row>
      </sheetData>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refreshError="1"/>
      <sheetData sheetId="643" refreshError="1"/>
      <sheetData sheetId="644"/>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sheetData sheetId="668"/>
      <sheetData sheetId="669"/>
      <sheetData sheetId="670"/>
      <sheetData sheetId="671">
        <row r="1">
          <cell r="A1" t="str">
            <v>INSTITUTO NACIONAL DE VIAS</v>
          </cell>
        </row>
      </sheetData>
      <sheetData sheetId="672"/>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row r="5">
          <cell r="E5" t="str">
            <v>CANTIDAD</v>
          </cell>
        </row>
      </sheetData>
      <sheetData sheetId="742"/>
      <sheetData sheetId="743"/>
      <sheetData sheetId="744" refreshError="1"/>
      <sheetData sheetId="745" refreshError="1"/>
      <sheetData sheetId="746" refreshError="1"/>
      <sheetData sheetId="747" refreshError="1"/>
      <sheetData sheetId="748"/>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sheetData sheetId="843"/>
      <sheetData sheetId="844"/>
      <sheetData sheetId="845"/>
      <sheetData sheetId="846"/>
      <sheetData sheetId="847"/>
      <sheetData sheetId="848"/>
      <sheetData sheetId="849" refreshError="1"/>
      <sheetData sheetId="850" refreshError="1"/>
      <sheetData sheetId="851"/>
      <sheetData sheetId="852" refreshError="1"/>
      <sheetData sheetId="853" refreshError="1"/>
      <sheetData sheetId="854" refreshError="1"/>
      <sheetData sheetId="855" refreshError="1"/>
      <sheetData sheetId="856"/>
      <sheetData sheetId="857" refreshError="1"/>
      <sheetData sheetId="858" refreshError="1"/>
      <sheetData sheetId="859" refreshError="1"/>
      <sheetData sheetId="860"/>
      <sheetData sheetId="861" refreshError="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refreshError="1"/>
      <sheetData sheetId="914"/>
      <sheetData sheetId="915"/>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sheetData sheetId="950" refreshError="1"/>
      <sheetData sheetId="951" refreshError="1"/>
      <sheetData sheetId="952" refreshError="1"/>
      <sheetData sheetId="953"/>
      <sheetData sheetId="954"/>
      <sheetData sheetId="955"/>
      <sheetData sheetId="956"/>
      <sheetData sheetId="957"/>
      <sheetData sheetId="958"/>
      <sheetData sheetId="959"/>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sheetData sheetId="1244"/>
      <sheetData sheetId="1245"/>
      <sheetData sheetId="1246"/>
      <sheetData sheetId="1247"/>
      <sheetData sheetId="1248"/>
      <sheetData sheetId="1249"/>
      <sheetData sheetId="1250"/>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sheetData sheetId="1752">
        <row r="168">
          <cell r="D168">
            <v>0.16</v>
          </cell>
        </row>
      </sheetData>
      <sheetData sheetId="1753"/>
      <sheetData sheetId="1754">
        <row r="7">
          <cell r="B7">
            <v>1</v>
          </cell>
        </row>
      </sheetData>
      <sheetData sheetId="1755">
        <row r="33">
          <cell r="G33">
            <v>0.59504299999999999</v>
          </cell>
        </row>
      </sheetData>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sheetData sheetId="1843"/>
      <sheetData sheetId="1844"/>
      <sheetData sheetId="1845"/>
      <sheetData sheetId="1846"/>
      <sheetData sheetId="1847"/>
      <sheetData sheetId="1848"/>
      <sheetData sheetId="1849"/>
      <sheetData sheetId="1850"/>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row r="8">
          <cell r="A8">
            <v>2.1</v>
          </cell>
        </row>
      </sheetData>
      <sheetData sheetId="2529">
        <row r="8">
          <cell r="A8">
            <v>3.1</v>
          </cell>
        </row>
      </sheetData>
      <sheetData sheetId="2530"/>
      <sheetData sheetId="2531"/>
      <sheetData sheetId="2532"/>
      <sheetData sheetId="2533"/>
      <sheetData sheetId="2534"/>
      <sheetData sheetId="2535">
        <row r="3">
          <cell r="A3">
            <v>1</v>
          </cell>
        </row>
      </sheetData>
      <sheetData sheetId="2536"/>
      <sheetData sheetId="2537"/>
      <sheetData sheetId="2538"/>
      <sheetData sheetId="2539"/>
      <sheetData sheetId="2540"/>
      <sheetData sheetId="2541" refreshError="1"/>
      <sheetData sheetId="2542">
        <row r="1">
          <cell r="A1" t="str">
            <v>LISTADO DE INSUMOS GENERAL</v>
          </cell>
        </row>
      </sheetData>
      <sheetData sheetId="2543" refreshError="1"/>
      <sheetData sheetId="2544"/>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sheetData sheetId="2614" refreshError="1"/>
      <sheetData sheetId="2615" refreshError="1"/>
      <sheetData sheetId="2616"/>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refreshError="1"/>
      <sheetData sheetId="2754"/>
      <sheetData sheetId="2755"/>
      <sheetData sheetId="2756" refreshError="1"/>
      <sheetData sheetId="2757" refreshError="1"/>
      <sheetData sheetId="2758" refreshError="1"/>
      <sheetData sheetId="2759" refreshError="1"/>
      <sheetData sheetId="2760"/>
      <sheetData sheetId="276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sheetData sheetId="2807"/>
      <sheetData sheetId="2808"/>
      <sheetData sheetId="2809"/>
      <sheetData sheetId="2810"/>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ow r="36">
          <cell r="G36">
            <v>310000.00000097335</v>
          </cell>
        </row>
      </sheetData>
      <sheetData sheetId="2823">
        <row r="36">
          <cell r="G36">
            <v>271000.00000162207</v>
          </cell>
        </row>
      </sheetData>
      <sheetData sheetId="2824">
        <row r="33">
          <cell r="G33">
            <v>283000.00002693152</v>
          </cell>
        </row>
      </sheetData>
      <sheetData sheetId="2825">
        <row r="33">
          <cell r="G33">
            <v>290000.00000013626</v>
          </cell>
        </row>
      </sheetData>
      <sheetData sheetId="2826"/>
      <sheetData sheetId="2827"/>
      <sheetData sheetId="2828" refreshError="1"/>
      <sheetData sheetId="2829" refreshError="1"/>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sheetData sheetId="2924"/>
      <sheetData sheetId="2925"/>
      <sheetData sheetId="2926"/>
      <sheetData sheetId="2927" refreshError="1"/>
      <sheetData sheetId="2928" refreshError="1"/>
      <sheetData sheetId="2929" refreshError="1"/>
      <sheetData sheetId="2930"/>
      <sheetData sheetId="2931" refreshError="1"/>
      <sheetData sheetId="2932" refreshError="1"/>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refreshError="1"/>
      <sheetData sheetId="2953" refreshError="1"/>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refreshError="1"/>
      <sheetData sheetId="2973" refreshError="1"/>
      <sheetData sheetId="2974" refreshError="1"/>
      <sheetData sheetId="2975" refreshError="1"/>
      <sheetData sheetId="2976"/>
      <sheetData sheetId="2977"/>
      <sheetData sheetId="2978" refreshError="1"/>
      <sheetData sheetId="2979" refreshError="1"/>
      <sheetData sheetId="2980" refreshError="1"/>
      <sheetData sheetId="2981"/>
      <sheetData sheetId="2982"/>
      <sheetData sheetId="2983" refreshError="1"/>
      <sheetData sheetId="2984"/>
      <sheetData sheetId="2985"/>
      <sheetData sheetId="2986"/>
      <sheetData sheetId="2987" refreshError="1"/>
      <sheetData sheetId="2988"/>
      <sheetData sheetId="2989" refreshError="1"/>
      <sheetData sheetId="2990" refreshError="1"/>
      <sheetData sheetId="2991" refreshError="1"/>
      <sheetData sheetId="2992" refreshError="1"/>
      <sheetData sheetId="2993" refreshError="1"/>
      <sheetData sheetId="2994"/>
      <sheetData sheetId="2995" refreshError="1"/>
      <sheetData sheetId="2996" refreshError="1"/>
      <sheetData sheetId="2997"/>
      <sheetData sheetId="2998"/>
      <sheetData sheetId="2999"/>
      <sheetData sheetId="3000"/>
      <sheetData sheetId="3001" refreshError="1"/>
      <sheetData sheetId="3002" refreshError="1"/>
      <sheetData sheetId="3003" refreshError="1"/>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refreshError="1"/>
      <sheetData sheetId="3115"/>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sheetData sheetId="3131"/>
      <sheetData sheetId="3132"/>
      <sheetData sheetId="3133"/>
      <sheetData sheetId="3134" refreshError="1"/>
      <sheetData sheetId="3135" refreshError="1"/>
      <sheetData sheetId="3136" refreshError="1"/>
      <sheetData sheetId="3137" refreshError="1"/>
      <sheetData sheetId="3138"/>
      <sheetData sheetId="3139"/>
      <sheetData sheetId="3140"/>
      <sheetData sheetId="3141" refreshError="1"/>
      <sheetData sheetId="3142" refreshError="1"/>
      <sheetData sheetId="3143"/>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sheetData sheetId="3248"/>
      <sheetData sheetId="3249"/>
      <sheetData sheetId="3250"/>
      <sheetData sheetId="3251"/>
      <sheetData sheetId="3252"/>
      <sheetData sheetId="3253"/>
      <sheetData sheetId="3254"/>
      <sheetData sheetId="3255"/>
      <sheetData sheetId="3256"/>
      <sheetData sheetId="3257"/>
      <sheetData sheetId="3258" refreshError="1"/>
      <sheetData sheetId="3259"/>
      <sheetData sheetId="3260"/>
      <sheetData sheetId="3261"/>
      <sheetData sheetId="3262"/>
      <sheetData sheetId="3263"/>
      <sheetData sheetId="3264"/>
      <sheetData sheetId="3265"/>
      <sheetData sheetId="3266"/>
      <sheetData sheetId="3267"/>
      <sheetData sheetId="3268" refreshError="1"/>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refreshError="1"/>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refreshError="1"/>
      <sheetData sheetId="3567" refreshError="1"/>
      <sheetData sheetId="3568" refreshError="1"/>
      <sheetData sheetId="3569"/>
      <sheetData sheetId="3570" refreshError="1"/>
      <sheetData sheetId="3571" refreshError="1"/>
      <sheetData sheetId="3572" refreshError="1"/>
      <sheetData sheetId="3573"/>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sheetData sheetId="3729"/>
      <sheetData sheetId="3730"/>
      <sheetData sheetId="3731" refreshError="1"/>
      <sheetData sheetId="3732" refreshError="1"/>
      <sheetData sheetId="3733" refreshError="1"/>
      <sheetData sheetId="3734" refreshError="1"/>
      <sheetData sheetId="3735" refreshError="1"/>
      <sheetData sheetId="3736" refreshError="1"/>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refreshError="1"/>
      <sheetData sheetId="4769" refreshError="1"/>
      <sheetData sheetId="4770" refreshError="1"/>
      <sheetData sheetId="4771" refreshError="1"/>
      <sheetData sheetId="4772" refreshError="1"/>
      <sheetData sheetId="4773" refreshError="1"/>
      <sheetData sheetId="4774" refreshError="1"/>
      <sheetData sheetId="4775" refreshError="1"/>
      <sheetData sheetId="4776" refreshError="1"/>
      <sheetData sheetId="4777" refreshError="1"/>
      <sheetData sheetId="4778" refreshError="1"/>
      <sheetData sheetId="4779" refreshError="1"/>
      <sheetData sheetId="4780" refreshError="1"/>
      <sheetData sheetId="4781" refreshError="1"/>
      <sheetData sheetId="4782" refreshError="1"/>
      <sheetData sheetId="4783" refreshError="1"/>
      <sheetData sheetId="4784" refreshError="1"/>
      <sheetData sheetId="4785" refreshError="1"/>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sheetData sheetId="4846" refreshError="1"/>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sheetData sheetId="4895" refreshError="1"/>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refreshError="1"/>
      <sheetData sheetId="4932" refreshError="1"/>
      <sheetData sheetId="4933" refreshError="1"/>
      <sheetData sheetId="4934"/>
      <sheetData sheetId="4935"/>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sheetData sheetId="4947" refreshError="1"/>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refreshError="1"/>
      <sheetData sheetId="4961" refreshError="1"/>
      <sheetData sheetId="4962" refreshError="1"/>
      <sheetData sheetId="4963" refreshError="1"/>
      <sheetData sheetId="4964" refreshError="1"/>
      <sheetData sheetId="4965"/>
      <sheetData sheetId="4966"/>
      <sheetData sheetId="4967"/>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sheetData sheetId="4992" refreshError="1"/>
      <sheetData sheetId="4993"/>
      <sheetData sheetId="4994" refreshError="1"/>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refreshError="1"/>
      <sheetData sheetId="5109"/>
      <sheetData sheetId="5110"/>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refreshError="1"/>
      <sheetData sheetId="5142"/>
      <sheetData sheetId="5143"/>
      <sheetData sheetId="5144"/>
      <sheetData sheetId="5145"/>
      <sheetData sheetId="5146"/>
      <sheetData sheetId="5147"/>
      <sheetData sheetId="5148"/>
      <sheetData sheetId="5149"/>
      <sheetData sheetId="5150"/>
      <sheetData sheetId="5151"/>
      <sheetData sheetId="5152"/>
      <sheetData sheetId="5153" refreshError="1"/>
      <sheetData sheetId="5154"/>
      <sheetData sheetId="5155"/>
      <sheetData sheetId="5156"/>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refreshError="1"/>
      <sheetData sheetId="5181"/>
      <sheetData sheetId="5182" refreshError="1"/>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refreshError="1"/>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sheetData sheetId="5268" refreshError="1"/>
      <sheetData sheetId="5269" refreshError="1"/>
      <sheetData sheetId="5270" refreshError="1"/>
      <sheetData sheetId="5271" refreshError="1"/>
      <sheetData sheetId="5272"/>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sheetData sheetId="5288"/>
      <sheetData sheetId="5289"/>
      <sheetData sheetId="5290"/>
      <sheetData sheetId="529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refreshError="1"/>
      <sheetData sheetId="5371" refreshError="1"/>
      <sheetData sheetId="5372" refreshError="1"/>
      <sheetData sheetId="5373" refreshError="1"/>
      <sheetData sheetId="5374" refreshError="1"/>
      <sheetData sheetId="5375" refreshError="1"/>
      <sheetData sheetId="5376" refreshError="1"/>
      <sheetData sheetId="5377" refreshError="1"/>
      <sheetData sheetId="5378" refreshError="1"/>
      <sheetData sheetId="5379" refreshError="1"/>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efreshError="1"/>
      <sheetData sheetId="5402" refreshError="1"/>
      <sheetData sheetId="5403" refreshError="1"/>
      <sheetData sheetId="5404" refreshError="1"/>
      <sheetData sheetId="5405" refreshError="1"/>
      <sheetData sheetId="5406" refreshError="1"/>
      <sheetData sheetId="5407" refreshError="1"/>
      <sheetData sheetId="5408" refreshError="1"/>
      <sheetData sheetId="5409" refreshError="1"/>
      <sheetData sheetId="5410" refreshError="1"/>
      <sheetData sheetId="5411" refreshError="1"/>
      <sheetData sheetId="5412" refreshError="1"/>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refreshError="1"/>
      <sheetData sheetId="5545" refreshError="1"/>
      <sheetData sheetId="5546" refreshError="1"/>
      <sheetData sheetId="5547" refreshError="1"/>
      <sheetData sheetId="5548" refreshError="1"/>
      <sheetData sheetId="5549" refreshError="1"/>
      <sheetData sheetId="5550" refreshError="1"/>
      <sheetData sheetId="5551" refreshError="1"/>
      <sheetData sheetId="5552" refreshError="1"/>
      <sheetData sheetId="5553" refreshError="1"/>
      <sheetData sheetId="5554" refreshError="1"/>
      <sheetData sheetId="5555" refreshError="1"/>
      <sheetData sheetId="5556" refreshError="1"/>
      <sheetData sheetId="5557" refreshError="1"/>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refreshError="1"/>
      <sheetData sheetId="5683" refreshError="1"/>
      <sheetData sheetId="5684" refreshError="1"/>
      <sheetData sheetId="5685" refreshError="1"/>
      <sheetData sheetId="5686" refreshError="1"/>
      <sheetData sheetId="5687" refreshError="1"/>
      <sheetData sheetId="5688" refreshError="1"/>
      <sheetData sheetId="5689" refreshError="1"/>
      <sheetData sheetId="5690" refreshError="1"/>
      <sheetData sheetId="5691" refreshError="1"/>
      <sheetData sheetId="5692" refreshError="1"/>
      <sheetData sheetId="5693" refreshError="1"/>
      <sheetData sheetId="5694" refreshError="1"/>
      <sheetData sheetId="5695" refreshError="1"/>
      <sheetData sheetId="5696" refreshError="1"/>
      <sheetData sheetId="5697" refreshError="1"/>
      <sheetData sheetId="5698" refreshError="1"/>
      <sheetData sheetId="5699" refreshError="1"/>
      <sheetData sheetId="5700" refreshError="1"/>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refreshError="1"/>
      <sheetData sheetId="5741" refreshError="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refreshError="1"/>
      <sheetData sheetId="5782" refreshError="1"/>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efreshError="1"/>
      <sheetData sheetId="5805" refreshError="1"/>
      <sheetData sheetId="5806" refreshError="1"/>
      <sheetData sheetId="5807" refreshError="1"/>
      <sheetData sheetId="5808" refreshError="1"/>
      <sheetData sheetId="5809" refreshError="1"/>
      <sheetData sheetId="5810" refreshError="1"/>
      <sheetData sheetId="5811" refreshError="1"/>
      <sheetData sheetId="5812" refreshError="1"/>
      <sheetData sheetId="5813" refreshError="1"/>
      <sheetData sheetId="5814" refreshError="1"/>
      <sheetData sheetId="5815" refreshError="1"/>
      <sheetData sheetId="5816" refreshError="1"/>
      <sheetData sheetId="5817" refreshError="1"/>
      <sheetData sheetId="5818" refreshError="1"/>
      <sheetData sheetId="5819" refreshError="1"/>
      <sheetData sheetId="5820" refreshError="1"/>
      <sheetData sheetId="5821" refreshError="1"/>
      <sheetData sheetId="5822" refreshError="1"/>
      <sheetData sheetId="5823" refreshError="1"/>
      <sheetData sheetId="5824" refreshError="1"/>
      <sheetData sheetId="5825" refreshError="1"/>
      <sheetData sheetId="5826" refreshError="1"/>
      <sheetData sheetId="5827" refreshError="1"/>
      <sheetData sheetId="5828" refreshError="1"/>
      <sheetData sheetId="5829" refreshError="1"/>
      <sheetData sheetId="5830" refreshError="1"/>
      <sheetData sheetId="5831" refreshError="1"/>
      <sheetData sheetId="5832" refreshError="1"/>
      <sheetData sheetId="5833" refreshError="1"/>
      <sheetData sheetId="5834" refreshError="1"/>
      <sheetData sheetId="5835" refreshError="1"/>
      <sheetData sheetId="5836" refreshError="1"/>
      <sheetData sheetId="5837" refreshError="1"/>
      <sheetData sheetId="5838" refreshError="1"/>
      <sheetData sheetId="5839" refreshError="1"/>
      <sheetData sheetId="5840" refreshError="1"/>
      <sheetData sheetId="5841" refreshError="1"/>
      <sheetData sheetId="5842" refreshError="1"/>
      <sheetData sheetId="5843" refreshError="1"/>
      <sheetData sheetId="5844" refreshError="1"/>
      <sheetData sheetId="5845" refreshError="1"/>
      <sheetData sheetId="5846" refreshError="1"/>
      <sheetData sheetId="5847" refreshError="1"/>
      <sheetData sheetId="5848" refreshError="1"/>
      <sheetData sheetId="5849" refreshError="1"/>
      <sheetData sheetId="5850" refreshError="1"/>
      <sheetData sheetId="5851" refreshError="1"/>
      <sheetData sheetId="5852" refreshError="1"/>
      <sheetData sheetId="5853" refreshError="1"/>
      <sheetData sheetId="5854" refreshError="1"/>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efreshError="1"/>
      <sheetData sheetId="5865" refreshError="1"/>
      <sheetData sheetId="5866" refreshError="1"/>
      <sheetData sheetId="5867" refreshError="1"/>
      <sheetData sheetId="5868" refreshError="1"/>
      <sheetData sheetId="5869" refreshError="1"/>
      <sheetData sheetId="5870" refreshError="1"/>
      <sheetData sheetId="5871" refreshError="1"/>
      <sheetData sheetId="5872" refreshError="1"/>
      <sheetData sheetId="5873" refreshError="1"/>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efreshError="1"/>
      <sheetData sheetId="5886" refreshError="1"/>
      <sheetData sheetId="5887" refreshError="1"/>
      <sheetData sheetId="5888" refreshError="1"/>
      <sheetData sheetId="5889" refreshError="1"/>
      <sheetData sheetId="5890" refreshError="1"/>
      <sheetData sheetId="5891" refreshError="1"/>
      <sheetData sheetId="5892" refreshError="1"/>
      <sheetData sheetId="5893" refreshError="1"/>
      <sheetData sheetId="5894" refreshError="1"/>
      <sheetData sheetId="5895" refreshError="1"/>
      <sheetData sheetId="5896" refreshError="1"/>
      <sheetData sheetId="5897" refreshError="1"/>
      <sheetData sheetId="5898" refreshError="1"/>
      <sheetData sheetId="5899" refreshError="1"/>
      <sheetData sheetId="5900" refreshError="1"/>
      <sheetData sheetId="5901" refreshError="1"/>
      <sheetData sheetId="5902" refreshError="1"/>
      <sheetData sheetId="5903" refreshError="1"/>
      <sheetData sheetId="5904" refreshError="1"/>
      <sheetData sheetId="5905" refreshError="1"/>
      <sheetData sheetId="5906" refreshError="1"/>
      <sheetData sheetId="5907" refreshError="1"/>
      <sheetData sheetId="5908" refreshError="1"/>
      <sheetData sheetId="5909" refreshError="1"/>
      <sheetData sheetId="5910" refreshError="1"/>
      <sheetData sheetId="5911" refreshError="1"/>
      <sheetData sheetId="5912" refreshError="1"/>
      <sheetData sheetId="5913" refreshError="1"/>
      <sheetData sheetId="5914" refreshError="1"/>
      <sheetData sheetId="5915" refreshError="1"/>
      <sheetData sheetId="5916" refreshError="1"/>
      <sheetData sheetId="5917" refreshError="1"/>
      <sheetData sheetId="5918" refreshError="1"/>
      <sheetData sheetId="5919" refreshError="1"/>
      <sheetData sheetId="5920" refreshError="1"/>
      <sheetData sheetId="5921" refreshError="1"/>
      <sheetData sheetId="5922" refreshError="1"/>
      <sheetData sheetId="5923" refreshError="1"/>
      <sheetData sheetId="5924" refreshError="1"/>
      <sheetData sheetId="5925" refreshError="1"/>
      <sheetData sheetId="5926" refreshError="1"/>
      <sheetData sheetId="5927" refreshError="1"/>
      <sheetData sheetId="5928" refreshError="1"/>
      <sheetData sheetId="5929" refreshError="1"/>
      <sheetData sheetId="5930" refreshError="1"/>
      <sheetData sheetId="5931" refreshError="1"/>
      <sheetData sheetId="5932" refreshError="1"/>
      <sheetData sheetId="5933" refreshError="1"/>
      <sheetData sheetId="5934" refreshError="1"/>
      <sheetData sheetId="5935" refreshError="1"/>
      <sheetData sheetId="5936" refreshError="1"/>
      <sheetData sheetId="5937" refreshError="1"/>
      <sheetData sheetId="5938" refreshError="1"/>
      <sheetData sheetId="5939" refreshError="1"/>
      <sheetData sheetId="5940" refreshError="1"/>
      <sheetData sheetId="5941" refreshError="1"/>
      <sheetData sheetId="5942" refreshError="1"/>
      <sheetData sheetId="5943" refreshError="1"/>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refreshError="1"/>
      <sheetData sheetId="5953" refreshError="1"/>
      <sheetData sheetId="5954" refreshError="1"/>
      <sheetData sheetId="5955" refreshError="1"/>
      <sheetData sheetId="5956" refreshError="1"/>
      <sheetData sheetId="5957" refreshError="1"/>
      <sheetData sheetId="5958" refreshError="1"/>
      <sheetData sheetId="5959" refreshError="1"/>
      <sheetData sheetId="5960" refreshError="1"/>
      <sheetData sheetId="5961" refreshError="1"/>
      <sheetData sheetId="5962" refreshError="1"/>
      <sheetData sheetId="5963" refreshError="1"/>
      <sheetData sheetId="5964" refreshError="1"/>
      <sheetData sheetId="5965" refreshError="1"/>
      <sheetData sheetId="5966" refreshError="1"/>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refreshError="1"/>
      <sheetData sheetId="5980" refreshError="1"/>
      <sheetData sheetId="5981" refreshError="1"/>
      <sheetData sheetId="5982" refreshError="1"/>
      <sheetData sheetId="5983" refreshError="1"/>
      <sheetData sheetId="5984" refreshError="1"/>
      <sheetData sheetId="5985" refreshError="1"/>
      <sheetData sheetId="5986" refreshError="1"/>
      <sheetData sheetId="5987" refreshError="1"/>
      <sheetData sheetId="5988" refreshError="1"/>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refreshError="1"/>
      <sheetData sheetId="6000" refreshError="1"/>
      <sheetData sheetId="6001" refreshError="1"/>
      <sheetData sheetId="6002" refreshError="1"/>
      <sheetData sheetId="6003" refreshError="1"/>
      <sheetData sheetId="6004" refreshError="1"/>
      <sheetData sheetId="6005" refreshError="1"/>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refreshError="1"/>
      <sheetData sheetId="6056"/>
      <sheetData sheetId="6057"/>
      <sheetData sheetId="6058" refreshError="1"/>
      <sheetData sheetId="6059" refreshError="1"/>
      <sheetData sheetId="6060" refreshError="1"/>
      <sheetData sheetId="6061" refreshError="1"/>
      <sheetData sheetId="6062" refreshError="1"/>
      <sheetData sheetId="6063"/>
      <sheetData sheetId="6064"/>
      <sheetData sheetId="6065"/>
      <sheetData sheetId="6066"/>
      <sheetData sheetId="6067"/>
      <sheetData sheetId="6068"/>
      <sheetData sheetId="6069"/>
      <sheetData sheetId="6070"/>
      <sheetData sheetId="6071"/>
      <sheetData sheetId="6072"/>
      <sheetData sheetId="6073"/>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refreshError="1"/>
      <sheetData sheetId="6087" refreshError="1"/>
      <sheetData sheetId="6088" refreshError="1"/>
      <sheetData sheetId="6089" refreshError="1"/>
      <sheetData sheetId="6090" refreshError="1"/>
      <sheetData sheetId="6091" refreshError="1"/>
      <sheetData sheetId="6092" refreshError="1"/>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efreshError="1"/>
      <sheetData sheetId="6102" refreshError="1"/>
      <sheetData sheetId="6103" refreshError="1"/>
      <sheetData sheetId="6104" refreshError="1"/>
      <sheetData sheetId="6105" refreshError="1"/>
      <sheetData sheetId="6106" refreshError="1"/>
      <sheetData sheetId="6107" refreshError="1"/>
      <sheetData sheetId="6108" refreshError="1"/>
      <sheetData sheetId="6109" refreshError="1"/>
      <sheetData sheetId="6110" refreshError="1"/>
      <sheetData sheetId="6111" refreshError="1"/>
      <sheetData sheetId="6112" refreshError="1"/>
      <sheetData sheetId="6113" refreshError="1"/>
      <sheetData sheetId="6114" refreshError="1"/>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S"/>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2.1"/>
      <sheetName val="cuad2.2"/>
      <sheetName val="cuad2.3"/>
      <sheetName val="cuad2.4"/>
      <sheetName val="c2.5y2.6"/>
      <sheetName val="Hoja4"/>
      <sheetName val="Hoja1"/>
      <sheetName val="Cambio redes"/>
      <sheetName val="Cambio A.P"/>
      <sheetName val="Cambio por ajustes"/>
      <sheetName val="Instalación redes"/>
      <sheetName val="Instalación A.P"/>
      <sheetName val="Instalación por ajustes"/>
      <sheetName val="LUMINARIAS CAMBIO1999"/>
      <sheetName val="LUMINARIAS CAMBIO2000"/>
      <sheetName val="LUMINARIAS CAMBIO2001"/>
      <sheetName val="LUMINARIAS CAMBIO2002"/>
      <sheetName val="LUMINARIAS INST1999"/>
      <sheetName val="LUMINARIAS INST2000"/>
      <sheetName val="LUMINARIAS INST2001"/>
      <sheetName val="LUMINARIAS INST2002"/>
      <sheetName val="LUMINARIAS RETIRO 1999-2002"/>
      <sheetName val="RESUMEN LUMINARIAS"/>
      <sheetName val="REMUNERACIÓN LUMINARIAS"/>
      <sheetName val="REMUNERACIÓN POSTERÍA Y REDES"/>
      <sheetName val="REMUNERACIÓN TRAFOS"/>
      <sheetName val="RESUMEN REMUNERACIÓN"/>
      <sheetName val="c2_5y2_6"/>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monte"/>
      <sheetName val="ESCARIFICACION"/>
      <sheetName val="PUNITARIOS PARA 241201 2S"/>
      <sheetName val="Hoja1"/>
      <sheetName val="PR 1"/>
      <sheetName val="items"/>
      <sheetName val="ESTADO RED TEC"/>
      <sheetName val="A-HOR"/>
      <sheetName val="INSUMOS"/>
      <sheetName val="BANCOS"/>
      <sheetName val="CARGOS"/>
      <sheetName val="EPS"/>
      <sheetName val="PENSIONES"/>
      <sheetName val="PREACTA 10"/>
      <sheetName val="DATOS"/>
      <sheetName val="PREACTA 9"/>
      <sheetName val="Res-Accide-10"/>
      <sheetName val="ESTADO VÍA-CRIT.TECNICO"/>
      <sheetName val="SUB APU"/>
      <sheetName val="TARIFAS"/>
      <sheetName val="PRECIOS"/>
      <sheetName val="PREACTA 6"/>
      <sheetName val="TABLA 2008"/>
      <sheetName val="CLASIFICACION"/>
      <sheetName val="PRESUPUESTO"/>
      <sheetName val="Insum"/>
      <sheetName val="Equipo"/>
      <sheetName val="Excavación Mat. Común Estacione"/>
      <sheetName val="Demolición Pavimento"/>
      <sheetName val="TRANSPORTE"/>
      <sheetName val="PUNITARIOS%20PARA%20241201%202S"/>
      <sheetName val="Listas"/>
      <sheetName val="RELACION MES"/>
      <sheetName val="GCB2000"/>
      <sheetName val="A. P. U."/>
      <sheetName val="Presup_Cancha"/>
      <sheetName val="CRA.MODI"/>
      <sheetName val="FORMULA"/>
      <sheetName val="K16+000 AL K18+500"/>
      <sheetName val="K23+200 AL K24+700"/>
      <sheetName val="k18+500 AL K23+050"/>
      <sheetName val="Presupuesto PUENTE"/>
      <sheetName val="VOLUMENES (4)"/>
      <sheetName val="VOLUMENES (4SA)"/>
      <sheetName val="c2.5y2.6"/>
      <sheetName val="ESTADO_RED_TEC"/>
      <sheetName val="PR_1"/>
      <sheetName val="PUNITARIOS_PARA_241201_2S"/>
      <sheetName val="PREACTA_10"/>
      <sheetName val="PREACTA_9"/>
      <sheetName val="ESTADO_RED_TEC1"/>
      <sheetName val="PR_11"/>
      <sheetName val="PUNITARIOS_PARA_241201_2S1"/>
      <sheetName val="PREACTA_101"/>
      <sheetName val="PREACTA_91"/>
      <sheetName val="ESTADO_RED_TEC2"/>
      <sheetName val="PR_12"/>
      <sheetName val="PUNITARIOS_PARA_241201_2S2"/>
      <sheetName val="PREACTA_102"/>
      <sheetName val="PREACTA_92"/>
      <sheetName val="ESTADO_RED_TEC3"/>
      <sheetName val="PR_13"/>
      <sheetName val="PUNITARIOS_PARA_241201_2S3"/>
      <sheetName val="PREACTA_103"/>
      <sheetName val="PREACTA_93"/>
      <sheetName val="ESTADO_RED_TEC4"/>
      <sheetName val="PR_14"/>
      <sheetName val="PUNITARIOS_PARA_241201_2S4"/>
      <sheetName val="PREACTA_104"/>
      <sheetName val="PREACTA_94"/>
      <sheetName val="ESTADO_RED_TEC5"/>
      <sheetName val="PR_15"/>
      <sheetName val="PUNITARIOS_PARA_241201_2S5"/>
      <sheetName val="PREACTA_105"/>
      <sheetName val="PREACTA_95"/>
      <sheetName val="ESTADO_RED_TEC8"/>
      <sheetName val="PR_18"/>
      <sheetName val="PUNITARIOS_PARA_241201_2S8"/>
      <sheetName val="PREACTA_108"/>
      <sheetName val="PREACTA_98"/>
      <sheetName val="ESTADO_RED_TEC6"/>
      <sheetName val="PR_16"/>
      <sheetName val="PUNITARIOS_PARA_241201_2S6"/>
      <sheetName val="PREACTA_106"/>
      <sheetName val="PREACTA_96"/>
      <sheetName val="ESTADO_RED_TEC7"/>
      <sheetName val="PR_17"/>
      <sheetName val="PUNITARIOS_PARA_241201_2S7"/>
      <sheetName val="PREACTA_107"/>
      <sheetName val="PREACTA_97"/>
      <sheetName val="PUNITARIOS_PARA_241201_2S9"/>
      <sheetName val="PR_19"/>
      <sheetName val="ESTADO_RED_TEC9"/>
      <sheetName val="PREACTA_109"/>
      <sheetName val="PREACTA_99"/>
      <sheetName val="A.P.U"/>
      <sheetName val="OCTUBRE"/>
      <sheetName val="CODCONST"/>
      <sheetName val="PREACTA Y CONTRATISTAS"/>
      <sheetName val="5. ELECTRICO"/>
      <sheetName val="LISTA DE PRECIOS"/>
      <sheetName val="062"/>
      <sheetName val="Listado"/>
      <sheetName val=" Liquidacion de Obra por Tramos"/>
      <sheetName val="Bajadas"/>
      <sheetName val="PUNITARIOS_PARA_241201_2S10"/>
      <sheetName val="PR_110"/>
      <sheetName val="ESTADO_RED_TEC10"/>
      <sheetName val="PREACTA_1010"/>
      <sheetName val="PREACTA_910"/>
      <sheetName val="PREACTA_6"/>
      <sheetName val="TABLA_2008"/>
      <sheetName val="ESTADO_VÍA-CRIT_TECNICO"/>
      <sheetName val="SUB_APU"/>
      <sheetName val="Excavación_Mat__Común_Estacione"/>
      <sheetName val="Demolición_Pavimento"/>
      <sheetName val="RELACION_MES"/>
      <sheetName val="A__P__U_"/>
      <sheetName val="CRA_MODI"/>
      <sheetName val="K16+000_AL_K18+500"/>
      <sheetName val="K23+200_AL_K24+700"/>
      <sheetName val="k18+500_AL_K23+050"/>
      <sheetName val="Presupuesto_PUENTE"/>
      <sheetName val="VOLUMENES_(4)"/>
      <sheetName val="VOLUMENES_(4SA)"/>
      <sheetName val="c2_5y2_6"/>
      <sheetName val="A_P_U"/>
      <sheetName val="2,2,6,1 Pilotes 0,30"/>
      <sheetName val="REC-COD,"/>
      <sheetName val="Cuadr."/>
      <sheetName val="PERSONAL"/>
      <sheetName val="Tarifa MT"/>
      <sheetName val="PUNITARIOS PARA 241201 2S.xls"/>
      <sheetName val="PLAN DE INVERSION ANTICIPO"/>
      <sheetName val="inv mensual"/>
      <sheetName val="borrador flujo inv"/>
      <sheetName val="social-ambiental"/>
      <sheetName val="AU"/>
      <sheetName val="NARIÑO"/>
      <sheetName val="Lp"/>
      <sheetName val="TRAPMO"/>
      <sheetName val="c2_5y2_62"/>
      <sheetName val="c2_5y2_61"/>
      <sheetName val="c2_5y2_63"/>
      <sheetName val="c2_5y2_65"/>
      <sheetName val="c2_5y2_64"/>
      <sheetName val="c2_5y2_66"/>
      <sheetName val="c2_5y2_67"/>
      <sheetName val="c2_5y2_68"/>
      <sheetName val="c2_5y2_69"/>
      <sheetName val="c2_5y2_610"/>
      <sheetName val="FINANC"/>
      <sheetName val="TODAS"/>
      <sheetName val="OBRAS SES"/>
      <sheetName val="Summary"/>
      <sheetName val="skj452"/>
      <sheetName val="ita878"/>
      <sheetName val="aea-944"/>
      <sheetName val="dub-823"/>
      <sheetName val="gpi 526"/>
      <sheetName val="xxj617"/>
      <sheetName val="sng_855"/>
      <sheetName val="vea 374"/>
      <sheetName val="hfb024"/>
      <sheetName val="paj825"/>
      <sheetName val="Requisición1"/>
      <sheetName val="UNITARIOS"/>
      <sheetName val="THE"/>
      <sheetName val="ATHE"/>
      <sheetName val="APU NO PREVISTO"/>
      <sheetName val="PPTA (3)"/>
      <sheetName val="PPTA (2)"/>
      <sheetName val="PPTA"/>
      <sheetName val="7.1.8.1.1"/>
      <sheetName val="SALARIOS"/>
      <sheetName val="PR_113"/>
      <sheetName val="PUNITARIOS_PARA_241201_2S13"/>
      <sheetName val="ESTADO_RED_TEC13"/>
      <sheetName val="PREACTA_1013"/>
      <sheetName val="PREACTA_913"/>
      <sheetName val="c2_5y2_613"/>
      <sheetName val="PREACTA_62"/>
      <sheetName val="TABLA_20082"/>
      <sheetName val="PR_112"/>
      <sheetName val="PUNITARIOS_PARA_241201_2S12"/>
      <sheetName val="ESTADO_RED_TEC12"/>
      <sheetName val="PREACTA_1012"/>
      <sheetName val="PREACTA_912"/>
      <sheetName val="c2_5y2_612"/>
      <sheetName val="PREACTA_61"/>
      <sheetName val="TABLA_20081"/>
      <sheetName val="PR_111"/>
      <sheetName val="PUNITARIOS_PARA_241201_2S11"/>
      <sheetName val="ESTADO_RED_TEC11"/>
      <sheetName val="PREACTA_1011"/>
      <sheetName val="PREACTA_911"/>
      <sheetName val="c2_5y2_611"/>
      <sheetName val="Hoja2"/>
      <sheetName val="inst"/>
      <sheetName val="A_P_U1"/>
      <sheetName val="Proveedores y acreedores"/>
      <sheetName val="BALANCE"/>
      <sheetName val="ITEMS NO REVISTOS"/>
      <sheetName val="APU ELECTRICOS"/>
      <sheetName val="BASE"/>
      <sheetName val="Bases 2A"/>
      <sheetName val="ACTA MODIFICACIÓN CIVIL"/>
      <sheetName val="MATERIALES"/>
      <sheetName val="CONT_ADI"/>
      <sheetName val="ESTADO_RED_TEC14"/>
      <sheetName val="PUNITARIOS_PARA_241201_2S14"/>
      <sheetName val="PR_114"/>
      <sheetName val="PREACTA_1014"/>
      <sheetName val="PREACTA_914"/>
      <sheetName val="c2_5y2_614"/>
      <sheetName val="PREACTA_63"/>
      <sheetName val="TABLA_20083"/>
      <sheetName val="otros"/>
      <sheetName val="mi"/>
      <sheetName val="Conto economico"/>
      <sheetName val="M.Obra"/>
      <sheetName val="costos oficina"/>
      <sheetName val="costos campamento"/>
      <sheetName val="días habiles 2015"/>
      <sheetName val="@RISK - Correlaciones"/>
      <sheetName val="Acta"/>
      <sheetName val="CURVA"/>
      <sheetName val="_Liquidacion_de_Obra_por_Tramo1"/>
      <sheetName val="APU_NO_PREVISTO1"/>
      <sheetName val="PPTA_(3)1"/>
      <sheetName val="PPTA_(2)1"/>
      <sheetName val="Excavación_Mat__Común_Estacion1"/>
      <sheetName val="Demolición_Pavimento1"/>
      <sheetName val="SUB_APU1"/>
      <sheetName val="A__P__U_1"/>
      <sheetName val="RELACION_MES1"/>
      <sheetName val="ESTADO_VÍA-CRIT_TECNICO1"/>
      <sheetName val="2,2,6,1_Pilotes_0,301"/>
      <sheetName val="LISTA_DE_PRECIOS1"/>
      <sheetName val="_Liquidacion_de_Obra_por_Tramos"/>
      <sheetName val="APU_NO_PREVISTO"/>
      <sheetName val="PPTA_(3)"/>
      <sheetName val="PPTA_(2)"/>
      <sheetName val="2,2,6,1_Pilotes_0,30"/>
      <sheetName val="LISTA_DE_PRECIOS"/>
      <sheetName val="_Liquidacion_de_Obra_por_Tramo2"/>
      <sheetName val="APU_NO_PREVISTO2"/>
      <sheetName val="PPTA_(3)2"/>
      <sheetName val="PPTA_(2)2"/>
      <sheetName val="Excavación_Mat__Común_Estacion2"/>
      <sheetName val="Demolición_Pavimento2"/>
      <sheetName val="SUB_APU2"/>
      <sheetName val="A__P__U_2"/>
      <sheetName val="RELACION_MES2"/>
      <sheetName val="ESTADO_VÍA-CRIT_TECNICO2"/>
      <sheetName val="A_P_U2"/>
      <sheetName val="2,2,6,1_Pilotes_0,302"/>
      <sheetName val="LISTA_DE_PRECIOS2"/>
      <sheetName val="_Liquidacion_de_Obra_por_Tramo3"/>
      <sheetName val="APU_NO_PREVISTO3"/>
      <sheetName val="PPTA_(3)3"/>
      <sheetName val="PPTA_(2)3"/>
      <sheetName val="Excavación_Mat__Común_Estacion3"/>
      <sheetName val="Demolición_Pavimento3"/>
      <sheetName val="SUB_APU3"/>
      <sheetName val="A__P__U_3"/>
      <sheetName val="RELACION_MES3"/>
      <sheetName val="ESTADO_VÍA-CRIT_TECNICO3"/>
      <sheetName val="A_P_U3"/>
      <sheetName val="2,2,6,1_Pilotes_0,303"/>
      <sheetName val="LISTA_DE_PRECIOS3"/>
      <sheetName val="_Liquidacion_de_Obra_por_Tramo4"/>
      <sheetName val="APU_NO_PREVISTO4"/>
      <sheetName val="PPTA_(3)4"/>
      <sheetName val="PPTA_(2)4"/>
      <sheetName val="PREACTA_64"/>
      <sheetName val="TABLA_20084"/>
      <sheetName val="Excavación_Mat__Común_Estacion4"/>
      <sheetName val="Demolición_Pavimento4"/>
      <sheetName val="SUB_APU4"/>
      <sheetName val="A__P__U_4"/>
      <sheetName val="RELACION_MES4"/>
      <sheetName val="ESTADO_VÍA-CRIT_TECNICO4"/>
      <sheetName val="A_P_U4"/>
      <sheetName val="2,2,6,1_Pilotes_0,304"/>
      <sheetName val="LISTA_DE_PRECIOS4"/>
      <sheetName val="_Liquidacion_de_Obra_por_Tramo5"/>
      <sheetName val="APU_NO_PREVISTO5"/>
      <sheetName val="PPTA_(3)5"/>
      <sheetName val="PPTA_(2)5"/>
      <sheetName val="PREACTA_65"/>
      <sheetName val="TABLA_20085"/>
      <sheetName val="Excavación_Mat__Común_Estacion5"/>
      <sheetName val="Demolición_Pavimento5"/>
      <sheetName val="SUB_APU5"/>
      <sheetName val="A__P__U_5"/>
      <sheetName val="RELACION_MES5"/>
      <sheetName val="ESTADO_VÍA-CRIT_TECNICO5"/>
      <sheetName val="A_P_U5"/>
      <sheetName val="2,2,6,1_Pilotes_0,305"/>
      <sheetName val="LISTA_DE_PRECIOS5"/>
      <sheetName val="_Liquidacion_de_Obra_por_Tramo6"/>
      <sheetName val="APU_NO_PREVISTO6"/>
      <sheetName val="PPTA_(3)6"/>
      <sheetName val="PPTA_(2)6"/>
      <sheetName val="PREACTA_66"/>
      <sheetName val="TABLA_20086"/>
      <sheetName val="Excavación_Mat__Común_Estacion6"/>
      <sheetName val="Demolición_Pavimento6"/>
      <sheetName val="SUB_APU6"/>
      <sheetName val="A__P__U_6"/>
      <sheetName val="RELACION_MES6"/>
      <sheetName val="ESTADO_VÍA-CRIT_TECNICO6"/>
      <sheetName val="A_P_U6"/>
      <sheetName val="2,2,6,1_Pilotes_0,306"/>
      <sheetName val="LISTA_DE_PRECIOS6"/>
      <sheetName val="_Liquidacion_de_Obra_por_Tramo8"/>
      <sheetName val="APU_NO_PREVISTO8"/>
      <sheetName val="PPTA_(3)8"/>
      <sheetName val="PPTA_(2)8"/>
      <sheetName val="PREACTA_68"/>
      <sheetName val="TABLA_20088"/>
      <sheetName val="Excavación_Mat__Común_Estacion8"/>
      <sheetName val="Demolición_Pavimento8"/>
      <sheetName val="SUB_APU8"/>
      <sheetName val="A__P__U_8"/>
      <sheetName val="RELACION_MES8"/>
      <sheetName val="ESTADO_VÍA-CRIT_TECNICO8"/>
      <sheetName val="A_P_U8"/>
      <sheetName val="2,2,6,1_Pilotes_0,308"/>
      <sheetName val="LISTA_DE_PRECIOS8"/>
      <sheetName val="_Liquidacion_de_Obra_por_Tramo7"/>
      <sheetName val="APU_NO_PREVISTO7"/>
      <sheetName val="PPTA_(3)7"/>
      <sheetName val="PPTA_(2)7"/>
      <sheetName val="PREACTA_67"/>
      <sheetName val="TABLA_20087"/>
      <sheetName val="Excavación_Mat__Común_Estacion7"/>
      <sheetName val="Demolición_Pavimento7"/>
      <sheetName val="SUB_APU7"/>
      <sheetName val="A__P__U_7"/>
      <sheetName val="RELACION_MES7"/>
      <sheetName val="ESTADO_VÍA-CRIT_TECNICO7"/>
      <sheetName val="A_P_U7"/>
      <sheetName val="2,2,6,1_Pilotes_0,307"/>
      <sheetName val="LISTA_DE_PRECIOS7"/>
      <sheetName val="mdo"/>
      <sheetName val="equip"/>
      <sheetName val="mat"/>
      <sheetName val="CIRCUITOS CODENSA"/>
      <sheetName val="Input"/>
      <sheetName val="bd100-45-p1"/>
      <sheetName val="PTAR ANDES"/>
      <sheetName val="gpi_526"/>
      <sheetName val="vea_374"/>
      <sheetName val="Tarifa_MT"/>
      <sheetName val="Proveedores_y_acreedores"/>
      <sheetName val="5__ELECTRICO"/>
      <sheetName val="devdics"/>
      <sheetName val="CRA_MODI1"/>
      <sheetName val="K16+000_AL_K18+5001"/>
      <sheetName val="K23+200_AL_K24+7001"/>
      <sheetName val="k18+500_AL_K23+0501"/>
      <sheetName val="Presupuesto_PUENTE1"/>
      <sheetName val="VOLUMENES_(4)1"/>
      <sheetName val="VOLUMENES_(4SA)1"/>
      <sheetName val="CRA_MODI2"/>
      <sheetName val="K16+000_AL_K18+5002"/>
      <sheetName val="K23+200_AL_K24+7002"/>
      <sheetName val="k18+500_AL_K23+0502"/>
      <sheetName val="Presupuesto_PUENTE2"/>
      <sheetName val="VOLUMENES_(4)2"/>
      <sheetName val="VOLUMENES_(4SA)2"/>
      <sheetName val="TABLAS"/>
      <sheetName val="CRA_MODI4"/>
      <sheetName val="K16+000_AL_K18+5004"/>
      <sheetName val="K23+200_AL_K24+7004"/>
      <sheetName val="k18+500_AL_K23+0504"/>
      <sheetName val="Presupuesto_PUENTE4"/>
      <sheetName val="VOLUMENES_(4)4"/>
      <sheetName val="VOLUMENES_(4SA)4"/>
      <sheetName val="CRA_MODI3"/>
      <sheetName val="K16+000_AL_K18+5003"/>
      <sheetName val="K23+200_AL_K24+7003"/>
      <sheetName val="k18+500_AL_K23+0503"/>
      <sheetName val="Presupuesto_PUENTE3"/>
      <sheetName val="VOLUMENES_(4)3"/>
      <sheetName val="VOLUMENES_(4SA)3"/>
      <sheetName val="PUNITARIOS_PARA_241201_2S15"/>
      <sheetName val="PR_115"/>
      <sheetName val="ESTADO_RED_TEC15"/>
      <sheetName val="PREACTA_1015"/>
      <sheetName val="PREACTA_915"/>
      <sheetName val="CRA_MODI5"/>
      <sheetName val="K16+000_AL_K18+5005"/>
      <sheetName val="K23+200_AL_K24+7005"/>
      <sheetName val="k18+500_AL_K23+0505"/>
      <sheetName val="Presupuesto_PUENTE5"/>
      <sheetName val="VOLUMENES_(4)5"/>
      <sheetName val="VOLUMENES_(4SA)5"/>
    </sheetNames>
    <sheetDataSet>
      <sheetData sheetId="0" refreshError="1">
        <row r="48">
          <cell r="E48">
            <v>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refreshError="1"/>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efreshError="1"/>
      <sheetData sheetId="128" refreshError="1"/>
      <sheetData sheetId="129" refreshError="1"/>
      <sheetData sheetId="130" refreshError="1"/>
      <sheetData sheetId="131" refreshError="1"/>
      <sheetData sheetId="132" refreshError="1"/>
      <sheetData sheetId="133"/>
      <sheetData sheetId="134"/>
      <sheetData sheetId="135"/>
      <sheetData sheetId="136"/>
      <sheetData sheetId="137"/>
      <sheetData sheetId="138" refreshError="1"/>
      <sheetData sheetId="139" refreshError="1"/>
      <sheetData sheetId="140" refreshError="1"/>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ow r="48">
          <cell r="E48">
            <v>0</v>
          </cell>
        </row>
      </sheetData>
      <sheetData sheetId="170">
        <row r="48">
          <cell r="E48">
            <v>0</v>
          </cell>
        </row>
      </sheetData>
      <sheetData sheetId="171"/>
      <sheetData sheetId="172"/>
      <sheetData sheetId="173" refreshError="1"/>
      <sheetData sheetId="174" refreshError="1"/>
      <sheetData sheetId="175"/>
      <sheetData sheetId="176" refreshError="1"/>
      <sheetData sheetId="177"/>
      <sheetData sheetId="178"/>
      <sheetData sheetId="179"/>
      <sheetData sheetId="180"/>
      <sheetData sheetId="181"/>
      <sheetData sheetId="182"/>
      <sheetData sheetId="183"/>
      <sheetData sheetId="184"/>
      <sheetData sheetId="185"/>
      <sheetData sheetId="186"/>
      <sheetData sheetId="187" refreshError="1"/>
      <sheetData sheetId="188"/>
      <sheetData sheetId="189"/>
      <sheetData sheetId="190"/>
      <sheetData sheetId="191" refreshError="1"/>
      <sheetData sheetId="192"/>
      <sheetData sheetId="193"/>
      <sheetData sheetId="194" refreshError="1"/>
      <sheetData sheetId="195">
        <row r="48">
          <cell r="E48">
            <v>0</v>
          </cell>
        </row>
      </sheetData>
      <sheetData sheetId="196"/>
      <sheetData sheetId="197" refreshError="1"/>
      <sheetData sheetId="198" refreshError="1"/>
      <sheetData sheetId="199"/>
      <sheetData sheetId="200" refreshError="1"/>
      <sheetData sheetId="201">
        <row r="48">
          <cell r="E48">
            <v>0</v>
          </cell>
        </row>
      </sheetData>
      <sheetData sheetId="202"/>
      <sheetData sheetId="203"/>
      <sheetData sheetId="204" refreshError="1"/>
      <sheetData sheetId="205" refreshError="1"/>
      <sheetData sheetId="206" refreshError="1"/>
      <sheetData sheetId="207" refreshError="1"/>
      <sheetData sheetId="208" refreshError="1"/>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sheetData sheetId="222"/>
      <sheetData sheetId="223"/>
      <sheetData sheetId="224" refreshError="1"/>
      <sheetData sheetId="225" refreshError="1"/>
      <sheetData sheetId="226" refreshError="1"/>
      <sheetData sheetId="227"/>
      <sheetData sheetId="228"/>
      <sheetData sheetId="229">
        <row r="48">
          <cell r="E48">
            <v>0</v>
          </cell>
        </row>
      </sheetData>
      <sheetData sheetId="230"/>
      <sheetData sheetId="231"/>
      <sheetData sheetId="232"/>
      <sheetData sheetId="233"/>
      <sheetData sheetId="234"/>
      <sheetData sheetId="235"/>
      <sheetData sheetId="236"/>
      <sheetData sheetId="237"/>
      <sheetData sheetId="238"/>
      <sheetData sheetId="239"/>
      <sheetData sheetId="240"/>
      <sheetData sheetId="241">
        <row r="48">
          <cell r="E48">
            <v>0</v>
          </cell>
        </row>
      </sheetData>
      <sheetData sheetId="242"/>
      <sheetData sheetId="243"/>
      <sheetData sheetId="244"/>
      <sheetData sheetId="245"/>
      <sheetData sheetId="246"/>
      <sheetData sheetId="247">
        <row r="48">
          <cell r="E48">
            <v>0</v>
          </cell>
        </row>
      </sheetData>
      <sheetData sheetId="248"/>
      <sheetData sheetId="249"/>
      <sheetData sheetId="250"/>
      <sheetData sheetId="251"/>
      <sheetData sheetId="252"/>
      <sheetData sheetId="253"/>
      <sheetData sheetId="254"/>
      <sheetData sheetId="255"/>
      <sheetData sheetId="256"/>
      <sheetData sheetId="257"/>
      <sheetData sheetId="258"/>
      <sheetData sheetId="259"/>
      <sheetData sheetId="260">
        <row r="48">
          <cell r="E48">
            <v>0</v>
          </cell>
        </row>
      </sheetData>
      <sheetData sheetId="261"/>
      <sheetData sheetId="262"/>
      <sheetData sheetId="263"/>
      <sheetData sheetId="264"/>
      <sheetData sheetId="265"/>
      <sheetData sheetId="266"/>
      <sheetData sheetId="267"/>
      <sheetData sheetId="268"/>
      <sheetData sheetId="269"/>
      <sheetData sheetId="270"/>
      <sheetData sheetId="271"/>
      <sheetData sheetId="272"/>
      <sheetData sheetId="273">
        <row r="48">
          <cell r="E48">
            <v>0</v>
          </cell>
        </row>
      </sheetData>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row r="48">
          <cell r="E48">
            <v>0</v>
          </cell>
        </row>
      </sheetData>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ow r="48">
          <cell r="E48">
            <v>0</v>
          </cell>
        </row>
      </sheetData>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row r="48">
          <cell r="E48">
            <v>0</v>
          </cell>
        </row>
      </sheetData>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row r="48">
          <cell r="E48">
            <v>0</v>
          </cell>
        </row>
      </sheetData>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sheetData sheetId="354"/>
      <sheetData sheetId="355"/>
      <sheetData sheetId="356"/>
      <sheetData sheetId="357"/>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
      <sheetName val="AASHTO"/>
      <sheetName val="PROY ORIGINAL"/>
      <sheetName val="PRESUP"/>
      <sheetName val="PRECIOS"/>
      <sheetName val="PROY_ORIGINAL"/>
      <sheetName val="G&amp;G"/>
      <sheetName val="PRESUPUESTOS-REV1"/>
      <sheetName val="Datos"/>
      <sheetName val="PU (2)"/>
      <sheetName val="PESOS"/>
      <sheetName val="COSTOS UNITARIOS"/>
      <sheetName val="CA-2909"/>
      <sheetName val="TRAYECTO 1"/>
      <sheetName val="CABG"/>
      <sheetName val="PRESUPUESTO"/>
      <sheetName val="PPTONUEVOFORMATO"/>
      <sheetName val="PRESUPUESTO1"/>
      <sheetName val="200P.1"/>
      <sheetName val="210.2.2"/>
      <sheetName val="320.1"/>
      <sheetName val="640.1"/>
      <sheetName val="500P.1"/>
      <sheetName val="500P.2"/>
      <sheetName val="600.1"/>
      <sheetName val="610.1"/>
      <sheetName val="630.4"/>
      <sheetName val="640P.2"/>
      <sheetName val="640.1 (2)"/>
      <sheetName val="672P.1"/>
      <sheetName val="2P.1"/>
      <sheetName val="900.2"/>
      <sheetName val="materiales de insumo"/>
      <sheetName val="jornales y prestaciones"/>
      <sheetName val="CANTIDADES"/>
      <sheetName val="210.1"/>
      <sheetName val="310.1"/>
      <sheetName val="600.4"/>
      <sheetName val="661.1"/>
      <sheetName val="673.1"/>
      <sheetName val="673.2"/>
      <sheetName val="673.3"/>
      <sheetName val="3P"/>
      <sheetName val="672.1"/>
      <sheetName val="2P"/>
      <sheetName val="3P.1"/>
      <sheetName val="3P.2"/>
      <sheetName val="6.1P"/>
      <sheetName val="6.2P"/>
      <sheetName val="6.4P"/>
      <sheetName val="muros"/>
      <sheetName val="Varios"/>
      <sheetName val=""/>
      <sheetName val="Seguim-16"/>
      <sheetName val="RESUMEN"/>
      <sheetName val="VALOR ENSAYOS"/>
      <sheetName val="K9+900"/>
      <sheetName val="PR10+760"/>
      <sheetName val="PR11+020"/>
      <sheetName val="PR12+400"/>
      <sheetName val="PR18+560"/>
      <sheetName val="PR19+100"/>
      <sheetName val="PR19+900"/>
      <sheetName val="PR21+380"/>
      <sheetName val="PR21+900"/>
      <sheetName val="PR23+350"/>
      <sheetName val="PR24+500"/>
      <sheetName val="PR25+700"/>
      <sheetName val="PR31+200"/>
      <sheetName val="PR33+010"/>
      <sheetName val="PR33+030"/>
      <sheetName val="PR35+400A"/>
      <sheetName val="PR35+400"/>
      <sheetName val="PR35+540"/>
      <sheetName val="PROY_ORIGINAL2"/>
      <sheetName val="PU_(2)1"/>
      <sheetName val="PROY_ORIGINAL1"/>
      <sheetName val="PU_(2)"/>
      <sheetName val="PROY_ORIGINAL3"/>
      <sheetName val="PU_(2)2"/>
      <sheetName val="PROY_ORIGINAL5"/>
      <sheetName val="PU_(2)4"/>
      <sheetName val="PROY_ORIGINAL4"/>
      <sheetName val="PU_(2)3"/>
      <sheetName val="ó&gt;_x0000__x0001__x0000__x0000__x0000_j0$_x0000_#_x0000__x0000__x0000_j.$_x0000_#_x0000__x0000__x0000_L_x0012_Óu_x0000__x0000__x0000__x0000_"/>
      <sheetName val="plantilla"/>
      <sheetName val="resumen preacta"/>
      <sheetName val="1"/>
      <sheetName val="2"/>
      <sheetName val="3"/>
      <sheetName val="4"/>
      <sheetName val="5"/>
      <sheetName val="7"/>
      <sheetName val="8"/>
      <sheetName val="9"/>
      <sheetName val="10"/>
      <sheetName val="11"/>
      <sheetName val="12"/>
      <sheetName val="13"/>
      <sheetName val="14"/>
      <sheetName val="16"/>
      <sheetName val="17"/>
      <sheetName val="19"/>
      <sheetName val="21"/>
      <sheetName val="22"/>
      <sheetName val="23"/>
      <sheetName val="24"/>
      <sheetName val="25"/>
      <sheetName val="26"/>
      <sheetName val="28"/>
      <sheetName val="29"/>
      <sheetName val="30"/>
      <sheetName val="31"/>
      <sheetName val="32"/>
      <sheetName val="33"/>
      <sheetName val="34"/>
      <sheetName val="38"/>
      <sheetName val="42"/>
      <sheetName val="43"/>
      <sheetName val="44"/>
      <sheetName val="Resalto en asfalto"/>
      <sheetName val="Mat fresado para ampliacion"/>
      <sheetName val="Tuberia filtro D=6&quot;"/>
      <sheetName val="Realce de bordillo"/>
      <sheetName val="Remocion tuberia d=24&quot;"/>
      <sheetName val="GRAVA ATRAQUES DE ALCANTARILLA"/>
      <sheetName val="RESALTO"/>
      <sheetName val="Geodren"/>
      <sheetName val="Hoja1"/>
      <sheetName val="FORMATO PREACTA"/>
      <sheetName val="SOPORTES"/>
      <sheetName val="FORMATO FECHA)"/>
      <sheetName val="DESMONTE LIMP."/>
      <sheetName val="REGISTRO FOTOGRAFICO"/>
      <sheetName val="S200.1 DESM. LIMP.B "/>
      <sheetName val="S200.2 DESM. LIMP. NB"/>
      <sheetName val="S201.7 DEMO. ESTRUCTURAS"/>
      <sheetName val="Remocion alcantarillas."/>
      <sheetName val="Excav. Mat. Comun."/>
      <sheetName val="s201.15-remoción de alcantarill"/>
      <sheetName val="s210.2.2-Exc de expl"/>
      <sheetName val="s210.2.1-Exc en roca"/>
      <sheetName val="s211.1 REMOCION DERR."/>
      <sheetName val="s220.1 Terraplenes"/>
      <sheetName val="s221.1 Pedraplen"/>
      <sheetName val="S900.3 TRANS. DERRUMBE"/>
      <sheetName val="s231.1 Geotextil"/>
      <sheetName val="S230.2 Mejora. de la Sub-Ra"/>
      <sheetName val="S320.1 Sub base"/>
      <sheetName val="S330.1 BASE GRANULAR"/>
      <sheetName val="SUB-BASE"/>
      <sheetName val="CONFM. DE CALZADA EXISTENTE"/>
      <sheetName val="S310.1 Confor. calzada existe "/>
      <sheetName val=" S450.1 MEZCLA MDC-1"/>
      <sheetName val=" S450.2MEZCLA MDC-2"/>
      <sheetName val="S420.1 RIEGO DE IMPRIMACION."/>
      <sheetName val="S421.1 RIEGO LIGA CRR-1"/>
      <sheetName val="S460.1 FRESADO."/>
      <sheetName val="Excav. REPARACION PAVIMENTO."/>
      <sheetName val="S465.1 EXC. PAV. ASFALTICO"/>
      <sheetName val="S500.1 PAVIMENTO CONCRETO"/>
      <sheetName val="S510.1 PAVIMENTO ADOQUIN"/>
      <sheetName val="S600.1 EXCAV. VARIAS "/>
      <sheetName val="Relleno Estructuras"/>
      <sheetName val="eXCAVACIONES VARIAS EN ROCA "/>
      <sheetName val="S600.2 EXCAV. ROCA"/>
      <sheetName val="S610.1 Relleno Estructuras"/>
      <sheetName val="S623.1 Anclajes "/>
      <sheetName val="S623P1 Pantalla Concreto"/>
      <sheetName val="S630.3 Concretos C"/>
      <sheetName val="S630.4a Concretos D"/>
      <sheetName val="S630.4b Concretos D"/>
      <sheetName val="S630.6 CONCRETO F"/>
      <sheetName val="CONCRETO G"/>
      <sheetName val="S630.7 CONCRETO G"/>
      <sheetName val="s640.1 Acero refuerzo"/>
      <sheetName val="S642.13 Juntas dilatacion"/>
      <sheetName val="S644.2 Tuberia PVC 4&quot;"/>
      <sheetName val=" TUBERIA 36&quot;"/>
      <sheetName val="S632.1 Baranda"/>
      <sheetName val=" S661.1 TUBERIA 36&quot; "/>
      <sheetName val="S673.1 MAT. FILTRANTE"/>
      <sheetName val="S673.2 GEOTEXTIL"/>
      <sheetName val="GAVIONES"/>
      <sheetName val="Señales"/>
      <sheetName val="TRANS. EXPLANACION"/>
      <sheetName val=" S673.3 GEODREN PLANAR 6&quot;"/>
      <sheetName val="S681.1 GAVIONES"/>
      <sheetName val="S700.1 Demarcacion"/>
      <sheetName val="S700.2 Marca víal"/>
      <sheetName val="S701.1 tachas reflectivas"/>
      <sheetName val="S710.1.1 SEÑ VERT. "/>
      <sheetName val="S710.2 SEÑ VERT.V"/>
      <sheetName val="S710.1.2 SEÑ VERT."/>
      <sheetName val="S730.1Defensas "/>
      <sheetName val="S800.2 CERCAS"/>
      <sheetName val="S810.1 PROTECCION TALUDES"/>
      <sheetName val="S900.2Trans explan"/>
      <sheetName val="Drenes"/>
      <sheetName val="Tratamiento fisuras"/>
      <sheetName val="MARCAS VIALES"/>
      <sheetName val="Geomalla con fibra de vidrio"/>
      <sheetName val="Anclajes pasivos 4#6"/>
      <sheetName val="SNP1-geomalla fibra Vidrio"/>
      <sheetName val="SNP2-geomalla Biaxial"/>
      <sheetName val="SNP3 concreto 3500 "/>
      <sheetName val="SNP4 CEM. ASFALTICO"/>
      <sheetName val="SNP5 MTTO RUTINARIO"/>
      <sheetName val="SNP6 Drenes"/>
      <sheetName val="SNP7 Anclajes pasivos 4#6"/>
      <sheetName val="SNP8 Anclajes activos 2 Tor"/>
      <sheetName val="SNP9 Anclajes activos 4 Tor"/>
      <sheetName val="SNP10 MATERIAL 3&quot; TRIT"/>
      <sheetName val="SNP11 Material Relleno"/>
      <sheetName val="SNP12 CUNETAS 3.000"/>
      <sheetName val="SNP13 PARCHEO"/>
      <sheetName val="SNP14 SELLO JUNTAS"/>
      <sheetName val="SNP15 Pilotes"/>
      <sheetName val="SNP16 EXCAV. PAVIMENTO"/>
      <sheetName val="SNP17 TRANS BASE"/>
      <sheetName val="SNP18 AFIRMADO 3&quot;"/>
      <sheetName val="alcantarilla K69+103"/>
      <sheetName val="alcantarilla K68+437"/>
      <sheetName val="alcantarilla K67+455"/>
      <sheetName val="BOXXXX"/>
      <sheetName val="BOX 110+520 PUENTE EL VERDE"/>
      <sheetName val="Muro K99+0703"/>
      <sheetName val="MURO K104+454"/>
      <sheetName val="Muro K109+0570"/>
      <sheetName val="BOX K"/>
      <sheetName val="CONVERCIONES"/>
      <sheetName val="PARCHEO"/>
      <sheetName val="ACTIVIDADES"/>
      <sheetName val="Información"/>
      <sheetName val="APU´s"/>
      <sheetName val="PROY_ORIGINAL7"/>
      <sheetName val="PU_(2)6"/>
      <sheetName val="COSTOS_UNITARIOS1"/>
      <sheetName val="TRAYECTO_11"/>
      <sheetName val="200P_11"/>
      <sheetName val="210_2_21"/>
      <sheetName val="320_11"/>
      <sheetName val="640_11"/>
      <sheetName val="500P_11"/>
      <sheetName val="500P_21"/>
      <sheetName val="600_11"/>
      <sheetName val="610_11"/>
      <sheetName val="630_41"/>
      <sheetName val="640P_21"/>
      <sheetName val="640_1_(2)1"/>
      <sheetName val="672P_11"/>
      <sheetName val="2P_11"/>
      <sheetName val="900_21"/>
      <sheetName val="materiales_de_insumo1"/>
      <sheetName val="jornales_y_prestaciones1"/>
      <sheetName val="210_11"/>
      <sheetName val="310_11"/>
      <sheetName val="600_41"/>
      <sheetName val="661_11"/>
      <sheetName val="673_11"/>
      <sheetName val="673_21"/>
      <sheetName val="673_31"/>
      <sheetName val="672_11"/>
      <sheetName val="3P_11"/>
      <sheetName val="3P_21"/>
      <sheetName val="6_1P1"/>
      <sheetName val="6_2P1"/>
      <sheetName val="6_4P1"/>
      <sheetName val="VALOR_ENSAYOS1"/>
      <sheetName val="ó&gt;j0$#j_$#LÓu"/>
      <sheetName val="resumen_preacta1"/>
      <sheetName val="Resalto_en_asfalto1"/>
      <sheetName val="Mat_fresado_para_ampliacion1"/>
      <sheetName val="Tuberia_filtro_D=6&quot;1"/>
      <sheetName val="Realce_de_bordillo1"/>
      <sheetName val="Remocion_tuberia_d=24&quot;1"/>
      <sheetName val="GRAVA_ATRAQUES_DE_ALCANTARILLA1"/>
      <sheetName val="FORMATO_PREACTA1"/>
      <sheetName val="FORMATO_FECHA)1"/>
      <sheetName val="DESMONTE_LIMP_1"/>
      <sheetName val="REGISTRO_FOTOGRAFICO1"/>
      <sheetName val="S200_1_DESM__LIMP_B_1"/>
      <sheetName val="S200_2_DESM__LIMP__NB1"/>
      <sheetName val="S201_7_DEMO__ESTRUCTURAS1"/>
      <sheetName val="Remocion_alcantarillas_1"/>
      <sheetName val="Excav__Mat__Comun_1"/>
      <sheetName val="s201_15-remoción_de_alcantaril1"/>
      <sheetName val="s210_2_2-Exc_de_expl1"/>
      <sheetName val="s210_2_1-Exc_en_roca1"/>
      <sheetName val="s211_1_REMOCION_DERR_1"/>
      <sheetName val="s220_1_Terraplenes1"/>
      <sheetName val="s221_1_Pedraplen1"/>
      <sheetName val="S900_3_TRANS__DERRUMBE1"/>
      <sheetName val="s231_1_Geotextil1"/>
      <sheetName val="S230_2_Mejora__de_la_Sub-Ra1"/>
      <sheetName val="S320_1_Sub_base1"/>
      <sheetName val="S330_1_BASE_GRANULAR1"/>
      <sheetName val="CONFM__DE_CALZADA_EXISTENTE1"/>
      <sheetName val="S310_1_Confor__calzada_existe_1"/>
      <sheetName val="_S450_1_MEZCLA_MDC-11"/>
      <sheetName val="_S450_2MEZCLA_MDC-21"/>
      <sheetName val="S420_1_RIEGO_DE_IMPRIMACION_1"/>
      <sheetName val="S421_1_RIEGO_LIGA_CRR-11"/>
      <sheetName val="S460_1_FRESADO_1"/>
      <sheetName val="Excav__REPARACION_PAVIMENTO_1"/>
      <sheetName val="S465_1_EXC__PAV__ASFALTICO1"/>
      <sheetName val="S500_1_PAVIMENTO_CONCRETO1"/>
      <sheetName val="S510_1_PAVIMENTO_ADOQUIN1"/>
      <sheetName val="S600_1_EXCAV__VARIAS_1"/>
      <sheetName val="Relleno_Estructuras1"/>
      <sheetName val="eXCAVACIONES_VARIAS_EN_ROCA_1"/>
      <sheetName val="S600_2_EXCAV__ROCA1"/>
      <sheetName val="S610_1_Relleno_Estructuras1"/>
      <sheetName val="S623_1_Anclajes_1"/>
      <sheetName val="S623P1_Pantalla_Concreto1"/>
      <sheetName val="S630_3_Concretos_C1"/>
      <sheetName val="S630_4a_Concretos_D1"/>
      <sheetName val="S630_4b_Concretos_D1"/>
      <sheetName val="S630_6_CONCRETO_F1"/>
      <sheetName val="CONCRETO_G1"/>
      <sheetName val="S630_7_CONCRETO_G1"/>
      <sheetName val="s640_1_Acero_refuerzo1"/>
      <sheetName val="S642_13_Juntas_dilatacion1"/>
      <sheetName val="S644_2_Tuberia_PVC_4&quot;1"/>
      <sheetName val="_TUBERIA_36&quot;1"/>
      <sheetName val="S632_1_Baranda1"/>
      <sheetName val="_S661_1_TUBERIA_36&quot;_1"/>
      <sheetName val="S673_1_MAT__FILTRANTE1"/>
      <sheetName val="S673_2_GEOTEXTIL1"/>
      <sheetName val="TRANS__EXPLANACION1"/>
      <sheetName val="_S673_3_GEODREN_PLANAR_6&quot;1"/>
      <sheetName val="S681_1_GAVIONES1"/>
      <sheetName val="S700_1_Demarcacion1"/>
      <sheetName val="S700_2_Marca_víal1"/>
      <sheetName val="S701_1_tachas_reflectivas1"/>
      <sheetName val="S710_1_1_SEÑ_VERT__1"/>
      <sheetName val="S710_2_SEÑ_VERT_V1"/>
      <sheetName val="S710_1_2_SEÑ_VERT_1"/>
      <sheetName val="S730_1Defensas_1"/>
      <sheetName val="S800_2_CERCAS1"/>
      <sheetName val="S810_1_PROTECCION_TALUDES1"/>
      <sheetName val="S900_2Trans_explan1"/>
      <sheetName val="Tratamiento_fisuras1"/>
      <sheetName val="MARCAS_VIALES1"/>
      <sheetName val="Geomalla_con_fibra_de_vidrio1"/>
      <sheetName val="Anclajes_pasivos_4#61"/>
      <sheetName val="SNP1-geomalla_fibra_Vidrio1"/>
      <sheetName val="SNP2-geomalla_Biaxial1"/>
      <sheetName val="SNP3_concreto_3500_1"/>
      <sheetName val="SNP4_CEM__ASFALTICO1"/>
      <sheetName val="SNP5_MTTO_RUTINARIO1"/>
      <sheetName val="SNP6_Drenes1"/>
      <sheetName val="SNP7_Anclajes_pasivos_4#61"/>
      <sheetName val="SNP8_Anclajes_activos_2_Tor1"/>
      <sheetName val="SNP9_Anclajes_activos_4_Tor1"/>
      <sheetName val="SNP10_MATERIAL_3&quot;_TRIT1"/>
      <sheetName val="SNP11_Material_Relleno1"/>
      <sheetName val="SNP12_CUNETAS_3_0001"/>
      <sheetName val="SNP13_PARCHEO1"/>
      <sheetName val="SNP14_SELLO_JUNTAS1"/>
      <sheetName val="SNP15_Pilotes1"/>
      <sheetName val="SNP16_EXCAV__PAVIMENTO1"/>
      <sheetName val="SNP17_TRANS_BASE1"/>
      <sheetName val="SNP18_AFIRMADO_3&quot;1"/>
      <sheetName val="alcantarilla_K69+1031"/>
      <sheetName val="alcantarilla_K68+4371"/>
      <sheetName val="alcantarilla_K67+4551"/>
      <sheetName val="BOX_110+520_PUENTE_EL_VERDE1"/>
      <sheetName val="Muro_K99+07031"/>
      <sheetName val="MURO_K104+4541"/>
      <sheetName val="Muro_K109+05701"/>
      <sheetName val="BOX_K1"/>
      <sheetName val="PROY_ORIGINAL6"/>
      <sheetName val="PU_(2)5"/>
      <sheetName val="COSTOS_UNITARIOS"/>
      <sheetName val="TRAYECTO_1"/>
      <sheetName val="200P_1"/>
      <sheetName val="210_2_2"/>
      <sheetName val="320_1"/>
      <sheetName val="640_1"/>
      <sheetName val="500P_1"/>
      <sheetName val="500P_2"/>
      <sheetName val="600_1"/>
      <sheetName val="610_1"/>
      <sheetName val="630_4"/>
      <sheetName val="640P_2"/>
      <sheetName val="640_1_(2)"/>
      <sheetName val="672P_1"/>
      <sheetName val="2P_1"/>
      <sheetName val="900_2"/>
      <sheetName val="materiales_de_insumo"/>
      <sheetName val="jornales_y_prestaciones"/>
      <sheetName val="210_1"/>
      <sheetName val="310_1"/>
      <sheetName val="600_4"/>
      <sheetName val="661_1"/>
      <sheetName val="673_1"/>
      <sheetName val="673_2"/>
      <sheetName val="673_3"/>
      <sheetName val="672_1"/>
      <sheetName val="3P_1"/>
      <sheetName val="3P_2"/>
      <sheetName val="6_1P"/>
      <sheetName val="6_2P"/>
      <sheetName val="6_4P"/>
      <sheetName val="VALOR_ENSAYOS"/>
      <sheetName val="resumen_preacta"/>
      <sheetName val="Resalto_en_asfalto"/>
      <sheetName val="Mat_fresado_para_ampliacion"/>
      <sheetName val="Tuberia_filtro_D=6&quot;"/>
      <sheetName val="Realce_de_bordillo"/>
      <sheetName val="Remocion_tuberia_d=24&quot;"/>
      <sheetName val="GRAVA_ATRAQUES_DE_ALCANTARILLA"/>
      <sheetName val="FORMATO_PREACTA"/>
      <sheetName val="FORMATO_FECHA)"/>
      <sheetName val="DESMONTE_LIMP_"/>
      <sheetName val="REGISTRO_FOTOGRAFICO"/>
      <sheetName val="S200_1_DESM__LIMP_B_"/>
      <sheetName val="S200_2_DESM__LIMP__NB"/>
      <sheetName val="S201_7_DEMO__ESTRUCTURAS"/>
      <sheetName val="Remocion_alcantarillas_"/>
      <sheetName val="Excav__Mat__Comun_"/>
      <sheetName val="s201_15-remoción_de_alcantarill"/>
      <sheetName val="s210_2_2-Exc_de_expl"/>
      <sheetName val="s210_2_1-Exc_en_roca"/>
      <sheetName val="s211_1_REMOCION_DERR_"/>
      <sheetName val="s220_1_Terraplenes"/>
      <sheetName val="s221_1_Pedraplen"/>
      <sheetName val="S900_3_TRANS__DERRUMBE"/>
      <sheetName val="s231_1_Geotextil"/>
      <sheetName val="S230_2_Mejora__de_la_Sub-Ra"/>
      <sheetName val="S320_1_Sub_base"/>
      <sheetName val="S330_1_BASE_GRANULAR"/>
      <sheetName val="CONFM__DE_CALZADA_EXISTENTE"/>
      <sheetName val="S310_1_Confor__calzada_existe_"/>
      <sheetName val="_S450_1_MEZCLA_MDC-1"/>
      <sheetName val="_S450_2MEZCLA_MDC-2"/>
      <sheetName val="S420_1_RIEGO_DE_IMPRIMACION_"/>
      <sheetName val="S421_1_RIEGO_LIGA_CRR-1"/>
      <sheetName val="S460_1_FRESADO_"/>
      <sheetName val="Excav__REPARACION_PAVIMENTO_"/>
      <sheetName val="S465_1_EXC__PAV__ASFALTICO"/>
      <sheetName val="S500_1_PAVIMENTO_CONCRETO"/>
      <sheetName val="S510_1_PAVIMENTO_ADOQUIN"/>
      <sheetName val="S600_1_EXCAV__VARIAS_"/>
      <sheetName val="Relleno_Estructuras"/>
      <sheetName val="eXCAVACIONES_VARIAS_EN_ROCA_"/>
      <sheetName val="S600_2_EXCAV__ROCA"/>
      <sheetName val="S610_1_Relleno_Estructuras"/>
      <sheetName val="S623_1_Anclajes_"/>
      <sheetName val="S623P1_Pantalla_Concreto"/>
      <sheetName val="S630_3_Concretos_C"/>
      <sheetName val="S630_4a_Concretos_D"/>
      <sheetName val="S630_4b_Concretos_D"/>
      <sheetName val="S630_6_CONCRETO_F"/>
      <sheetName val="CONCRETO_G"/>
      <sheetName val="S630_7_CONCRETO_G"/>
      <sheetName val="s640_1_Acero_refuerzo"/>
      <sheetName val="S642_13_Juntas_dilatacion"/>
      <sheetName val="S644_2_Tuberia_PVC_4&quot;"/>
      <sheetName val="_TUBERIA_36&quot;"/>
      <sheetName val="S632_1_Baranda"/>
      <sheetName val="_S661_1_TUBERIA_36&quot;_"/>
      <sheetName val="S673_1_MAT__FILTRANTE"/>
      <sheetName val="S673_2_GEOTEXTIL"/>
      <sheetName val="TRANS__EXPLANACION"/>
      <sheetName val="_S673_3_GEODREN_PLANAR_6&quot;"/>
      <sheetName val="S681_1_GAVIONES"/>
      <sheetName val="S700_1_Demarcacion"/>
      <sheetName val="S700_2_Marca_víal"/>
      <sheetName val="S701_1_tachas_reflectivas"/>
      <sheetName val="S710_1_1_SEÑ_VERT__"/>
      <sheetName val="S710_2_SEÑ_VERT_V"/>
      <sheetName val="S710_1_2_SEÑ_VERT_"/>
      <sheetName val="S730_1Defensas_"/>
      <sheetName val="S800_2_CERCAS"/>
      <sheetName val="S810_1_PROTECCION_TALUDES"/>
      <sheetName val="S900_2Trans_explan"/>
      <sheetName val="Tratamiento_fisuras"/>
      <sheetName val="MARCAS_VIALES"/>
      <sheetName val="Geomalla_con_fibra_de_vidrio"/>
      <sheetName val="Anclajes_pasivos_4#6"/>
      <sheetName val="SNP1-geomalla_fibra_Vidrio"/>
      <sheetName val="SNP2-geomalla_Biaxial"/>
      <sheetName val="SNP3_concreto_3500_"/>
      <sheetName val="SNP4_CEM__ASFALTICO"/>
      <sheetName val="SNP5_MTTO_RUTINARIO"/>
      <sheetName val="SNP6_Drenes"/>
      <sheetName val="SNP7_Anclajes_pasivos_4#6"/>
      <sheetName val="SNP8_Anclajes_activos_2_Tor"/>
      <sheetName val="SNP9_Anclajes_activos_4_Tor"/>
      <sheetName val="SNP10_MATERIAL_3&quot;_TRIT"/>
      <sheetName val="SNP11_Material_Relleno"/>
      <sheetName val="SNP12_CUNETAS_3_000"/>
      <sheetName val="SNP13_PARCHEO"/>
      <sheetName val="SNP14_SELLO_JUNTAS"/>
      <sheetName val="SNP15_Pilotes"/>
      <sheetName val="SNP16_EXCAV__PAVIMENTO"/>
      <sheetName val="SNP17_TRANS_BASE"/>
      <sheetName val="SNP18_AFIRMADO_3&quot;"/>
      <sheetName val="alcantarilla_K69+103"/>
      <sheetName val="alcantarilla_K68+437"/>
      <sheetName val="alcantarilla_K67+455"/>
      <sheetName val="BOX_110+520_PUENTE_EL_VERDE"/>
      <sheetName val="Muro_K99+0703"/>
      <sheetName val="MURO_K104+454"/>
      <sheetName val="Muro_K109+0570"/>
      <sheetName val="BOX_K"/>
      <sheetName val="PROY_ORIGINAL8"/>
      <sheetName val="PU_(2)7"/>
      <sheetName val="COSTOS_UNITARIOS2"/>
      <sheetName val="TRAYECTO_12"/>
      <sheetName val="200P_12"/>
      <sheetName val="210_2_22"/>
      <sheetName val="320_12"/>
      <sheetName val="640_12"/>
      <sheetName val="500P_12"/>
      <sheetName val="500P_22"/>
      <sheetName val="600_12"/>
      <sheetName val="610_12"/>
      <sheetName val="630_42"/>
      <sheetName val="640P_22"/>
      <sheetName val="640_1_(2)2"/>
      <sheetName val="672P_12"/>
      <sheetName val="2P_12"/>
      <sheetName val="900_22"/>
      <sheetName val="materiales_de_insumo2"/>
      <sheetName val="jornales_y_prestaciones2"/>
      <sheetName val="210_12"/>
      <sheetName val="310_12"/>
      <sheetName val="600_42"/>
      <sheetName val="661_12"/>
      <sheetName val="673_12"/>
      <sheetName val="673_22"/>
      <sheetName val="673_32"/>
      <sheetName val="672_12"/>
      <sheetName val="3P_12"/>
      <sheetName val="3P_22"/>
      <sheetName val="6_1P2"/>
      <sheetName val="6_2P2"/>
      <sheetName val="6_4P2"/>
      <sheetName val="VALOR_ENSAYOS2"/>
      <sheetName val="resumen_preacta2"/>
      <sheetName val="Resalto_en_asfalto2"/>
      <sheetName val="Mat_fresado_para_ampliacion2"/>
      <sheetName val="Tuberia_filtro_D=6&quot;2"/>
      <sheetName val="Realce_de_bordillo2"/>
      <sheetName val="Remocion_tuberia_d=24&quot;2"/>
      <sheetName val="GRAVA_ATRAQUES_DE_ALCANTARILLA2"/>
      <sheetName val="FORMATO_PREACTA2"/>
      <sheetName val="FORMATO_FECHA)2"/>
      <sheetName val="DESMONTE_LIMP_2"/>
      <sheetName val="REGISTRO_FOTOGRAFICO2"/>
      <sheetName val="S200_1_DESM__LIMP_B_2"/>
      <sheetName val="S200_2_DESM__LIMP__NB2"/>
      <sheetName val="S201_7_DEMO__ESTRUCTURAS2"/>
      <sheetName val="Remocion_alcantarillas_2"/>
      <sheetName val="Excav__Mat__Comun_2"/>
      <sheetName val="s201_15-remoción_de_alcantaril2"/>
      <sheetName val="s210_2_2-Exc_de_expl2"/>
      <sheetName val="s210_2_1-Exc_en_roca2"/>
      <sheetName val="s211_1_REMOCION_DERR_2"/>
      <sheetName val="s220_1_Terraplenes2"/>
      <sheetName val="s221_1_Pedraplen2"/>
      <sheetName val="S900_3_TRANS__DERRUMBE2"/>
      <sheetName val="s231_1_Geotextil2"/>
      <sheetName val="S230_2_Mejora__de_la_Sub-Ra2"/>
      <sheetName val="S320_1_Sub_base2"/>
      <sheetName val="S330_1_BASE_GRANULAR2"/>
      <sheetName val="CONFM__DE_CALZADA_EXISTENTE2"/>
      <sheetName val="S310_1_Confor__calzada_existe_2"/>
      <sheetName val="_S450_1_MEZCLA_MDC-12"/>
      <sheetName val="_S450_2MEZCLA_MDC-22"/>
      <sheetName val="S420_1_RIEGO_DE_IMPRIMACION_2"/>
      <sheetName val="S421_1_RIEGO_LIGA_CRR-12"/>
      <sheetName val="S460_1_FRESADO_2"/>
      <sheetName val="Excav__REPARACION_PAVIMENTO_2"/>
      <sheetName val="S465_1_EXC__PAV__ASFALTICO2"/>
      <sheetName val="S500_1_PAVIMENTO_CONCRETO2"/>
      <sheetName val="S510_1_PAVIMENTO_ADOQUIN2"/>
      <sheetName val="S600_1_EXCAV__VARIAS_2"/>
      <sheetName val="Relleno_Estructuras2"/>
      <sheetName val="eXCAVACIONES_VARIAS_EN_ROCA_2"/>
      <sheetName val="S600_2_EXCAV__ROCA2"/>
      <sheetName val="S610_1_Relleno_Estructuras2"/>
      <sheetName val="S623_1_Anclajes_2"/>
      <sheetName val="S623P1_Pantalla_Concreto2"/>
      <sheetName val="S630_3_Concretos_C2"/>
      <sheetName val="S630_4a_Concretos_D2"/>
      <sheetName val="S630_4b_Concretos_D2"/>
      <sheetName val="S630_6_CONCRETO_F2"/>
      <sheetName val="CONCRETO_G2"/>
      <sheetName val="S630_7_CONCRETO_G2"/>
      <sheetName val="s640_1_Acero_refuerzo2"/>
      <sheetName val="S642_13_Juntas_dilatacion2"/>
      <sheetName val="S644_2_Tuberia_PVC_4&quot;2"/>
      <sheetName val="_TUBERIA_36&quot;2"/>
      <sheetName val="S632_1_Baranda2"/>
      <sheetName val="_S661_1_TUBERIA_36&quot;_2"/>
      <sheetName val="S673_1_MAT__FILTRANTE2"/>
      <sheetName val="S673_2_GEOTEXTIL2"/>
      <sheetName val="TRANS__EXPLANACION2"/>
      <sheetName val="_S673_3_GEODREN_PLANAR_6&quot;2"/>
      <sheetName val="S681_1_GAVIONES2"/>
      <sheetName val="S700_1_Demarcacion2"/>
      <sheetName val="S700_2_Marca_víal2"/>
      <sheetName val="S701_1_tachas_reflectivas2"/>
      <sheetName val="S710_1_1_SEÑ_VERT__2"/>
      <sheetName val="S710_2_SEÑ_VERT_V2"/>
      <sheetName val="S710_1_2_SEÑ_VERT_2"/>
      <sheetName val="S730_1Defensas_2"/>
      <sheetName val="S800_2_CERCAS2"/>
      <sheetName val="S810_1_PROTECCION_TALUDES2"/>
      <sheetName val="S900_2Trans_explan2"/>
      <sheetName val="Tratamiento_fisuras2"/>
      <sheetName val="MARCAS_VIALES2"/>
      <sheetName val="Geomalla_con_fibra_de_vidrio2"/>
      <sheetName val="Anclajes_pasivos_4#62"/>
      <sheetName val="SNP1-geomalla_fibra_Vidrio2"/>
      <sheetName val="SNP2-geomalla_Biaxial2"/>
      <sheetName val="SNP3_concreto_3500_2"/>
      <sheetName val="SNP4_CEM__ASFALTICO2"/>
      <sheetName val="SNP5_MTTO_RUTINARIO2"/>
      <sheetName val="SNP6_Drenes2"/>
      <sheetName val="SNP7_Anclajes_pasivos_4#62"/>
      <sheetName val="SNP8_Anclajes_activos_2_Tor2"/>
      <sheetName val="SNP9_Anclajes_activos_4_Tor2"/>
      <sheetName val="SNP10_MATERIAL_3&quot;_TRIT2"/>
      <sheetName val="SNP11_Material_Relleno2"/>
      <sheetName val="SNP12_CUNETAS_3_0002"/>
      <sheetName val="SNP13_PARCHEO2"/>
      <sheetName val="SNP14_SELLO_JUNTAS2"/>
      <sheetName val="SNP15_Pilotes2"/>
      <sheetName val="SNP16_EXCAV__PAVIMENTO2"/>
      <sheetName val="SNP17_TRANS_BASE2"/>
      <sheetName val="SNP18_AFIRMADO_3&quot;2"/>
      <sheetName val="alcantarilla_K69+1032"/>
      <sheetName val="alcantarilla_K68+4372"/>
      <sheetName val="alcantarilla_K67+4552"/>
      <sheetName val="BOX_110+520_PUENTE_EL_VERDE2"/>
      <sheetName val="Muro_K99+07032"/>
      <sheetName val="MURO_K104+4542"/>
      <sheetName val="Muro_K109+05702"/>
      <sheetName val="BOX_K2"/>
      <sheetName val="PROY_ORIGINAL9"/>
      <sheetName val="PU_(2)8"/>
      <sheetName val="COSTOS_UNITARIOS3"/>
      <sheetName val="TRAYECTO_13"/>
      <sheetName val="200P_13"/>
      <sheetName val="210_2_23"/>
      <sheetName val="320_13"/>
      <sheetName val="640_13"/>
      <sheetName val="500P_13"/>
      <sheetName val="500P_23"/>
      <sheetName val="600_13"/>
      <sheetName val="610_13"/>
      <sheetName val="630_43"/>
      <sheetName val="640P_23"/>
      <sheetName val="640_1_(2)3"/>
      <sheetName val="672P_13"/>
      <sheetName val="2P_13"/>
      <sheetName val="900_23"/>
      <sheetName val="materiales_de_insumo3"/>
      <sheetName val="jornales_y_prestaciones3"/>
      <sheetName val="210_13"/>
      <sheetName val="310_13"/>
      <sheetName val="600_43"/>
      <sheetName val="661_13"/>
      <sheetName val="673_13"/>
      <sheetName val="673_23"/>
      <sheetName val="673_33"/>
      <sheetName val="672_13"/>
      <sheetName val="3P_13"/>
      <sheetName val="3P_23"/>
      <sheetName val="6_1P3"/>
      <sheetName val="6_2P3"/>
      <sheetName val="6_4P3"/>
      <sheetName val="VALOR_ENSAYOS3"/>
      <sheetName val="resumen_preacta3"/>
      <sheetName val="Resalto_en_asfalto3"/>
      <sheetName val="Mat_fresado_para_ampliacion3"/>
      <sheetName val="Tuberia_filtro_D=6&quot;3"/>
      <sheetName val="Realce_de_bordillo3"/>
      <sheetName val="Remocion_tuberia_d=24&quot;3"/>
      <sheetName val="GRAVA_ATRAQUES_DE_ALCANTARILLA3"/>
      <sheetName val="FORMATO_PREACTA3"/>
      <sheetName val="FORMATO_FECHA)3"/>
      <sheetName val="DESMONTE_LIMP_3"/>
      <sheetName val="REGISTRO_FOTOGRAFICO3"/>
      <sheetName val="S200_1_DESM__LIMP_B_3"/>
      <sheetName val="S200_2_DESM__LIMP__NB3"/>
      <sheetName val="S201_7_DEMO__ESTRUCTURAS3"/>
      <sheetName val="Remocion_alcantarillas_3"/>
      <sheetName val="Excav__Mat__Comun_3"/>
      <sheetName val="s201_15-remoción_de_alcantaril3"/>
      <sheetName val="s210_2_2-Exc_de_expl3"/>
      <sheetName val="s210_2_1-Exc_en_roca3"/>
      <sheetName val="s211_1_REMOCION_DERR_3"/>
      <sheetName val="s220_1_Terraplenes3"/>
      <sheetName val="s221_1_Pedraplen3"/>
      <sheetName val="S900_3_TRANS__DERRUMBE3"/>
      <sheetName val="s231_1_Geotextil3"/>
      <sheetName val="S230_2_Mejora__de_la_Sub-Ra3"/>
      <sheetName val="S320_1_Sub_base3"/>
      <sheetName val="S330_1_BASE_GRANULAR3"/>
      <sheetName val="CONFM__DE_CALZADA_EXISTENTE3"/>
      <sheetName val="S310_1_Confor__calzada_existe_3"/>
      <sheetName val="_S450_1_MEZCLA_MDC-13"/>
      <sheetName val="_S450_2MEZCLA_MDC-23"/>
      <sheetName val="S420_1_RIEGO_DE_IMPRIMACION_3"/>
      <sheetName val="S421_1_RIEGO_LIGA_CRR-13"/>
      <sheetName val="S460_1_FRESADO_3"/>
      <sheetName val="Excav__REPARACION_PAVIMENTO_3"/>
      <sheetName val="S465_1_EXC__PAV__ASFALTICO3"/>
      <sheetName val="S500_1_PAVIMENTO_CONCRETO3"/>
      <sheetName val="S510_1_PAVIMENTO_ADOQUIN3"/>
      <sheetName val="S600_1_EXCAV__VARIAS_3"/>
      <sheetName val="Relleno_Estructuras3"/>
      <sheetName val="eXCAVACIONES_VARIAS_EN_ROCA_3"/>
      <sheetName val="S600_2_EXCAV__ROCA3"/>
      <sheetName val="S610_1_Relleno_Estructuras3"/>
      <sheetName val="S623_1_Anclajes_3"/>
      <sheetName val="S623P1_Pantalla_Concreto3"/>
      <sheetName val="S630_3_Concretos_C3"/>
      <sheetName val="S630_4a_Concretos_D3"/>
      <sheetName val="S630_4b_Concretos_D3"/>
      <sheetName val="S630_6_CONCRETO_F3"/>
      <sheetName val="CONCRETO_G3"/>
      <sheetName val="S630_7_CONCRETO_G3"/>
      <sheetName val="s640_1_Acero_refuerzo3"/>
      <sheetName val="S642_13_Juntas_dilatacion3"/>
      <sheetName val="S644_2_Tuberia_PVC_4&quot;3"/>
      <sheetName val="_TUBERIA_36&quot;3"/>
      <sheetName val="S632_1_Baranda3"/>
      <sheetName val="_S661_1_TUBERIA_36&quot;_3"/>
      <sheetName val="S673_1_MAT__FILTRANTE3"/>
      <sheetName val="S673_2_GEOTEXTIL3"/>
      <sheetName val="TRANS__EXPLANACION3"/>
      <sheetName val="_S673_3_GEODREN_PLANAR_6&quot;3"/>
      <sheetName val="S681_1_GAVIONES3"/>
      <sheetName val="S700_1_Demarcacion3"/>
      <sheetName val="S700_2_Marca_víal3"/>
      <sheetName val="S701_1_tachas_reflectivas3"/>
      <sheetName val="S710_1_1_SEÑ_VERT__3"/>
      <sheetName val="S710_2_SEÑ_VERT_V3"/>
      <sheetName val="S710_1_2_SEÑ_VERT_3"/>
      <sheetName val="S730_1Defensas_3"/>
      <sheetName val="S800_2_CERCAS3"/>
      <sheetName val="S810_1_PROTECCION_TALUDES3"/>
      <sheetName val="S900_2Trans_explan3"/>
      <sheetName val="Tratamiento_fisuras3"/>
      <sheetName val="MARCAS_VIALES3"/>
      <sheetName val="Geomalla_con_fibra_de_vidrio3"/>
      <sheetName val="Anclajes_pasivos_4#63"/>
      <sheetName val="SNP1-geomalla_fibra_Vidrio3"/>
      <sheetName val="SNP2-geomalla_Biaxial3"/>
      <sheetName val="SNP3_concreto_3500_3"/>
      <sheetName val="SNP4_CEM__ASFALTICO3"/>
      <sheetName val="SNP5_MTTO_RUTINARIO3"/>
      <sheetName val="SNP6_Drenes3"/>
      <sheetName val="SNP7_Anclajes_pasivos_4#63"/>
      <sheetName val="SNP8_Anclajes_activos_2_Tor3"/>
      <sheetName val="SNP9_Anclajes_activos_4_Tor3"/>
      <sheetName val="SNP10_MATERIAL_3&quot;_TRIT3"/>
      <sheetName val="SNP11_Material_Relleno3"/>
      <sheetName val="SNP12_CUNETAS_3_0003"/>
      <sheetName val="SNP13_PARCHEO3"/>
      <sheetName val="SNP14_SELLO_JUNTAS3"/>
      <sheetName val="SNP15_Pilotes3"/>
      <sheetName val="SNP16_EXCAV__PAVIMENTO3"/>
      <sheetName val="SNP17_TRANS_BASE3"/>
      <sheetName val="SNP18_AFIRMADO_3&quot;3"/>
      <sheetName val="alcantarilla_K69+1033"/>
      <sheetName val="alcantarilla_K68+4373"/>
      <sheetName val="alcantarilla_K67+4553"/>
      <sheetName val="BOX_110+520_PUENTE_EL_VERDE3"/>
      <sheetName val="Muro_K99+07033"/>
      <sheetName val="MURO_K104+4543"/>
      <sheetName val="Muro_K109+05703"/>
      <sheetName val="BOX_K3"/>
      <sheetName val="INFORME SEMANAL"/>
      <sheetName val="201.7"/>
      <sheetName val="211.1"/>
      <sheetName val="320.2"/>
      <sheetName val="330.1"/>
      <sheetName val="330.2"/>
      <sheetName val="411.2"/>
      <sheetName val="450.2P"/>
      <sheetName val="450.9P"/>
      <sheetName val="461.1"/>
      <sheetName val="465.1"/>
      <sheetName val="464.1P"/>
      <sheetName val="600.2"/>
      <sheetName val="630.5"/>
      <sheetName val="630.6"/>
      <sheetName val="630.7"/>
      <sheetName val="681.1"/>
      <sheetName val="4P"/>
      <sheetName val="7P"/>
      <sheetName val="670.P"/>
      <sheetName val="671.P"/>
      <sheetName val="6P"/>
      <sheetName val="674.2"/>
      <sheetName val="450.3P"/>
      <sheetName val="621.1P"/>
      <sheetName val="8P"/>
      <sheetName val="9P"/>
      <sheetName val="610.2P"/>
      <sheetName val="465-3P"/>
      <sheetName val="11P"/>
      <sheetName val="230.2"/>
      <sheetName val="230.2P"/>
      <sheetName val="621.1-1P"/>
      <sheetName val="14P"/>
      <sheetName val="15P"/>
      <sheetName val="17P"/>
      <sheetName val="18P"/>
      <sheetName val="19P"/>
      <sheetName val="20P"/>
      <sheetName val="21P"/>
      <sheetName val="22P"/>
      <sheetName val="621.1.2P"/>
      <sheetName val="PESO VARILLAS"/>
      <sheetName val="proveedores"/>
      <sheetName val="PROY_ORIGINAL10"/>
      <sheetName val="PU_(2)9"/>
      <sheetName val="COSTOS_UNITARIOS4"/>
      <sheetName val="TRAYECTO_14"/>
      <sheetName val="200P_14"/>
      <sheetName val="210_2_24"/>
      <sheetName val="320_14"/>
      <sheetName val="640_14"/>
      <sheetName val="500P_14"/>
      <sheetName val="500P_24"/>
      <sheetName val="600_14"/>
      <sheetName val="610_14"/>
      <sheetName val="630_44"/>
      <sheetName val="640P_24"/>
      <sheetName val="640_1_(2)4"/>
      <sheetName val="672P_14"/>
      <sheetName val="2P_14"/>
      <sheetName val="900_24"/>
      <sheetName val="materiales_de_insumo4"/>
      <sheetName val="jornales_y_prestaciones4"/>
      <sheetName val="210_14"/>
      <sheetName val="310_14"/>
      <sheetName val="600_44"/>
      <sheetName val="661_14"/>
      <sheetName val="673_14"/>
      <sheetName val="673_24"/>
      <sheetName val="673_34"/>
      <sheetName val="672_14"/>
      <sheetName val="3P_14"/>
      <sheetName val="3P_24"/>
      <sheetName val="6_1P4"/>
      <sheetName val="6_2P4"/>
      <sheetName val="6_4P4"/>
      <sheetName val="VALOR_ENSAYOS4"/>
      <sheetName val="resumen_preacta4"/>
      <sheetName val="Resalto_en_asfalto4"/>
      <sheetName val="Mat_fresado_para_ampliacion4"/>
      <sheetName val="Tuberia_filtro_D=6&quot;4"/>
      <sheetName val="Realce_de_bordillo4"/>
      <sheetName val="Remocion_tuberia_d=24&quot;4"/>
      <sheetName val="GRAVA_ATRAQUES_DE_ALCANTARILLA4"/>
      <sheetName val="FORMATO_PREACTA4"/>
      <sheetName val="FORMATO_FECHA)4"/>
      <sheetName val="DESMONTE_LIMP_4"/>
      <sheetName val="REGISTRO_FOTOGRAFICO4"/>
      <sheetName val="S200_1_DESM__LIMP_B_4"/>
      <sheetName val="S200_2_DESM__LIMP__NB4"/>
      <sheetName val="S201_7_DEMO__ESTRUCTURAS4"/>
      <sheetName val="Remocion_alcantarillas_4"/>
      <sheetName val="Excav__Mat__Comun_4"/>
      <sheetName val="s201_15-remoción_de_alcantaril4"/>
      <sheetName val="s210_2_2-Exc_de_expl4"/>
      <sheetName val="s210_2_1-Exc_en_roca4"/>
      <sheetName val="s211_1_REMOCION_DERR_4"/>
      <sheetName val="s220_1_Terraplenes4"/>
      <sheetName val="s221_1_Pedraplen4"/>
      <sheetName val="S900_3_TRANS__DERRUMBE4"/>
      <sheetName val="s231_1_Geotextil4"/>
      <sheetName val="S230_2_Mejora__de_la_Sub-Ra4"/>
      <sheetName val="S320_1_Sub_base4"/>
      <sheetName val="S330_1_BASE_GRANULAR4"/>
      <sheetName val="CONFM__DE_CALZADA_EXISTENTE4"/>
      <sheetName val="S310_1_Confor__calzada_existe_4"/>
      <sheetName val="_S450_1_MEZCLA_MDC-14"/>
      <sheetName val="_S450_2MEZCLA_MDC-24"/>
      <sheetName val="S420_1_RIEGO_DE_IMPRIMACION_4"/>
      <sheetName val="S421_1_RIEGO_LIGA_CRR-14"/>
      <sheetName val="S460_1_FRESADO_4"/>
      <sheetName val="Excav__REPARACION_PAVIMENTO_4"/>
      <sheetName val="S465_1_EXC__PAV__ASFALTICO4"/>
      <sheetName val="S500_1_PAVIMENTO_CONCRETO4"/>
      <sheetName val="S510_1_PAVIMENTO_ADOQUIN4"/>
      <sheetName val="S600_1_EXCAV__VARIAS_4"/>
      <sheetName val="Relleno_Estructuras4"/>
      <sheetName val="eXCAVACIONES_VARIAS_EN_ROCA_4"/>
      <sheetName val="S600_2_EXCAV__ROCA4"/>
      <sheetName val="S610_1_Relleno_Estructuras4"/>
      <sheetName val="S623_1_Anclajes_4"/>
      <sheetName val="S623P1_Pantalla_Concreto4"/>
      <sheetName val="S630_3_Concretos_C4"/>
      <sheetName val="S630_4a_Concretos_D4"/>
      <sheetName val="S630_4b_Concretos_D4"/>
      <sheetName val="S630_6_CONCRETO_F4"/>
      <sheetName val="CONCRETO_G4"/>
      <sheetName val="S630_7_CONCRETO_G4"/>
      <sheetName val="s640_1_Acero_refuerzo4"/>
      <sheetName val="S642_13_Juntas_dilatacion4"/>
      <sheetName val="S644_2_Tuberia_PVC_4&quot;4"/>
      <sheetName val="_TUBERIA_36&quot;4"/>
      <sheetName val="S632_1_Baranda4"/>
      <sheetName val="_S661_1_TUBERIA_36&quot;_4"/>
      <sheetName val="S673_1_MAT__FILTRANTE4"/>
      <sheetName val="S673_2_GEOTEXTIL4"/>
      <sheetName val="TRANS__EXPLANACION4"/>
      <sheetName val="_S673_3_GEODREN_PLANAR_6&quot;4"/>
      <sheetName val="S681_1_GAVIONES4"/>
      <sheetName val="S700_1_Demarcacion4"/>
      <sheetName val="S700_2_Marca_víal4"/>
      <sheetName val="S701_1_tachas_reflectivas4"/>
      <sheetName val="S710_1_1_SEÑ_VERT__4"/>
      <sheetName val="S710_2_SEÑ_VERT_V4"/>
      <sheetName val="S710_1_2_SEÑ_VERT_4"/>
      <sheetName val="S730_1Defensas_4"/>
      <sheetName val="S800_2_CERCAS4"/>
      <sheetName val="S810_1_PROTECCION_TALUDES4"/>
      <sheetName val="S900_2Trans_explan4"/>
      <sheetName val="Tratamiento_fisuras4"/>
      <sheetName val="MARCAS_VIALES4"/>
      <sheetName val="Geomalla_con_fibra_de_vidrio4"/>
      <sheetName val="Anclajes_pasivos_4#64"/>
      <sheetName val="SNP1-geomalla_fibra_Vidrio4"/>
      <sheetName val="SNP2-geomalla_Biaxial4"/>
      <sheetName val="SNP3_concreto_3500_4"/>
      <sheetName val="SNP4_CEM__ASFALTICO4"/>
      <sheetName val="SNP5_MTTO_RUTINARIO4"/>
      <sheetName val="SNP6_Drenes4"/>
      <sheetName val="SNP7_Anclajes_pasivos_4#64"/>
      <sheetName val="SNP8_Anclajes_activos_2_Tor4"/>
      <sheetName val="SNP9_Anclajes_activos_4_Tor4"/>
      <sheetName val="SNP10_MATERIAL_3&quot;_TRIT4"/>
      <sheetName val="SNP11_Material_Relleno4"/>
      <sheetName val="SNP12_CUNETAS_3_0004"/>
      <sheetName val="SNP13_PARCHEO4"/>
      <sheetName val="SNP14_SELLO_JUNTAS4"/>
      <sheetName val="SNP15_Pilotes4"/>
      <sheetName val="SNP16_EXCAV__PAVIMENTO4"/>
      <sheetName val="SNP17_TRANS_BASE4"/>
      <sheetName val="SNP18_AFIRMADO_3&quot;4"/>
      <sheetName val="alcantarilla_K69+1034"/>
      <sheetName val="alcantarilla_K68+4374"/>
      <sheetName val="alcantarilla_K67+4554"/>
      <sheetName val="BOX_110+520_PUENTE_EL_VERDE4"/>
      <sheetName val="Muro_K99+07034"/>
      <sheetName val="MURO_K104+4544"/>
      <sheetName val="Muro_K109+05704"/>
      <sheetName val="BOX_K4"/>
      <sheetName val="INFORME_SEMANAL"/>
      <sheetName val="201_7"/>
      <sheetName val="211_1"/>
      <sheetName val="320_2"/>
      <sheetName val="330_1"/>
      <sheetName val="330_2"/>
      <sheetName val="411_2"/>
      <sheetName val="450_2P"/>
      <sheetName val="450_9P"/>
      <sheetName val="461_1"/>
      <sheetName val="465_1"/>
      <sheetName val="464_1P"/>
      <sheetName val="600_2"/>
      <sheetName val="630_5"/>
      <sheetName val="630_6"/>
      <sheetName val="630_7"/>
      <sheetName val="681_1"/>
      <sheetName val="670_P"/>
      <sheetName val="671_P"/>
      <sheetName val="674_2"/>
      <sheetName val="450_3P"/>
      <sheetName val="621_1P"/>
      <sheetName val="610_2P"/>
      <sheetName val="230_2"/>
      <sheetName val="230_2P"/>
      <sheetName val="621_1-1P"/>
      <sheetName val="621_1_2P"/>
      <sheetName val="PESO_VARILLAS"/>
      <sheetName val="TORTA EST"/>
      <sheetName val="BD"/>
      <sheetName val="INVIAS"/>
      <sheetName val="LISTA_EPC"/>
      <sheetName val="210.1.1"/>
      <sheetName val="210.1.2"/>
      <sheetName val="210.2.1"/>
      <sheetName val="220.1"/>
      <sheetName val="420.1"/>
      <sheetName val="421.1"/>
      <sheetName val="450p"/>
      <sheetName val="630.4.1"/>
      <sheetName val="640.1.1"/>
      <sheetName val="4P.1.1"/>
      <sheetName val="671.1"/>
      <sheetName val="673P.1"/>
      <sheetName val="673-dren"/>
      <sheetName val="674p.2"/>
      <sheetName val="640.1.2"/>
      <sheetName val="640.1.4"/>
      <sheetName val="630.3.1"/>
      <sheetName val="700.1"/>
      <sheetName val="701.2"/>
      <sheetName val="710.1"/>
      <sheetName val="730.1"/>
      <sheetName val="Concret-Clase-A"/>
      <sheetName val="Concret-Clase-B"/>
      <sheetName val="Concret-Clase-C"/>
      <sheetName val="Concret-Clase-D"/>
      <sheetName val="Concret-Clase-E"/>
      <sheetName val="Concret-Clase-F"/>
      <sheetName val="Concret-Clase_G"/>
      <sheetName val="Mortero_13"/>
      <sheetName val="TARIFAS MATERIALES"/>
      <sheetName val="TARIFAS EQUIPOS "/>
      <sheetName val="TARIFA SALARIOS"/>
      <sheetName val="ó&gt;_x005f_x0000__x005f_x0001__x005f_x0000__x005f_x0000__"/>
      <sheetName val="PRES"/>
      <sheetName val="LISTA"/>
      <sheetName val="AMOBLAMINETO"/>
      <sheetName val="Tramo 2"/>
      <sheetName val="Paral. 1"/>
      <sheetName val="Paral. 2"/>
      <sheetName val="Paral. 3"/>
      <sheetName val="Paral.4"/>
      <sheetName val="Hoja3"/>
      <sheetName val="MATERIALES Y RECURSOS"/>
      <sheetName val="_x0000_㈀㰰⌀_x0000_㈀㰮⌀_x0000_䰀଒v_x0000__x0000__x0000_頀"/>
      <sheetName val="Base de Datos"/>
      <sheetName val="Accidentalidad"/>
      <sheetName val="Causa Posible"/>
      <sheetName val="Elementos Involucrados"/>
      <sheetName val="MDC-1 COLOCACION "/>
      <sheetName val="D-20 COLOCACION "/>
      <sheetName val="TRANSPORTE MEZCLA ASFALTICA"/>
      <sheetName val="Fresado"/>
      <sheetName val="EXT microagomerado"/>
      <sheetName val="Hoja5"/>
      <sheetName val="MYE OBRA"/>
      <sheetName val="LISTADO_APU"/>
      <sheetName val="Operation"/>
      <sheetName val="Inputs"/>
      <sheetName val="Concesionaria_-_Administrativo1"/>
      <sheetName val="Concesionaria_-_Sistemas1"/>
      <sheetName val="Control"/>
      <sheetName val="Construction"/>
      <sheetName val="Grafico Avance"/>
      <sheetName val="SNP7 Anclajes pasivos6j_x0000_"/>
      <sheetName val="Hoja2"/>
      <sheetName val="Transportes"/>
      <sheetName val="ó&gt;?_x0001_???j0$?#???j.$?#???L_x0012_Óu????"/>
      <sheetName val="BASE DE DATOS DE PRECIOS"/>
      <sheetName val="Indicadores Y Listas"/>
      <sheetName val="Lista ICCU"/>
      <sheetName val="CRA.MODI"/>
      <sheetName val="REAJUSTESACTA1PROVI"/>
      <sheetName val="ó&gt;"/>
      <sheetName val="resum96"/>
      <sheetName val="sap"/>
      <sheetName val="P2"/>
      <sheetName val="P1"/>
      <sheetName val="31-05-18"/>
      <sheetName val="F-7857-308"/>
      <sheetName val="Equipo Menor"/>
      <sheetName val="ALQUILADO F-7857-308 "/>
      <sheetName val="Real Para tarifas"/>
      <sheetName val="RESISTENCIA_"/>
      <sheetName val="Memorias"/>
      <sheetName val="CANOBRA"/>
      <sheetName val="INCREMENTOS"/>
      <sheetName val="LISTMATE"/>
      <sheetName val="MATERIALES"/>
      <sheetName val="CONSTANTES"/>
      <sheetName val="LISTAS"/>
      <sheetName val="CONSTANTES_"/>
      <sheetName val="41"/>
      <sheetName val="INFORME_SEMANAL2"/>
      <sheetName val="201_72"/>
      <sheetName val="211_12"/>
      <sheetName val="320_22"/>
      <sheetName val="330_12"/>
      <sheetName val="330_22"/>
      <sheetName val="411_22"/>
      <sheetName val="450_2P2"/>
      <sheetName val="450_9P2"/>
      <sheetName val="461_12"/>
      <sheetName val="465_12"/>
      <sheetName val="464_1P2"/>
      <sheetName val="600_22"/>
      <sheetName val="630_52"/>
      <sheetName val="630_62"/>
      <sheetName val="630_72"/>
      <sheetName val="681_12"/>
      <sheetName val="670_P2"/>
      <sheetName val="671_P2"/>
      <sheetName val="674_22"/>
      <sheetName val="450_3P2"/>
      <sheetName val="621_1P2"/>
      <sheetName val="610_2P2"/>
      <sheetName val="230_22"/>
      <sheetName val="230_2P2"/>
      <sheetName val="621_1-1P2"/>
      <sheetName val="621_1_2P2"/>
      <sheetName val="PESO_VARILLAS2"/>
      <sheetName val="210_1_11"/>
      <sheetName val="210_1_21"/>
      <sheetName val="210_2_11"/>
      <sheetName val="220_11"/>
      <sheetName val="420_11"/>
      <sheetName val="421_11"/>
      <sheetName val="630_4_11"/>
      <sheetName val="640_1_11"/>
      <sheetName val="4P_1_11"/>
      <sheetName val="671_11"/>
      <sheetName val="673P_11"/>
      <sheetName val="674p_21"/>
      <sheetName val="640_1_21"/>
      <sheetName val="640_1_41"/>
      <sheetName val="630_3_11"/>
      <sheetName val="700_11"/>
      <sheetName val="701_21"/>
      <sheetName val="710_11"/>
      <sheetName val="730_11"/>
      <sheetName val="TORTA_EST1"/>
      <sheetName val="INFORME_SEMANAL1"/>
      <sheetName val="201_71"/>
      <sheetName val="211_11"/>
      <sheetName val="320_21"/>
      <sheetName val="330_11"/>
      <sheetName val="330_21"/>
      <sheetName val="411_21"/>
      <sheetName val="450_2P1"/>
      <sheetName val="450_9P1"/>
      <sheetName val="461_11"/>
      <sheetName val="465_11"/>
      <sheetName val="464_1P1"/>
      <sheetName val="600_21"/>
      <sheetName val="630_51"/>
      <sheetName val="630_61"/>
      <sheetName val="630_71"/>
      <sheetName val="681_11"/>
      <sheetName val="670_P1"/>
      <sheetName val="671_P1"/>
      <sheetName val="674_21"/>
      <sheetName val="450_3P1"/>
      <sheetName val="621_1P1"/>
      <sheetName val="610_2P1"/>
      <sheetName val="230_21"/>
      <sheetName val="230_2P1"/>
      <sheetName val="621_1-1P1"/>
      <sheetName val="621_1_2P1"/>
      <sheetName val="PESO_VARILLAS1"/>
      <sheetName val="210_1_1"/>
      <sheetName val="210_1_2"/>
      <sheetName val="210_2_1"/>
      <sheetName val="220_1"/>
      <sheetName val="420_1"/>
      <sheetName val="421_1"/>
      <sheetName val="630_4_1"/>
      <sheetName val="640_1_1"/>
      <sheetName val="4P_1_1"/>
      <sheetName val="671_1"/>
      <sheetName val="673P_1"/>
      <sheetName val="674p_2"/>
      <sheetName val="640_1_2"/>
      <sheetName val="640_1_4"/>
      <sheetName val="630_3_1"/>
      <sheetName val="700_1"/>
      <sheetName val="701_2"/>
      <sheetName val="710_1"/>
      <sheetName val="730_1"/>
      <sheetName val="TORTA_EST"/>
      <sheetName val="PROY_ORIGINAL12"/>
      <sheetName val="PU_(2)11"/>
      <sheetName val="COSTOS_UNITARIOS6"/>
      <sheetName val="TRAYECTO_16"/>
      <sheetName val="200P_16"/>
      <sheetName val="210_2_26"/>
      <sheetName val="320_16"/>
      <sheetName val="640_16"/>
      <sheetName val="500P_16"/>
      <sheetName val="500P_26"/>
      <sheetName val="600_16"/>
      <sheetName val="610_16"/>
      <sheetName val="630_46"/>
      <sheetName val="640P_26"/>
      <sheetName val="640_1_(2)6"/>
      <sheetName val="672P_16"/>
      <sheetName val="2P_16"/>
      <sheetName val="900_26"/>
      <sheetName val="materiales_de_insumo6"/>
      <sheetName val="jornales_y_prestaciones6"/>
      <sheetName val="210_16"/>
      <sheetName val="310_16"/>
      <sheetName val="600_46"/>
      <sheetName val="661_16"/>
      <sheetName val="673_16"/>
      <sheetName val="673_26"/>
      <sheetName val="673_36"/>
      <sheetName val="672_16"/>
      <sheetName val="3P_16"/>
      <sheetName val="3P_26"/>
      <sheetName val="6_1P6"/>
      <sheetName val="6_2P6"/>
      <sheetName val="6_4P6"/>
      <sheetName val="VALOR_ENSAYOS6"/>
      <sheetName val="resumen_preacta6"/>
      <sheetName val="Resalto_en_asfalto6"/>
      <sheetName val="Mat_fresado_para_ampliacion6"/>
      <sheetName val="Tuberia_filtro_D=6&quot;6"/>
      <sheetName val="Realce_de_bordillo6"/>
      <sheetName val="Remocion_tuberia_d=24&quot;6"/>
      <sheetName val="GRAVA_ATRAQUES_DE_ALCANTARILLA6"/>
      <sheetName val="FORMATO_PREACTA6"/>
      <sheetName val="FORMATO_FECHA)6"/>
      <sheetName val="DESMONTE_LIMP_6"/>
      <sheetName val="REGISTRO_FOTOGRAFICO6"/>
      <sheetName val="S200_1_DESM__LIMP_B_6"/>
      <sheetName val="S200_2_DESM__LIMP__NB6"/>
      <sheetName val="S201_7_DEMO__ESTRUCTURAS6"/>
      <sheetName val="Remocion_alcantarillas_6"/>
      <sheetName val="Excav__Mat__Comun_6"/>
      <sheetName val="s201_15-remoción_de_alcantaril6"/>
      <sheetName val="s210_2_2-Exc_de_expl6"/>
      <sheetName val="s210_2_1-Exc_en_roca6"/>
      <sheetName val="s211_1_REMOCION_DERR_6"/>
      <sheetName val="s220_1_Terraplenes6"/>
      <sheetName val="s221_1_Pedraplen5"/>
      <sheetName val="S900_3_TRANS__DERRUMBE5"/>
      <sheetName val="s231_1_Geotextil5"/>
      <sheetName val="S230_2_Mejora__de_la_Sub-Ra5"/>
      <sheetName val="S320_1_Sub_base5"/>
      <sheetName val="S330_1_BASE_GRANULAR5"/>
      <sheetName val="CONFM__DE_CALZADA_EXISTENTE5"/>
      <sheetName val="S310_1_Confor__calzada_existe_5"/>
      <sheetName val="_S450_1_MEZCLA_MDC-15"/>
      <sheetName val="_S450_2MEZCLA_MDC-25"/>
      <sheetName val="S420_1_RIEGO_DE_IMPRIMACION_5"/>
      <sheetName val="S421_1_RIEGO_LIGA_CRR-15"/>
      <sheetName val="S460_1_FRESADO_5"/>
      <sheetName val="Excav__REPARACION_PAVIMENTO_5"/>
      <sheetName val="S465_1_EXC__PAV__ASFALTICO5"/>
      <sheetName val="S500_1_PAVIMENTO_CONCRETO5"/>
      <sheetName val="S510_1_PAVIMENTO_ADOQUIN5"/>
      <sheetName val="S600_1_EXCAV__VARIAS_5"/>
      <sheetName val="Relleno_Estructuras5"/>
      <sheetName val="eXCAVACIONES_VARIAS_EN_ROCA_5"/>
      <sheetName val="S600_2_EXCAV__ROCA5"/>
      <sheetName val="S610_1_Relleno_Estructuras5"/>
      <sheetName val="S623_1_Anclajes_5"/>
      <sheetName val="S623P1_Pantalla_Concreto5"/>
      <sheetName val="S630_3_Concretos_C5"/>
      <sheetName val="S630_4a_Concretos_D5"/>
      <sheetName val="S630_4b_Concretos_D5"/>
      <sheetName val="S630_6_CONCRETO_F5"/>
      <sheetName val="CONCRETO_G5"/>
      <sheetName val="S630_7_CONCRETO_G5"/>
      <sheetName val="s640_1_Acero_refuerzo5"/>
      <sheetName val="S642_13_Juntas_dilatacion5"/>
      <sheetName val="S644_2_Tuberia_PVC_4&quot;5"/>
      <sheetName val="_TUBERIA_36&quot;5"/>
      <sheetName val="S632_1_Baranda5"/>
      <sheetName val="_S661_1_TUBERIA_36&quot;_5"/>
      <sheetName val="S673_1_MAT__FILTRANTE5"/>
      <sheetName val="S673_2_GEOTEXTIL5"/>
      <sheetName val="TRANS__EXPLANACION5"/>
      <sheetName val="_S673_3_GEODREN_PLANAR_6&quot;5"/>
      <sheetName val="S681_1_GAVIONES5"/>
      <sheetName val="S700_1_Demarcacion5"/>
      <sheetName val="S700_2_Marca_víal5"/>
      <sheetName val="S701_1_tachas_reflectivas5"/>
      <sheetName val="S710_1_1_SEÑ_VERT__5"/>
      <sheetName val="S710_2_SEÑ_VERT_V5"/>
      <sheetName val="S710_1_2_SEÑ_VERT_5"/>
      <sheetName val="S730_1Defensas_5"/>
      <sheetName val="S800_2_CERCAS5"/>
      <sheetName val="S810_1_PROTECCION_TALUDES5"/>
      <sheetName val="S900_2Trans_explan5"/>
      <sheetName val="Tratamiento_fisuras5"/>
      <sheetName val="MARCAS_VIALES5"/>
      <sheetName val="Geomalla_con_fibra_de_vidrio5"/>
      <sheetName val="Anclajes_pasivos_4#65"/>
      <sheetName val="SNP1-geomalla_fibra_Vidrio5"/>
      <sheetName val="SNP2-geomalla_Biaxial5"/>
      <sheetName val="SNP3_concreto_3500_5"/>
      <sheetName val="SNP4_CEM__ASFALTICO5"/>
      <sheetName val="SNP5_MTTO_RUTINARIO5"/>
      <sheetName val="SNP6_Drenes5"/>
      <sheetName val="SNP7_Anclajes_pasivos_4#65"/>
      <sheetName val="SNP8_Anclajes_activos_2_Tor5"/>
      <sheetName val="SNP9_Anclajes_activos_4_Tor5"/>
      <sheetName val="SNP10_MATERIAL_3&quot;_TRIT5"/>
      <sheetName val="SNP11_Material_Relleno5"/>
      <sheetName val="SNP12_CUNETAS_3_0005"/>
      <sheetName val="SNP13_PARCHEO5"/>
      <sheetName val="SNP14_SELLO_JUNTAS5"/>
      <sheetName val="SNP15_Pilotes5"/>
      <sheetName val="SNP16_EXCAV__PAVIMENTO5"/>
      <sheetName val="SNP17_TRANS_BASE5"/>
      <sheetName val="SNP18_AFIRMADO_3&quot;5"/>
      <sheetName val="alcantarilla_K69+1035"/>
      <sheetName val="alcantarilla_K68+4375"/>
      <sheetName val="alcantarilla_K67+4555"/>
      <sheetName val="BOX_110+520_PUENTE_EL_VERDE5"/>
      <sheetName val="Muro_K99+07035"/>
      <sheetName val="MURO_K104+4545"/>
      <sheetName val="Muro_K109+05705"/>
      <sheetName val="BOX_K5"/>
      <sheetName val="INFORME_SEMANAL5"/>
      <sheetName val="201_75"/>
      <sheetName val="211_15"/>
      <sheetName val="320_25"/>
      <sheetName val="330_15"/>
      <sheetName val="330_25"/>
      <sheetName val="411_25"/>
      <sheetName val="450_2P5"/>
      <sheetName val="450_9P5"/>
      <sheetName val="461_15"/>
      <sheetName val="465_15"/>
      <sheetName val="464_1P5"/>
      <sheetName val="600_25"/>
      <sheetName val="630_55"/>
      <sheetName val="630_65"/>
      <sheetName val="630_75"/>
      <sheetName val="681_15"/>
      <sheetName val="670_P5"/>
      <sheetName val="671_P5"/>
      <sheetName val="674_25"/>
      <sheetName val="450_3P5"/>
      <sheetName val="621_1P5"/>
      <sheetName val="610_2P5"/>
      <sheetName val="230_25"/>
      <sheetName val="230_2P5"/>
      <sheetName val="621_1-1P5"/>
      <sheetName val="621_1_2P5"/>
      <sheetName val="PESO_VARILLAS5"/>
      <sheetName val="210_1_14"/>
      <sheetName val="210_1_24"/>
      <sheetName val="210_2_14"/>
      <sheetName val="220_14"/>
      <sheetName val="420_14"/>
      <sheetName val="421_14"/>
      <sheetName val="630_4_14"/>
      <sheetName val="640_1_14"/>
      <sheetName val="4P_1_14"/>
      <sheetName val="671_14"/>
      <sheetName val="673P_14"/>
      <sheetName val="674p_24"/>
      <sheetName val="640_1_24"/>
      <sheetName val="640_1_44"/>
      <sheetName val="630_3_14"/>
      <sheetName val="700_14"/>
      <sheetName val="701_24"/>
      <sheetName val="710_14"/>
      <sheetName val="730_14"/>
      <sheetName val="TORTA_EST4"/>
      <sheetName val="INFORME_SEMANAL3"/>
      <sheetName val="201_73"/>
      <sheetName val="211_13"/>
      <sheetName val="320_23"/>
      <sheetName val="330_13"/>
      <sheetName val="330_23"/>
      <sheetName val="411_23"/>
      <sheetName val="450_2P3"/>
      <sheetName val="450_9P3"/>
      <sheetName val="461_13"/>
      <sheetName val="465_13"/>
      <sheetName val="464_1P3"/>
      <sheetName val="600_23"/>
      <sheetName val="630_53"/>
      <sheetName val="630_63"/>
      <sheetName val="630_73"/>
      <sheetName val="681_13"/>
      <sheetName val="670_P3"/>
      <sheetName val="671_P3"/>
      <sheetName val="674_23"/>
      <sheetName val="450_3P3"/>
      <sheetName val="621_1P3"/>
      <sheetName val="610_2P3"/>
      <sheetName val="230_23"/>
      <sheetName val="230_2P3"/>
      <sheetName val="621_1-1P3"/>
      <sheetName val="621_1_2P3"/>
      <sheetName val="PESO_VARILLAS3"/>
      <sheetName val="210_1_12"/>
      <sheetName val="210_1_22"/>
      <sheetName val="210_2_12"/>
      <sheetName val="220_12"/>
      <sheetName val="420_12"/>
      <sheetName val="421_12"/>
      <sheetName val="630_4_12"/>
      <sheetName val="640_1_12"/>
      <sheetName val="4P_1_12"/>
      <sheetName val="671_12"/>
      <sheetName val="673P_12"/>
      <sheetName val="674p_22"/>
      <sheetName val="640_1_22"/>
      <sheetName val="640_1_42"/>
      <sheetName val="630_3_12"/>
      <sheetName val="700_12"/>
      <sheetName val="701_22"/>
      <sheetName val="710_12"/>
      <sheetName val="730_12"/>
      <sheetName val="TORTA_EST2"/>
      <sheetName val="PROY_ORIGINAL11"/>
      <sheetName val="PU_(2)10"/>
      <sheetName val="COSTOS_UNITARIOS5"/>
      <sheetName val="TRAYECTO_15"/>
      <sheetName val="200P_15"/>
      <sheetName val="210_2_25"/>
      <sheetName val="320_15"/>
      <sheetName val="640_15"/>
      <sheetName val="500P_15"/>
      <sheetName val="500P_25"/>
      <sheetName val="600_15"/>
      <sheetName val="610_15"/>
      <sheetName val="630_45"/>
      <sheetName val="640P_25"/>
      <sheetName val="640_1_(2)5"/>
      <sheetName val="672P_15"/>
      <sheetName val="2P_15"/>
      <sheetName val="900_25"/>
      <sheetName val="materiales_de_insumo5"/>
      <sheetName val="jornales_y_prestaciones5"/>
      <sheetName val="210_15"/>
      <sheetName val="310_15"/>
      <sheetName val="600_45"/>
      <sheetName val="661_15"/>
      <sheetName val="673_15"/>
      <sheetName val="673_25"/>
      <sheetName val="673_35"/>
      <sheetName val="672_15"/>
      <sheetName val="3P_15"/>
      <sheetName val="3P_25"/>
      <sheetName val="6_1P5"/>
      <sheetName val="6_2P5"/>
      <sheetName val="6_4P5"/>
      <sheetName val="VALOR_ENSAYOS5"/>
      <sheetName val="FORMATO_PREACTA5"/>
      <sheetName val="FORMATO_FECHA)5"/>
      <sheetName val="DESMONTE_LIMP_5"/>
      <sheetName val="REGISTRO_FOTOGRAFICO5"/>
      <sheetName val="S200_1_DESM__LIMP_B_5"/>
      <sheetName val="S200_2_DESM__LIMP__NB5"/>
      <sheetName val="S201_7_DEMO__ESTRUCTURAS5"/>
      <sheetName val="Remocion_alcantarillas_5"/>
      <sheetName val="Excav__Mat__Comun_5"/>
      <sheetName val="s201_15-remoción_de_alcantaril5"/>
      <sheetName val="s210_2_2-Exc_de_expl5"/>
      <sheetName val="s210_2_1-Exc_en_roca5"/>
      <sheetName val="s211_1_REMOCION_DERR_5"/>
      <sheetName val="s220_1_Terraplenes5"/>
      <sheetName val="resumen_preacta5"/>
      <sheetName val="Resalto_en_asfalto5"/>
      <sheetName val="Mat_fresado_para_ampliacion5"/>
      <sheetName val="Tuberia_filtro_D=6&quot;5"/>
      <sheetName val="Realce_de_bordillo5"/>
      <sheetName val="Remocion_tuberia_d=24&quot;5"/>
      <sheetName val="GRAVA_ATRAQUES_DE_ALCANTARILLA5"/>
      <sheetName val="INFORME_SEMANAL4"/>
      <sheetName val="201_74"/>
      <sheetName val="211_14"/>
      <sheetName val="320_24"/>
      <sheetName val="330_14"/>
      <sheetName val="330_24"/>
      <sheetName val="411_24"/>
      <sheetName val="450_2P4"/>
      <sheetName val="450_9P4"/>
      <sheetName val="461_14"/>
      <sheetName val="465_14"/>
      <sheetName val="464_1P4"/>
      <sheetName val="600_24"/>
      <sheetName val="630_54"/>
      <sheetName val="630_64"/>
      <sheetName val="630_74"/>
      <sheetName val="681_14"/>
      <sheetName val="670_P4"/>
      <sheetName val="671_P4"/>
      <sheetName val="674_24"/>
      <sheetName val="450_3P4"/>
      <sheetName val="621_1P4"/>
      <sheetName val="610_2P4"/>
      <sheetName val="230_24"/>
      <sheetName val="230_2P4"/>
      <sheetName val="621_1-1P4"/>
      <sheetName val="621_1_2P4"/>
      <sheetName val="PESO_VARILLAS4"/>
      <sheetName val="210_1_13"/>
      <sheetName val="210_1_23"/>
      <sheetName val="210_2_13"/>
      <sheetName val="220_13"/>
      <sheetName val="420_13"/>
      <sheetName val="421_13"/>
      <sheetName val="630_4_13"/>
      <sheetName val="640_1_13"/>
      <sheetName val="4P_1_13"/>
      <sheetName val="671_13"/>
      <sheetName val="673P_13"/>
      <sheetName val="674p_23"/>
      <sheetName val="640_1_23"/>
      <sheetName val="640_1_43"/>
      <sheetName val="630_3_13"/>
      <sheetName val="700_13"/>
      <sheetName val="701_23"/>
      <sheetName val="710_13"/>
      <sheetName val="730_13"/>
      <sheetName val="TORTA_EST3"/>
      <sheetName val="PROY_ORIGINAL13"/>
      <sheetName val="PU_(2)12"/>
      <sheetName val="COSTOS_UNITARIOS7"/>
      <sheetName val="TRAYECTO_17"/>
      <sheetName val="200P_17"/>
      <sheetName val="210_2_27"/>
      <sheetName val="320_17"/>
      <sheetName val="640_17"/>
      <sheetName val="500P_17"/>
      <sheetName val="500P_27"/>
      <sheetName val="600_17"/>
      <sheetName val="610_17"/>
      <sheetName val="630_47"/>
      <sheetName val="640P_27"/>
      <sheetName val="640_1_(2)7"/>
      <sheetName val="672P_17"/>
      <sheetName val="2P_17"/>
      <sheetName val="900_27"/>
      <sheetName val="materiales_de_insumo7"/>
      <sheetName val="jornales_y_prestaciones7"/>
      <sheetName val="210_17"/>
      <sheetName val="310_17"/>
      <sheetName val="600_47"/>
      <sheetName val="661_17"/>
      <sheetName val="673_17"/>
      <sheetName val="673_27"/>
      <sheetName val="673_37"/>
      <sheetName val="672_17"/>
      <sheetName val="3P_17"/>
      <sheetName val="3P_27"/>
      <sheetName val="6_1P7"/>
      <sheetName val="6_2P7"/>
      <sheetName val="6_4P7"/>
      <sheetName val="VALOR_ENSAYOS7"/>
      <sheetName val="resumen_preacta7"/>
      <sheetName val="Resalto_en_asfalto7"/>
      <sheetName val="Mat_fresado_para_ampliacion7"/>
      <sheetName val="Tuberia_filtro_D=6&quot;7"/>
      <sheetName val="Realce_de_bordillo7"/>
      <sheetName val="Remocion_tuberia_d=24&quot;7"/>
      <sheetName val="GRAVA_ATRAQUES_DE_ALCANTARILLA7"/>
      <sheetName val="FORMATO_PREACTA7"/>
      <sheetName val="FORMATO_FECHA)7"/>
      <sheetName val="DESMONTE_LIMP_7"/>
      <sheetName val="REGISTRO_FOTOGRAFICO7"/>
      <sheetName val="S200_1_DESM__LIMP_B_7"/>
      <sheetName val="S200_2_DESM__LIMP__NB7"/>
      <sheetName val="S201_7_DEMO__ESTRUCTURAS7"/>
      <sheetName val="Remocion_alcantarillas_7"/>
      <sheetName val="Excav__Mat__Comun_7"/>
      <sheetName val="s201_15-remoción_de_alcantaril7"/>
      <sheetName val="s210_2_2-Exc_de_expl7"/>
      <sheetName val="s210_2_1-Exc_en_roca7"/>
      <sheetName val="s211_1_REMOCION_DERR_7"/>
      <sheetName val="s220_1_Terraplenes7"/>
      <sheetName val="s221_1_Pedraplen6"/>
      <sheetName val="S900_3_TRANS__DERRUMBE6"/>
      <sheetName val="s231_1_Geotextil6"/>
      <sheetName val="S230_2_Mejora__de_la_Sub-Ra6"/>
      <sheetName val="S320_1_Sub_base6"/>
      <sheetName val="S330_1_BASE_GRANULAR6"/>
      <sheetName val="CONFM__DE_CALZADA_EXISTENTE6"/>
      <sheetName val="S310_1_Confor__calzada_existe_6"/>
      <sheetName val="_S450_1_MEZCLA_MDC-16"/>
      <sheetName val="_S450_2MEZCLA_MDC-26"/>
      <sheetName val="S420_1_RIEGO_DE_IMPRIMACION_6"/>
      <sheetName val="S421_1_RIEGO_LIGA_CRR-16"/>
      <sheetName val="S460_1_FRESADO_6"/>
      <sheetName val="Excav__REPARACION_PAVIMENTO_6"/>
      <sheetName val="S465_1_EXC__PAV__ASFALTICO6"/>
      <sheetName val="S500_1_PAVIMENTO_CONCRETO6"/>
      <sheetName val="S510_1_PAVIMENTO_ADOQUIN6"/>
      <sheetName val="S600_1_EXCAV__VARIAS_6"/>
      <sheetName val="Relleno_Estructuras6"/>
      <sheetName val="eXCAVACIONES_VARIAS_EN_ROCA_6"/>
      <sheetName val="S600_2_EXCAV__ROCA6"/>
      <sheetName val="S610_1_Relleno_Estructuras6"/>
      <sheetName val="S623_1_Anclajes_6"/>
      <sheetName val="S623P1_Pantalla_Concreto6"/>
      <sheetName val="S630_3_Concretos_C6"/>
      <sheetName val="S630_4a_Concretos_D6"/>
      <sheetName val="S630_4b_Concretos_D6"/>
      <sheetName val="S630_6_CONCRETO_F6"/>
      <sheetName val="CONCRETO_G6"/>
      <sheetName val="S630_7_CONCRETO_G6"/>
      <sheetName val="s640_1_Acero_refuerzo6"/>
      <sheetName val="S642_13_Juntas_dilatacion6"/>
      <sheetName val="S644_2_Tuberia_PVC_4&quot;6"/>
      <sheetName val="_TUBERIA_36&quot;6"/>
      <sheetName val="S632_1_Baranda6"/>
      <sheetName val="_S661_1_TUBERIA_36&quot;_6"/>
      <sheetName val="S673_1_MAT__FILTRANTE6"/>
      <sheetName val="S673_2_GEOTEXTIL6"/>
      <sheetName val="TRANS__EXPLANACION6"/>
      <sheetName val="_S673_3_GEODREN_PLANAR_6&quot;6"/>
      <sheetName val="S681_1_GAVIONES6"/>
      <sheetName val="S700_1_Demarcacion6"/>
      <sheetName val="S700_2_Marca_víal6"/>
      <sheetName val="S701_1_tachas_reflectivas6"/>
      <sheetName val="S710_1_1_SEÑ_VERT__6"/>
      <sheetName val="S710_2_SEÑ_VERT_V6"/>
      <sheetName val="S710_1_2_SEÑ_VERT_6"/>
      <sheetName val="S730_1Defensas_6"/>
      <sheetName val="S800_2_CERCAS6"/>
      <sheetName val="S810_1_PROTECCION_TALUDES6"/>
      <sheetName val="S900_2Trans_explan6"/>
      <sheetName val="Tratamiento_fisuras6"/>
      <sheetName val="MARCAS_VIALES6"/>
      <sheetName val="Geomalla_con_fibra_de_vidrio6"/>
      <sheetName val="Anclajes_pasivos_4#66"/>
      <sheetName val="SNP1-geomalla_fibra_Vidrio6"/>
      <sheetName val="SNP2-geomalla_Biaxial6"/>
      <sheetName val="SNP3_concreto_3500_6"/>
      <sheetName val="SNP4_CEM__ASFALTICO6"/>
      <sheetName val="SNP5_MTTO_RUTINARIO6"/>
      <sheetName val="SNP6_Drenes6"/>
      <sheetName val="SNP7_Anclajes_pasivos_4#66"/>
      <sheetName val="SNP8_Anclajes_activos_2_Tor6"/>
      <sheetName val="SNP9_Anclajes_activos_4_Tor6"/>
      <sheetName val="SNP10_MATERIAL_3&quot;_TRIT6"/>
      <sheetName val="SNP11_Material_Relleno6"/>
      <sheetName val="SNP12_CUNETAS_3_0006"/>
      <sheetName val="SNP13_PARCHEO6"/>
      <sheetName val="SNP14_SELLO_JUNTAS6"/>
      <sheetName val="SNP15_Pilotes6"/>
      <sheetName val="SNP16_EXCAV__PAVIMENTO6"/>
      <sheetName val="SNP17_TRANS_BASE6"/>
      <sheetName val="SNP18_AFIRMADO_3&quot;6"/>
      <sheetName val="alcantarilla_K69+1036"/>
      <sheetName val="alcantarilla_K68+4376"/>
      <sheetName val="alcantarilla_K67+4556"/>
      <sheetName val="BOX_110+520_PUENTE_EL_VERDE6"/>
      <sheetName val="Muro_K99+07036"/>
      <sheetName val="MURO_K104+4546"/>
      <sheetName val="Muro_K109+05706"/>
      <sheetName val="BOX_K6"/>
      <sheetName val="INFORME_SEMANAL6"/>
      <sheetName val="201_76"/>
      <sheetName val="211_16"/>
      <sheetName val="320_26"/>
      <sheetName val="330_16"/>
      <sheetName val="330_26"/>
      <sheetName val="411_26"/>
      <sheetName val="450_2P6"/>
      <sheetName val="450_9P6"/>
      <sheetName val="461_16"/>
      <sheetName val="465_16"/>
      <sheetName val="464_1P6"/>
      <sheetName val="600_26"/>
      <sheetName val="630_56"/>
      <sheetName val="630_66"/>
      <sheetName val="630_76"/>
      <sheetName val="681_16"/>
      <sheetName val="670_P6"/>
      <sheetName val="671_P6"/>
      <sheetName val="674_26"/>
      <sheetName val="450_3P6"/>
      <sheetName val="621_1P6"/>
      <sheetName val="610_2P6"/>
      <sheetName val="230_26"/>
      <sheetName val="230_2P6"/>
      <sheetName val="621_1-1P6"/>
      <sheetName val="621_1_2P6"/>
      <sheetName val="PESO_VARILLAS6"/>
      <sheetName val="210_1_15"/>
      <sheetName val="210_1_25"/>
      <sheetName val="210_2_15"/>
      <sheetName val="220_15"/>
      <sheetName val="420_15"/>
      <sheetName val="421_15"/>
      <sheetName val="630_4_15"/>
      <sheetName val="640_1_15"/>
      <sheetName val="4P_1_15"/>
      <sheetName val="671_15"/>
      <sheetName val="673P_15"/>
      <sheetName val="674p_25"/>
      <sheetName val="640_1_25"/>
      <sheetName val="640_1_45"/>
      <sheetName val="630_3_15"/>
      <sheetName val="700_15"/>
      <sheetName val="701_25"/>
      <sheetName val="710_15"/>
      <sheetName val="730_15"/>
      <sheetName val="TORTA_EST5"/>
      <sheetName val="PRESU"/>
      <sheetName val="Valores consolidados"/>
      <sheetName val="Tipo A1"/>
      <sheetName val="Tipo A2"/>
      <sheetName val="Tipo A3"/>
      <sheetName val="Tipo B1"/>
      <sheetName val="Tipo B2"/>
      <sheetName val="Tipo B3"/>
      <sheetName val="Tipo C1"/>
      <sheetName val="Tipo C2"/>
      <sheetName val="Tipo C3"/>
      <sheetName val="Tipo D1"/>
      <sheetName val="Tipo D2"/>
      <sheetName val="Tipo D3"/>
      <sheetName val="Patrimonio neto personal"/>
      <sheetName val="Cálculos"/>
      <sheetName val="Avan Var"/>
      <sheetName val="Avan UF1"/>
      <sheetName val="Avan UF2"/>
      <sheetName val="Avan UF3"/>
      <sheetName val="Avan UF4 "/>
      <sheetName val="Var"/>
      <sheetName val="uf1"/>
      <sheetName val="uf2"/>
      <sheetName val="uf3"/>
      <sheetName val="uf4"/>
      <sheetName val="Puentes"/>
      <sheetName val="Plan de Obras"/>
      <sheetName val="REDES"/>
      <sheetName val="Hoja 2"/>
      <sheetName val="PU"/>
      <sheetName val="PROY_ORIGINAL14"/>
      <sheetName val="PU_(2)13"/>
      <sheetName val="COSTOS_UNITARIOS8"/>
      <sheetName val="TRAYECTO_18"/>
      <sheetName val="200P_18"/>
      <sheetName val="210_2_28"/>
      <sheetName val="320_18"/>
      <sheetName val="640_18"/>
      <sheetName val="500P_18"/>
      <sheetName val="500P_28"/>
      <sheetName val="600_18"/>
      <sheetName val="610_18"/>
      <sheetName val="630_48"/>
      <sheetName val="640P_28"/>
      <sheetName val="640_1_(2)8"/>
      <sheetName val="672P_18"/>
      <sheetName val="2P_18"/>
      <sheetName val="900_28"/>
      <sheetName val="materiales_de_insumo8"/>
      <sheetName val="jornales_y_prestaciones8"/>
      <sheetName val="210_18"/>
      <sheetName val="310_18"/>
      <sheetName val="600_48"/>
      <sheetName val="661_18"/>
      <sheetName val="673_18"/>
      <sheetName val="673_28"/>
      <sheetName val="673_38"/>
      <sheetName val="672_18"/>
      <sheetName val="3P_18"/>
      <sheetName val="3P_28"/>
      <sheetName val="6_1P8"/>
      <sheetName val="6_2P8"/>
      <sheetName val="6_4P8"/>
      <sheetName val="VALOR_ENSAYOS8"/>
      <sheetName val="resumen_preacta8"/>
      <sheetName val="Resalto_en_asfalto8"/>
      <sheetName val="Mat_fresado_para_ampliacion8"/>
      <sheetName val="Tuberia_filtro_D=6&quot;8"/>
      <sheetName val="Realce_de_bordillo8"/>
      <sheetName val="Remocion_tuberia_d=24&quot;8"/>
      <sheetName val="GRAVA_ATRAQUES_DE_ALCANTARILLA8"/>
      <sheetName val="FORMATO_PREACTA8"/>
      <sheetName val="FORMATO_FECHA)8"/>
      <sheetName val="DESMONTE_LIMP_8"/>
      <sheetName val="REGISTRO_FOTOGRAFICO8"/>
      <sheetName val="S200_1_DESM__LIMP_B_8"/>
      <sheetName val="S200_2_DESM__LIMP__NB8"/>
      <sheetName val="S201_7_DEMO__ESTRUCTURAS8"/>
      <sheetName val="Remocion_alcantarillas_8"/>
      <sheetName val="Excav__Mat__Comun_8"/>
      <sheetName val="s201_15-remoción_de_alcantaril8"/>
      <sheetName val="s210_2_2-Exc_de_expl8"/>
      <sheetName val="s210_2_1-Exc_en_roca8"/>
      <sheetName val="s211_1_REMOCION_DERR_8"/>
      <sheetName val="s220_1_Terraplenes8"/>
      <sheetName val="s221_1_Pedraplen8"/>
      <sheetName val="S900_3_TRANS__DERRUMBE8"/>
      <sheetName val="s231_1_Geotextil8"/>
      <sheetName val="S230_2_Mejora__de_la_Sub-Ra8"/>
      <sheetName val="S320_1_Sub_base8"/>
      <sheetName val="S330_1_BASE_GRANULAR8"/>
      <sheetName val="CONFM__DE_CALZADA_EXISTENTE8"/>
      <sheetName val="S310_1_Confor__calzada_existe_8"/>
      <sheetName val="_S450_1_MEZCLA_MDC-18"/>
      <sheetName val="_S450_2MEZCLA_MDC-28"/>
      <sheetName val="S420_1_RIEGO_DE_IMPRIMACION_8"/>
      <sheetName val="S421_1_RIEGO_LIGA_CRR-18"/>
      <sheetName val="S460_1_FRESADO_8"/>
      <sheetName val="Excav__REPARACION_PAVIMENTO_8"/>
      <sheetName val="S465_1_EXC__PAV__ASFALTICO8"/>
      <sheetName val="S500_1_PAVIMENTO_CONCRETO8"/>
      <sheetName val="S510_1_PAVIMENTO_ADOQUIN8"/>
      <sheetName val="S600_1_EXCAV__VARIAS_8"/>
      <sheetName val="Relleno_Estructuras8"/>
      <sheetName val="eXCAVACIONES_VARIAS_EN_ROCA_8"/>
      <sheetName val="S600_2_EXCAV__ROCA8"/>
      <sheetName val="S610_1_Relleno_Estructuras8"/>
      <sheetName val="S623_1_Anclajes_8"/>
      <sheetName val="S623P1_Pantalla_Concreto8"/>
      <sheetName val="S630_3_Concretos_C8"/>
      <sheetName val="S630_4a_Concretos_D8"/>
      <sheetName val="S630_4b_Concretos_D8"/>
      <sheetName val="S630_6_CONCRETO_F8"/>
      <sheetName val="CONCRETO_G8"/>
      <sheetName val="S630_7_CONCRETO_G8"/>
      <sheetName val="s640_1_Acero_refuerzo8"/>
      <sheetName val="S642_13_Juntas_dilatacion8"/>
      <sheetName val="S644_2_Tuberia_PVC_4&quot;8"/>
      <sheetName val="_TUBERIA_36&quot;8"/>
      <sheetName val="S632_1_Baranda8"/>
      <sheetName val="_S661_1_TUBERIA_36&quot;_8"/>
      <sheetName val="S673_1_MAT__FILTRANTE8"/>
      <sheetName val="S673_2_GEOTEXTIL8"/>
      <sheetName val="TRANS__EXPLANACION8"/>
      <sheetName val="_S673_3_GEODREN_PLANAR_6&quot;8"/>
      <sheetName val="S681_1_GAVIONES8"/>
      <sheetName val="S700_1_Demarcacion8"/>
      <sheetName val="S700_2_Marca_víal8"/>
      <sheetName val="S701_1_tachas_reflectivas8"/>
      <sheetName val="S710_1_1_SEÑ_VERT__8"/>
      <sheetName val="S710_2_SEÑ_VERT_V8"/>
      <sheetName val="S710_1_2_SEÑ_VERT_8"/>
      <sheetName val="S730_1Defensas_8"/>
      <sheetName val="S800_2_CERCAS8"/>
      <sheetName val="S810_1_PROTECCION_TALUDES8"/>
      <sheetName val="S900_2Trans_explan8"/>
      <sheetName val="Tratamiento_fisuras8"/>
      <sheetName val="MARCAS_VIALES8"/>
      <sheetName val="Geomalla_con_fibra_de_vidrio8"/>
      <sheetName val="Anclajes_pasivos_4#68"/>
      <sheetName val="SNP1-geomalla_fibra_Vidrio8"/>
      <sheetName val="SNP2-geomalla_Biaxial8"/>
      <sheetName val="SNP3_concreto_3500_8"/>
      <sheetName val="SNP4_CEM__ASFALTICO8"/>
      <sheetName val="SNP5_MTTO_RUTINARIO8"/>
      <sheetName val="SNP6_Drenes8"/>
      <sheetName val="SNP7_Anclajes_pasivos_4#68"/>
      <sheetName val="SNP8_Anclajes_activos_2_Tor8"/>
      <sheetName val="SNP9_Anclajes_activos_4_Tor8"/>
      <sheetName val="SNP10_MATERIAL_3&quot;_TRIT8"/>
      <sheetName val="SNP11_Material_Relleno8"/>
      <sheetName val="SNP12_CUNETAS_3_0008"/>
      <sheetName val="SNP13_PARCHEO8"/>
      <sheetName val="SNP14_SELLO_JUNTAS8"/>
      <sheetName val="SNP15_Pilotes8"/>
      <sheetName val="SNP16_EXCAV__PAVIMENTO8"/>
      <sheetName val="SNP17_TRANS_BASE8"/>
      <sheetName val="SNP18_AFIRMADO_3&quot;8"/>
      <sheetName val="alcantarilla_K69+1038"/>
      <sheetName val="alcantarilla_K68+4378"/>
      <sheetName val="alcantarilla_K67+4558"/>
      <sheetName val="BOX_110+520_PUENTE_EL_VERDE8"/>
      <sheetName val="Muro_K99+07038"/>
      <sheetName val="MURO_K104+4548"/>
      <sheetName val="Muro_K109+05708"/>
      <sheetName val="BOX_K8"/>
      <sheetName val="Indicadores_Y_Listas4"/>
      <sheetName val="Indicadores_Y_Listas"/>
      <sheetName val="Indicadores_Y_Listas1"/>
      <sheetName val="Indicadores_Y_Listas2"/>
      <sheetName val="s221_1_Pedraplen7"/>
      <sheetName val="S900_3_TRANS__DERRUMBE7"/>
      <sheetName val="s231_1_Geotextil7"/>
      <sheetName val="S230_2_Mejora__de_la_Sub-Ra7"/>
      <sheetName val="S320_1_Sub_base7"/>
      <sheetName val="S330_1_BASE_GRANULAR7"/>
      <sheetName val="CONFM__DE_CALZADA_EXISTENTE7"/>
      <sheetName val="S310_1_Confor__calzada_existe_7"/>
      <sheetName val="_S450_1_MEZCLA_MDC-17"/>
      <sheetName val="_S450_2MEZCLA_MDC-27"/>
      <sheetName val="S420_1_RIEGO_DE_IMPRIMACION_7"/>
      <sheetName val="S421_1_RIEGO_LIGA_CRR-17"/>
      <sheetName val="S460_1_FRESADO_7"/>
      <sheetName val="Excav__REPARACION_PAVIMENTO_7"/>
      <sheetName val="S465_1_EXC__PAV__ASFALTICO7"/>
      <sheetName val="S500_1_PAVIMENTO_CONCRETO7"/>
      <sheetName val="S510_1_PAVIMENTO_ADOQUIN7"/>
      <sheetName val="S600_1_EXCAV__VARIAS_7"/>
      <sheetName val="Relleno_Estructuras7"/>
      <sheetName val="eXCAVACIONES_VARIAS_EN_ROCA_7"/>
      <sheetName val="S600_2_EXCAV__ROCA7"/>
      <sheetName val="S610_1_Relleno_Estructuras7"/>
      <sheetName val="S623_1_Anclajes_7"/>
      <sheetName val="S623P1_Pantalla_Concreto7"/>
      <sheetName val="S630_3_Concretos_C7"/>
      <sheetName val="S630_4a_Concretos_D7"/>
      <sheetName val="S630_4b_Concretos_D7"/>
      <sheetName val="S630_6_CONCRETO_F7"/>
      <sheetName val="CONCRETO_G7"/>
      <sheetName val="S630_7_CONCRETO_G7"/>
      <sheetName val="s640_1_Acero_refuerzo7"/>
      <sheetName val="S642_13_Juntas_dilatacion7"/>
      <sheetName val="S644_2_Tuberia_PVC_4&quot;7"/>
      <sheetName val="_TUBERIA_36&quot;7"/>
      <sheetName val="S632_1_Baranda7"/>
      <sheetName val="_S661_1_TUBERIA_36&quot;_7"/>
      <sheetName val="S673_1_MAT__FILTRANTE7"/>
      <sheetName val="S673_2_GEOTEXTIL7"/>
      <sheetName val="TRANS__EXPLANACION7"/>
      <sheetName val="_S673_3_GEODREN_PLANAR_6&quot;7"/>
      <sheetName val="S681_1_GAVIONES7"/>
      <sheetName val="S700_1_Demarcacion7"/>
      <sheetName val="S700_2_Marca_víal7"/>
      <sheetName val="S701_1_tachas_reflectivas7"/>
      <sheetName val="S710_1_1_SEÑ_VERT__7"/>
      <sheetName val="S710_2_SEÑ_VERT_V7"/>
      <sheetName val="S710_1_2_SEÑ_VERT_7"/>
      <sheetName val="S730_1Defensas_7"/>
      <sheetName val="S800_2_CERCAS7"/>
      <sheetName val="S810_1_PROTECCION_TALUDES7"/>
      <sheetName val="S900_2Trans_explan7"/>
      <sheetName val="Tratamiento_fisuras7"/>
      <sheetName val="MARCAS_VIALES7"/>
      <sheetName val="Geomalla_con_fibra_de_vidrio7"/>
      <sheetName val="Anclajes_pasivos_4#67"/>
      <sheetName val="SNP1-geomalla_fibra_Vidrio7"/>
      <sheetName val="SNP2-geomalla_Biaxial7"/>
      <sheetName val="SNP3_concreto_3500_7"/>
      <sheetName val="SNP4_CEM__ASFALTICO7"/>
      <sheetName val="SNP5_MTTO_RUTINARIO7"/>
      <sheetName val="SNP6_Drenes7"/>
      <sheetName val="SNP7_Anclajes_pasivos_4#67"/>
      <sheetName val="SNP8_Anclajes_activos_2_Tor7"/>
      <sheetName val="SNP9_Anclajes_activos_4_Tor7"/>
      <sheetName val="SNP10_MATERIAL_3&quot;_TRIT7"/>
      <sheetName val="SNP11_Material_Relleno7"/>
      <sheetName val="SNP12_CUNETAS_3_0007"/>
      <sheetName val="SNP13_PARCHEO7"/>
      <sheetName val="SNP14_SELLO_JUNTAS7"/>
      <sheetName val="SNP15_Pilotes7"/>
      <sheetName val="SNP16_EXCAV__PAVIMENTO7"/>
      <sheetName val="SNP17_TRANS_BASE7"/>
      <sheetName val="SNP18_AFIRMADO_3&quot;7"/>
      <sheetName val="alcantarilla_K69+1037"/>
      <sheetName val="alcantarilla_K68+4377"/>
      <sheetName val="alcantarilla_K67+4557"/>
      <sheetName val="BOX_110+520_PUENTE_EL_VERDE7"/>
      <sheetName val="Muro_K99+07037"/>
      <sheetName val="MURO_K104+4547"/>
      <sheetName val="Muro_K109+05707"/>
      <sheetName val="BOX_K7"/>
      <sheetName val="Indicadores_Y_Listas3"/>
      <sheetName val="PROY_ORIGINAL19"/>
      <sheetName val="PU_(2)18"/>
      <sheetName val="COSTOS_UNITARIOS13"/>
      <sheetName val="TRAYECTO_113"/>
      <sheetName val="200P_113"/>
      <sheetName val="210_2_213"/>
      <sheetName val="320_113"/>
      <sheetName val="640_113"/>
      <sheetName val="500P_113"/>
      <sheetName val="500P_213"/>
      <sheetName val="600_113"/>
      <sheetName val="610_113"/>
      <sheetName val="630_413"/>
      <sheetName val="640P_213"/>
      <sheetName val="640_1_(2)13"/>
      <sheetName val="672P_113"/>
      <sheetName val="2P_113"/>
      <sheetName val="900_213"/>
      <sheetName val="materiales_de_insumo13"/>
      <sheetName val="jornales_y_prestaciones13"/>
      <sheetName val="210_113"/>
      <sheetName val="310_113"/>
      <sheetName val="600_413"/>
      <sheetName val="661_113"/>
      <sheetName val="673_113"/>
      <sheetName val="673_213"/>
      <sheetName val="673_313"/>
      <sheetName val="672_113"/>
      <sheetName val="3P_113"/>
      <sheetName val="3P_213"/>
      <sheetName val="6_1P13"/>
      <sheetName val="6_2P13"/>
      <sheetName val="6_4P13"/>
      <sheetName val="VALOR_ENSAYOS13"/>
      <sheetName val="resumen_preacta13"/>
      <sheetName val="Resalto_en_asfalto13"/>
      <sheetName val="Mat_fresado_para_ampliacion13"/>
      <sheetName val="Tuberia_filtro_D=6&quot;13"/>
      <sheetName val="Realce_de_bordillo13"/>
      <sheetName val="Remocion_tuberia_d=24&quot;13"/>
      <sheetName val="GRAVA_ATRAQUES_DE_ALCANTARILL13"/>
      <sheetName val="FORMATO_PREACTA13"/>
      <sheetName val="FORMATO_FECHA)13"/>
      <sheetName val="DESMONTE_LIMP_13"/>
      <sheetName val="REGISTRO_FOTOGRAFICO13"/>
      <sheetName val="S200_1_DESM__LIMP_B_13"/>
      <sheetName val="S200_2_DESM__LIMP__NB13"/>
      <sheetName val="S201_7_DEMO__ESTRUCTURAS13"/>
      <sheetName val="Remocion_alcantarillas_13"/>
      <sheetName val="Excav__Mat__Comun_13"/>
      <sheetName val="s201_15-remoción_de_alcantari13"/>
      <sheetName val="s210_2_2-Exc_de_expl13"/>
      <sheetName val="s210_2_1-Exc_en_roca13"/>
      <sheetName val="s211_1_REMOCION_DERR_13"/>
      <sheetName val="s220_1_Terraplenes13"/>
      <sheetName val="s221_1_Pedraplen13"/>
      <sheetName val="S900_3_TRANS__DERRUMBE13"/>
      <sheetName val="s231_1_Geotextil13"/>
      <sheetName val="S230_2_Mejora__de_la_Sub-Ra13"/>
      <sheetName val="S320_1_Sub_base13"/>
      <sheetName val="S330_1_BASE_GRANULAR13"/>
      <sheetName val="CONFM__DE_CALZADA_EXISTENTE13"/>
      <sheetName val="S310_1_Confor__calzada_existe13"/>
      <sheetName val="_S450_1_MEZCLA_MDC-113"/>
      <sheetName val="_S450_2MEZCLA_MDC-213"/>
      <sheetName val="S420_1_RIEGO_DE_IMPRIMACION_13"/>
      <sheetName val="S421_1_RIEGO_LIGA_CRR-113"/>
      <sheetName val="S460_1_FRESADO_13"/>
      <sheetName val="Excav__REPARACION_PAVIMENTO_13"/>
      <sheetName val="S465_1_EXC__PAV__ASFALTICO13"/>
      <sheetName val="S500_1_PAVIMENTO_CONCRETO13"/>
      <sheetName val="S510_1_PAVIMENTO_ADOQUIN13"/>
      <sheetName val="S600_1_EXCAV__VARIAS_13"/>
      <sheetName val="Relleno_Estructuras13"/>
      <sheetName val="eXCAVACIONES_VARIAS_EN_ROCA_13"/>
      <sheetName val="S600_2_EXCAV__ROCA13"/>
      <sheetName val="S610_1_Relleno_Estructuras13"/>
      <sheetName val="S623_1_Anclajes_13"/>
      <sheetName val="S623P1_Pantalla_Concreto13"/>
      <sheetName val="S630_3_Concretos_C13"/>
      <sheetName val="S630_4a_Concretos_D13"/>
      <sheetName val="S630_4b_Concretos_D13"/>
      <sheetName val="S630_6_CONCRETO_F13"/>
      <sheetName val="CONCRETO_G13"/>
      <sheetName val="S630_7_CONCRETO_G13"/>
      <sheetName val="s640_1_Acero_refuerzo13"/>
      <sheetName val="S642_13_Juntas_dilatacion13"/>
      <sheetName val="S644_2_Tuberia_PVC_4&quot;13"/>
      <sheetName val="_TUBERIA_36&quot;13"/>
      <sheetName val="S632_1_Baranda13"/>
      <sheetName val="_S661_1_TUBERIA_36&quot;_13"/>
      <sheetName val="S673_1_MAT__FILTRANTE13"/>
      <sheetName val="S673_2_GEOTEXTIL13"/>
      <sheetName val="TRANS__EXPLANACION13"/>
      <sheetName val="_S673_3_GEODREN_PLANAR_6&quot;13"/>
      <sheetName val="S681_1_GAVIONES13"/>
      <sheetName val="S700_1_Demarcacion13"/>
      <sheetName val="S700_2_Marca_víal13"/>
      <sheetName val="S701_1_tachas_reflectivas13"/>
      <sheetName val="S710_1_1_SEÑ_VERT__13"/>
      <sheetName val="S710_2_SEÑ_VERT_V13"/>
      <sheetName val="S710_1_2_SEÑ_VERT_13"/>
      <sheetName val="S730_1Defensas_13"/>
      <sheetName val="S800_2_CERCAS13"/>
      <sheetName val="S810_1_PROTECCION_TALUDES13"/>
      <sheetName val="S900_2Trans_explan13"/>
      <sheetName val="Tratamiento_fisuras13"/>
      <sheetName val="MARCAS_VIALES13"/>
      <sheetName val="Geomalla_con_fibra_de_vidrio13"/>
      <sheetName val="Anclajes_pasivos_4#613"/>
      <sheetName val="SNP1-geomalla_fibra_Vidrio13"/>
      <sheetName val="SNP2-geomalla_Biaxial13"/>
      <sheetName val="SNP3_concreto_3500_13"/>
      <sheetName val="SNP4_CEM__ASFALTICO13"/>
      <sheetName val="SNP5_MTTO_RUTINARIO13"/>
      <sheetName val="SNP6_Drenes13"/>
      <sheetName val="SNP7_Anclajes_pasivos_4#613"/>
      <sheetName val="SNP8_Anclajes_activos_2_Tor13"/>
      <sheetName val="SNP9_Anclajes_activos_4_Tor13"/>
      <sheetName val="SNP10_MATERIAL_3&quot;_TRIT13"/>
      <sheetName val="SNP11_Material_Relleno13"/>
      <sheetName val="SNP12_CUNETAS_3_00013"/>
      <sheetName val="SNP13_PARCHEO13"/>
      <sheetName val="SNP14_SELLO_JUNTAS13"/>
      <sheetName val="SNP15_Pilotes13"/>
      <sheetName val="SNP16_EXCAV__PAVIMENTO13"/>
      <sheetName val="SNP17_TRANS_BASE13"/>
      <sheetName val="SNP18_AFIRMADO_3&quot;13"/>
      <sheetName val="alcantarilla_K69+10313"/>
      <sheetName val="alcantarilla_K68+43713"/>
      <sheetName val="alcantarilla_K67+45513"/>
      <sheetName val="BOX_110+520_PUENTE_EL_VERDE13"/>
      <sheetName val="Muro_K99+070313"/>
      <sheetName val="MURO_K104+45413"/>
      <sheetName val="Muro_K109+057013"/>
      <sheetName val="BOX_K13"/>
      <sheetName val="INFORME_SEMANAL10"/>
      <sheetName val="201_710"/>
      <sheetName val="211_110"/>
      <sheetName val="320_210"/>
      <sheetName val="330_110"/>
      <sheetName val="330_210"/>
      <sheetName val="411_210"/>
      <sheetName val="450_2P10"/>
      <sheetName val="450_9P10"/>
      <sheetName val="461_110"/>
      <sheetName val="465_110"/>
      <sheetName val="464_1P10"/>
      <sheetName val="600_210"/>
      <sheetName val="630_510"/>
      <sheetName val="630_610"/>
      <sheetName val="630_710"/>
      <sheetName val="681_110"/>
      <sheetName val="670_P10"/>
      <sheetName val="671_P10"/>
      <sheetName val="674_210"/>
      <sheetName val="450_3P10"/>
      <sheetName val="621_1P10"/>
      <sheetName val="610_2P10"/>
      <sheetName val="230_210"/>
      <sheetName val="230_2P10"/>
      <sheetName val="621_1-1P10"/>
      <sheetName val="621_1_2P10"/>
      <sheetName val="PESO_VARILLAS10"/>
      <sheetName val="210_1_19"/>
      <sheetName val="210_1_29"/>
      <sheetName val="210_2_19"/>
      <sheetName val="220_19"/>
      <sheetName val="420_19"/>
      <sheetName val="421_19"/>
      <sheetName val="630_4_19"/>
      <sheetName val="640_1_19"/>
      <sheetName val="4P_1_19"/>
      <sheetName val="671_19"/>
      <sheetName val="673P_19"/>
      <sheetName val="674p_29"/>
      <sheetName val="640_1_29"/>
      <sheetName val="640_1_49"/>
      <sheetName val="630_3_19"/>
      <sheetName val="700_19"/>
      <sheetName val="701_29"/>
      <sheetName val="710_19"/>
      <sheetName val="730_19"/>
      <sheetName val="TORTA_EST9"/>
      <sheetName val="Indicadores_Y_Listas9"/>
      <sheetName val="PROY_ORIGINAL15"/>
      <sheetName val="PU_(2)14"/>
      <sheetName val="COSTOS_UNITARIOS9"/>
      <sheetName val="TRAYECTO_19"/>
      <sheetName val="200P_19"/>
      <sheetName val="210_2_29"/>
      <sheetName val="320_19"/>
      <sheetName val="640_19"/>
      <sheetName val="500P_19"/>
      <sheetName val="500P_29"/>
      <sheetName val="600_19"/>
      <sheetName val="610_19"/>
      <sheetName val="630_49"/>
      <sheetName val="640P_29"/>
      <sheetName val="640_1_(2)9"/>
      <sheetName val="672P_19"/>
      <sheetName val="2P_19"/>
      <sheetName val="900_29"/>
      <sheetName val="materiales_de_insumo9"/>
      <sheetName val="jornales_y_prestaciones9"/>
      <sheetName val="210_19"/>
      <sheetName val="310_19"/>
      <sheetName val="600_49"/>
      <sheetName val="661_19"/>
      <sheetName val="673_19"/>
      <sheetName val="673_29"/>
      <sheetName val="673_39"/>
      <sheetName val="672_19"/>
      <sheetName val="3P_19"/>
      <sheetName val="3P_29"/>
      <sheetName val="6_1P9"/>
      <sheetName val="6_2P9"/>
      <sheetName val="6_4P9"/>
      <sheetName val="VALOR_ENSAYOS9"/>
      <sheetName val="resumen_preacta9"/>
      <sheetName val="Resalto_en_asfalto9"/>
      <sheetName val="Mat_fresado_para_ampliacion9"/>
      <sheetName val="Tuberia_filtro_D=6&quot;9"/>
      <sheetName val="Realce_de_bordillo9"/>
      <sheetName val="Remocion_tuberia_d=24&quot;9"/>
      <sheetName val="GRAVA_ATRAQUES_DE_ALCANTARILLA9"/>
      <sheetName val="FORMATO_PREACTA9"/>
      <sheetName val="FORMATO_FECHA)9"/>
      <sheetName val="DESMONTE_LIMP_9"/>
      <sheetName val="REGISTRO_FOTOGRAFICO9"/>
      <sheetName val="S200_1_DESM__LIMP_B_9"/>
      <sheetName val="S200_2_DESM__LIMP__NB9"/>
      <sheetName val="S201_7_DEMO__ESTRUCTURAS9"/>
      <sheetName val="Remocion_alcantarillas_9"/>
      <sheetName val="Excav__Mat__Comun_9"/>
      <sheetName val="s201_15-remoción_de_alcantaril9"/>
      <sheetName val="s210_2_2-Exc_de_expl9"/>
      <sheetName val="s210_2_1-Exc_en_roca9"/>
      <sheetName val="s211_1_REMOCION_DERR_9"/>
      <sheetName val="s220_1_Terraplenes9"/>
      <sheetName val="s221_1_Pedraplen9"/>
      <sheetName val="S900_3_TRANS__DERRUMBE9"/>
      <sheetName val="s231_1_Geotextil9"/>
      <sheetName val="S230_2_Mejora__de_la_Sub-Ra9"/>
      <sheetName val="S320_1_Sub_base9"/>
      <sheetName val="S330_1_BASE_GRANULAR9"/>
      <sheetName val="CONFM__DE_CALZADA_EXISTENTE9"/>
      <sheetName val="S310_1_Confor__calzada_existe_9"/>
      <sheetName val="_S450_1_MEZCLA_MDC-19"/>
      <sheetName val="_S450_2MEZCLA_MDC-29"/>
      <sheetName val="S420_1_RIEGO_DE_IMPRIMACION_9"/>
      <sheetName val="S421_1_RIEGO_LIGA_CRR-19"/>
      <sheetName val="S460_1_FRESADO_9"/>
      <sheetName val="Excav__REPARACION_PAVIMENTO_9"/>
      <sheetName val="S465_1_EXC__PAV__ASFALTICO9"/>
      <sheetName val="S500_1_PAVIMENTO_CONCRETO9"/>
      <sheetName val="S510_1_PAVIMENTO_ADOQUIN9"/>
      <sheetName val="S600_1_EXCAV__VARIAS_9"/>
      <sheetName val="Relleno_Estructuras9"/>
      <sheetName val="eXCAVACIONES_VARIAS_EN_ROCA_9"/>
      <sheetName val="S600_2_EXCAV__ROCA9"/>
      <sheetName val="S610_1_Relleno_Estructuras9"/>
      <sheetName val="S623_1_Anclajes_9"/>
      <sheetName val="S623P1_Pantalla_Concreto9"/>
      <sheetName val="S630_3_Concretos_C9"/>
      <sheetName val="S630_4a_Concretos_D9"/>
      <sheetName val="S630_4b_Concretos_D9"/>
      <sheetName val="S630_6_CONCRETO_F9"/>
      <sheetName val="CONCRETO_G9"/>
      <sheetName val="S630_7_CONCRETO_G9"/>
      <sheetName val="s640_1_Acero_refuerzo9"/>
      <sheetName val="S642_13_Juntas_dilatacion9"/>
      <sheetName val="S644_2_Tuberia_PVC_4&quot;9"/>
      <sheetName val="_TUBERIA_36&quot;9"/>
      <sheetName val="S632_1_Baranda9"/>
      <sheetName val="_S661_1_TUBERIA_36&quot;_9"/>
      <sheetName val="S673_1_MAT__FILTRANTE9"/>
      <sheetName val="S673_2_GEOTEXTIL9"/>
      <sheetName val="TRANS__EXPLANACION9"/>
      <sheetName val="_S673_3_GEODREN_PLANAR_6&quot;9"/>
      <sheetName val="S681_1_GAVIONES9"/>
      <sheetName val="S700_1_Demarcacion9"/>
      <sheetName val="S700_2_Marca_víal9"/>
      <sheetName val="S701_1_tachas_reflectivas9"/>
      <sheetName val="S710_1_1_SEÑ_VERT__9"/>
      <sheetName val="S710_2_SEÑ_VERT_V9"/>
      <sheetName val="S710_1_2_SEÑ_VERT_9"/>
      <sheetName val="S730_1Defensas_9"/>
      <sheetName val="S800_2_CERCAS9"/>
      <sheetName val="S810_1_PROTECCION_TALUDES9"/>
      <sheetName val="S900_2Trans_explan9"/>
      <sheetName val="Tratamiento_fisuras9"/>
      <sheetName val="MARCAS_VIALES9"/>
      <sheetName val="Geomalla_con_fibra_de_vidrio9"/>
      <sheetName val="Anclajes_pasivos_4#69"/>
      <sheetName val="SNP1-geomalla_fibra_Vidrio9"/>
      <sheetName val="SNP2-geomalla_Biaxial9"/>
      <sheetName val="SNP3_concreto_3500_9"/>
      <sheetName val="SNP4_CEM__ASFALTICO9"/>
      <sheetName val="SNP5_MTTO_RUTINARIO9"/>
      <sheetName val="SNP6_Drenes9"/>
      <sheetName val="SNP7_Anclajes_pasivos_4#69"/>
      <sheetName val="SNP8_Anclajes_activos_2_Tor9"/>
      <sheetName val="SNP9_Anclajes_activos_4_Tor9"/>
      <sheetName val="SNP10_MATERIAL_3&quot;_TRIT9"/>
      <sheetName val="SNP11_Material_Relleno9"/>
      <sheetName val="SNP12_CUNETAS_3_0009"/>
      <sheetName val="SNP13_PARCHEO9"/>
      <sheetName val="SNP14_SELLO_JUNTAS9"/>
      <sheetName val="SNP15_Pilotes9"/>
      <sheetName val="SNP16_EXCAV__PAVIMENTO9"/>
      <sheetName val="SNP17_TRANS_BASE9"/>
      <sheetName val="SNP18_AFIRMADO_3&quot;9"/>
      <sheetName val="alcantarilla_K69+1039"/>
      <sheetName val="alcantarilla_K68+4379"/>
      <sheetName val="alcantarilla_K67+4559"/>
      <sheetName val="BOX_110+520_PUENTE_EL_VERDE9"/>
      <sheetName val="Muro_K99+07039"/>
      <sheetName val="MURO_K104+4549"/>
      <sheetName val="Muro_K109+05709"/>
      <sheetName val="BOX_K9"/>
      <sheetName val="Indicadores_Y_Listas5"/>
      <sheetName val="PROY_ORIGINAL16"/>
      <sheetName val="PU_(2)15"/>
      <sheetName val="COSTOS_UNITARIOS10"/>
      <sheetName val="TRAYECTO_110"/>
      <sheetName val="200P_110"/>
      <sheetName val="210_2_210"/>
      <sheetName val="320_110"/>
      <sheetName val="640_110"/>
      <sheetName val="500P_110"/>
      <sheetName val="500P_210"/>
      <sheetName val="600_110"/>
      <sheetName val="610_110"/>
      <sheetName val="630_410"/>
      <sheetName val="640P_210"/>
      <sheetName val="640_1_(2)10"/>
      <sheetName val="672P_110"/>
      <sheetName val="2P_110"/>
      <sheetName val="900_210"/>
      <sheetName val="materiales_de_insumo10"/>
      <sheetName val="jornales_y_prestaciones10"/>
      <sheetName val="210_110"/>
      <sheetName val="310_110"/>
      <sheetName val="600_410"/>
      <sheetName val="661_110"/>
      <sheetName val="673_110"/>
      <sheetName val="673_210"/>
      <sheetName val="673_310"/>
      <sheetName val="672_110"/>
      <sheetName val="3P_110"/>
      <sheetName val="3P_210"/>
      <sheetName val="6_1P10"/>
      <sheetName val="6_2P10"/>
      <sheetName val="6_4P10"/>
      <sheetName val="VALOR_ENSAYOS10"/>
      <sheetName val="resumen_preacta10"/>
      <sheetName val="Resalto_en_asfalto10"/>
      <sheetName val="Mat_fresado_para_ampliacion10"/>
      <sheetName val="Tuberia_filtro_D=6&quot;10"/>
      <sheetName val="Realce_de_bordillo10"/>
      <sheetName val="Remocion_tuberia_d=24&quot;10"/>
      <sheetName val="GRAVA_ATRAQUES_DE_ALCANTARILL10"/>
      <sheetName val="FORMATO_PREACTA10"/>
      <sheetName val="FORMATO_FECHA)10"/>
      <sheetName val="DESMONTE_LIMP_10"/>
      <sheetName val="REGISTRO_FOTOGRAFICO10"/>
      <sheetName val="S200_1_DESM__LIMP_B_10"/>
      <sheetName val="S200_2_DESM__LIMP__NB10"/>
      <sheetName val="S201_7_DEMO__ESTRUCTURAS10"/>
      <sheetName val="Remocion_alcantarillas_10"/>
      <sheetName val="Excav__Mat__Comun_10"/>
      <sheetName val="s201_15-remoción_de_alcantari10"/>
      <sheetName val="s210_2_2-Exc_de_expl10"/>
      <sheetName val="s210_2_1-Exc_en_roca10"/>
      <sheetName val="s211_1_REMOCION_DERR_10"/>
      <sheetName val="s220_1_Terraplenes10"/>
      <sheetName val="s221_1_Pedraplen10"/>
      <sheetName val="S900_3_TRANS__DERRUMBE10"/>
      <sheetName val="s231_1_Geotextil10"/>
      <sheetName val="S230_2_Mejora__de_la_Sub-Ra10"/>
      <sheetName val="S320_1_Sub_base10"/>
      <sheetName val="S330_1_BASE_GRANULAR10"/>
      <sheetName val="CONFM__DE_CALZADA_EXISTENTE10"/>
      <sheetName val="S310_1_Confor__calzada_existe10"/>
      <sheetName val="_S450_1_MEZCLA_MDC-110"/>
      <sheetName val="_S450_2MEZCLA_MDC-210"/>
      <sheetName val="S420_1_RIEGO_DE_IMPRIMACION_10"/>
      <sheetName val="S421_1_RIEGO_LIGA_CRR-110"/>
      <sheetName val="S460_1_FRESADO_10"/>
      <sheetName val="Excav__REPARACION_PAVIMENTO_10"/>
      <sheetName val="S465_1_EXC__PAV__ASFALTICO10"/>
      <sheetName val="S500_1_PAVIMENTO_CONCRETO10"/>
      <sheetName val="S510_1_PAVIMENTO_ADOQUIN10"/>
      <sheetName val="S600_1_EXCAV__VARIAS_10"/>
      <sheetName val="Relleno_Estructuras10"/>
      <sheetName val="eXCAVACIONES_VARIAS_EN_ROCA_10"/>
      <sheetName val="S600_2_EXCAV__ROCA10"/>
      <sheetName val="S610_1_Relleno_Estructuras10"/>
      <sheetName val="S623_1_Anclajes_10"/>
      <sheetName val="S623P1_Pantalla_Concreto10"/>
      <sheetName val="S630_3_Concretos_C10"/>
      <sheetName val="S630_4a_Concretos_D10"/>
      <sheetName val="S630_4b_Concretos_D10"/>
      <sheetName val="S630_6_CONCRETO_F10"/>
      <sheetName val="CONCRETO_G10"/>
      <sheetName val="S630_7_CONCRETO_G10"/>
      <sheetName val="s640_1_Acero_refuerzo10"/>
      <sheetName val="S642_13_Juntas_dilatacion10"/>
      <sheetName val="S644_2_Tuberia_PVC_4&quot;10"/>
      <sheetName val="_TUBERIA_36&quot;10"/>
      <sheetName val="S632_1_Baranda10"/>
      <sheetName val="_S661_1_TUBERIA_36&quot;_10"/>
      <sheetName val="S673_1_MAT__FILTRANTE10"/>
      <sheetName val="S673_2_GEOTEXTIL10"/>
      <sheetName val="TRANS__EXPLANACION10"/>
      <sheetName val="_S673_3_GEODREN_PLANAR_6&quot;10"/>
      <sheetName val="S681_1_GAVIONES10"/>
      <sheetName val="S700_1_Demarcacion10"/>
      <sheetName val="S700_2_Marca_víal10"/>
      <sheetName val="S701_1_tachas_reflectivas10"/>
      <sheetName val="S710_1_1_SEÑ_VERT__10"/>
      <sheetName val="S710_2_SEÑ_VERT_V10"/>
      <sheetName val="S710_1_2_SEÑ_VERT_10"/>
      <sheetName val="S730_1Defensas_10"/>
      <sheetName val="S800_2_CERCAS10"/>
      <sheetName val="S810_1_PROTECCION_TALUDES10"/>
      <sheetName val="S900_2Trans_explan10"/>
      <sheetName val="Tratamiento_fisuras10"/>
      <sheetName val="MARCAS_VIALES10"/>
      <sheetName val="Geomalla_con_fibra_de_vidrio10"/>
      <sheetName val="Anclajes_pasivos_4#610"/>
      <sheetName val="SNP1-geomalla_fibra_Vidrio10"/>
      <sheetName val="SNP2-geomalla_Biaxial10"/>
      <sheetName val="SNP3_concreto_3500_10"/>
      <sheetName val="SNP4_CEM__ASFALTICO10"/>
      <sheetName val="SNP5_MTTO_RUTINARIO10"/>
      <sheetName val="SNP6_Drenes10"/>
      <sheetName val="SNP7_Anclajes_pasivos_4#610"/>
      <sheetName val="SNP8_Anclajes_activos_2_Tor10"/>
      <sheetName val="SNP9_Anclajes_activos_4_Tor10"/>
      <sheetName val="SNP10_MATERIAL_3&quot;_TRIT10"/>
      <sheetName val="SNP11_Material_Relleno10"/>
      <sheetName val="SNP12_CUNETAS_3_00010"/>
      <sheetName val="SNP13_PARCHEO10"/>
      <sheetName val="SNP14_SELLO_JUNTAS10"/>
      <sheetName val="SNP15_Pilotes10"/>
      <sheetName val="SNP16_EXCAV__PAVIMENTO10"/>
      <sheetName val="SNP17_TRANS_BASE10"/>
      <sheetName val="SNP18_AFIRMADO_3&quot;10"/>
      <sheetName val="alcantarilla_K69+10310"/>
      <sheetName val="alcantarilla_K68+43710"/>
      <sheetName val="alcantarilla_K67+45510"/>
      <sheetName val="BOX_110+520_PUENTE_EL_VERDE10"/>
      <sheetName val="Muro_K99+070310"/>
      <sheetName val="MURO_K104+45410"/>
      <sheetName val="Muro_K109+057010"/>
      <sheetName val="BOX_K10"/>
      <sheetName val="INFORME_SEMANAL7"/>
      <sheetName val="201_77"/>
      <sheetName val="211_17"/>
      <sheetName val="320_27"/>
      <sheetName val="330_17"/>
      <sheetName val="330_27"/>
      <sheetName val="411_27"/>
      <sheetName val="450_2P7"/>
      <sheetName val="450_9P7"/>
      <sheetName val="461_17"/>
      <sheetName val="465_17"/>
      <sheetName val="464_1P7"/>
      <sheetName val="600_27"/>
      <sheetName val="630_57"/>
      <sheetName val="630_67"/>
      <sheetName val="630_77"/>
      <sheetName val="681_17"/>
      <sheetName val="670_P7"/>
      <sheetName val="671_P7"/>
      <sheetName val="674_27"/>
      <sheetName val="450_3P7"/>
      <sheetName val="621_1P7"/>
      <sheetName val="610_2P7"/>
      <sheetName val="230_27"/>
      <sheetName val="230_2P7"/>
      <sheetName val="621_1-1P7"/>
      <sheetName val="621_1_2P7"/>
      <sheetName val="PESO_VARILLAS7"/>
      <sheetName val="210_1_16"/>
      <sheetName val="210_1_26"/>
      <sheetName val="210_2_16"/>
      <sheetName val="220_16"/>
      <sheetName val="420_16"/>
      <sheetName val="421_16"/>
      <sheetName val="630_4_16"/>
      <sheetName val="640_1_16"/>
      <sheetName val="4P_1_16"/>
      <sheetName val="671_16"/>
      <sheetName val="673P_16"/>
      <sheetName val="674p_26"/>
      <sheetName val="640_1_26"/>
      <sheetName val="640_1_46"/>
      <sheetName val="630_3_16"/>
      <sheetName val="700_16"/>
      <sheetName val="701_26"/>
      <sheetName val="710_16"/>
      <sheetName val="730_16"/>
      <sheetName val="TORTA_EST6"/>
      <sheetName val="Indicadores_Y_Listas6"/>
      <sheetName val="PROY_ORIGINAL17"/>
      <sheetName val="PU_(2)16"/>
      <sheetName val="COSTOS_UNITARIOS11"/>
      <sheetName val="TRAYECTO_111"/>
      <sheetName val="200P_111"/>
      <sheetName val="210_2_211"/>
      <sheetName val="320_111"/>
      <sheetName val="640_111"/>
      <sheetName val="500P_111"/>
      <sheetName val="500P_211"/>
      <sheetName val="600_111"/>
      <sheetName val="610_111"/>
      <sheetName val="630_411"/>
      <sheetName val="640P_211"/>
      <sheetName val="640_1_(2)11"/>
      <sheetName val="672P_111"/>
      <sheetName val="2P_111"/>
      <sheetName val="900_211"/>
      <sheetName val="materiales_de_insumo11"/>
      <sheetName val="jornales_y_prestaciones11"/>
      <sheetName val="210_111"/>
      <sheetName val="310_111"/>
      <sheetName val="600_411"/>
      <sheetName val="661_111"/>
      <sheetName val="673_111"/>
      <sheetName val="673_211"/>
      <sheetName val="673_311"/>
      <sheetName val="672_111"/>
      <sheetName val="3P_111"/>
      <sheetName val="3P_211"/>
      <sheetName val="6_1P11"/>
      <sheetName val="6_2P11"/>
      <sheetName val="6_4P11"/>
      <sheetName val="VALOR_ENSAYOS11"/>
      <sheetName val="resumen_preacta11"/>
      <sheetName val="Resalto_en_asfalto11"/>
      <sheetName val="Mat_fresado_para_ampliacion11"/>
      <sheetName val="Tuberia_filtro_D=6&quot;11"/>
      <sheetName val="Realce_de_bordillo11"/>
      <sheetName val="Remocion_tuberia_d=24&quot;11"/>
      <sheetName val="GRAVA_ATRAQUES_DE_ALCANTARILL11"/>
      <sheetName val="FORMATO_PREACTA11"/>
      <sheetName val="FORMATO_FECHA)11"/>
      <sheetName val="DESMONTE_LIMP_11"/>
      <sheetName val="REGISTRO_FOTOGRAFICO11"/>
      <sheetName val="S200_1_DESM__LIMP_B_11"/>
      <sheetName val="S200_2_DESM__LIMP__NB11"/>
      <sheetName val="S201_7_DEMO__ESTRUCTURAS11"/>
      <sheetName val="Remocion_alcantarillas_11"/>
      <sheetName val="Excav__Mat__Comun_11"/>
      <sheetName val="s201_15-remoción_de_alcantari11"/>
      <sheetName val="s210_2_2-Exc_de_expl11"/>
      <sheetName val="s210_2_1-Exc_en_roca11"/>
      <sheetName val="s211_1_REMOCION_DERR_11"/>
      <sheetName val="s220_1_Terraplenes11"/>
      <sheetName val="s221_1_Pedraplen11"/>
      <sheetName val="S900_3_TRANS__DERRUMBE11"/>
      <sheetName val="s231_1_Geotextil11"/>
      <sheetName val="S230_2_Mejora__de_la_Sub-Ra11"/>
      <sheetName val="S320_1_Sub_base11"/>
      <sheetName val="S330_1_BASE_GRANULAR11"/>
      <sheetName val="CONFM__DE_CALZADA_EXISTENTE11"/>
      <sheetName val="S310_1_Confor__calzada_existe11"/>
      <sheetName val="_S450_1_MEZCLA_MDC-111"/>
      <sheetName val="_S450_2MEZCLA_MDC-211"/>
      <sheetName val="S420_1_RIEGO_DE_IMPRIMACION_11"/>
      <sheetName val="S421_1_RIEGO_LIGA_CRR-111"/>
      <sheetName val="S460_1_FRESADO_11"/>
      <sheetName val="Excav__REPARACION_PAVIMENTO_11"/>
      <sheetName val="S465_1_EXC__PAV__ASFALTICO11"/>
      <sheetName val="S500_1_PAVIMENTO_CONCRETO11"/>
      <sheetName val="S510_1_PAVIMENTO_ADOQUIN11"/>
      <sheetName val="S600_1_EXCAV__VARIAS_11"/>
      <sheetName val="Relleno_Estructuras11"/>
      <sheetName val="eXCAVACIONES_VARIAS_EN_ROCA_11"/>
      <sheetName val="S600_2_EXCAV__ROCA11"/>
      <sheetName val="S610_1_Relleno_Estructuras11"/>
      <sheetName val="S623_1_Anclajes_11"/>
      <sheetName val="S623P1_Pantalla_Concreto11"/>
      <sheetName val="S630_3_Concretos_C11"/>
      <sheetName val="S630_4a_Concretos_D11"/>
      <sheetName val="S630_4b_Concretos_D11"/>
      <sheetName val="S630_6_CONCRETO_F11"/>
      <sheetName val="CONCRETO_G11"/>
      <sheetName val="S630_7_CONCRETO_G11"/>
      <sheetName val="s640_1_Acero_refuerzo11"/>
      <sheetName val="S642_13_Juntas_dilatacion11"/>
      <sheetName val="S644_2_Tuberia_PVC_4&quot;11"/>
      <sheetName val="_TUBERIA_36&quot;11"/>
      <sheetName val="S632_1_Baranda11"/>
      <sheetName val="_S661_1_TUBERIA_36&quot;_11"/>
      <sheetName val="S673_1_MAT__FILTRANTE11"/>
      <sheetName val="S673_2_GEOTEXTIL11"/>
      <sheetName val="TRANS__EXPLANACION11"/>
      <sheetName val="_S673_3_GEODREN_PLANAR_6&quot;11"/>
      <sheetName val="S681_1_GAVIONES11"/>
      <sheetName val="S700_1_Demarcacion11"/>
      <sheetName val="S700_2_Marca_víal11"/>
      <sheetName val="S701_1_tachas_reflectivas11"/>
      <sheetName val="S710_1_1_SEÑ_VERT__11"/>
      <sheetName val="S710_2_SEÑ_VERT_V11"/>
      <sheetName val="S710_1_2_SEÑ_VERT_11"/>
      <sheetName val="S730_1Defensas_11"/>
      <sheetName val="S800_2_CERCAS11"/>
      <sheetName val="S810_1_PROTECCION_TALUDES11"/>
      <sheetName val="S900_2Trans_explan11"/>
      <sheetName val="Tratamiento_fisuras11"/>
      <sheetName val="MARCAS_VIALES11"/>
      <sheetName val="Geomalla_con_fibra_de_vidrio11"/>
      <sheetName val="Anclajes_pasivos_4#611"/>
      <sheetName val="SNP1-geomalla_fibra_Vidrio11"/>
      <sheetName val="SNP2-geomalla_Biaxial11"/>
      <sheetName val="SNP3_concreto_3500_11"/>
      <sheetName val="SNP4_CEM__ASFALTICO11"/>
      <sheetName val="SNP5_MTTO_RUTINARIO11"/>
      <sheetName val="SNP6_Drenes11"/>
      <sheetName val="SNP7_Anclajes_pasivos_4#611"/>
      <sheetName val="SNP8_Anclajes_activos_2_Tor11"/>
      <sheetName val="SNP9_Anclajes_activos_4_Tor11"/>
      <sheetName val="SNP10_MATERIAL_3&quot;_TRIT11"/>
      <sheetName val="SNP11_Material_Relleno11"/>
      <sheetName val="SNP12_CUNETAS_3_00011"/>
      <sheetName val="SNP13_PARCHEO11"/>
      <sheetName val="SNP14_SELLO_JUNTAS11"/>
      <sheetName val="SNP15_Pilotes11"/>
      <sheetName val="SNP16_EXCAV__PAVIMENTO11"/>
      <sheetName val="SNP17_TRANS_BASE11"/>
      <sheetName val="SNP18_AFIRMADO_3&quot;11"/>
      <sheetName val="alcantarilla_K69+10311"/>
      <sheetName val="alcantarilla_K68+43711"/>
      <sheetName val="alcantarilla_K67+45511"/>
      <sheetName val="BOX_110+520_PUENTE_EL_VERDE11"/>
      <sheetName val="Muro_K99+070311"/>
      <sheetName val="MURO_K104+45411"/>
      <sheetName val="Muro_K109+057011"/>
      <sheetName val="BOX_K11"/>
      <sheetName val="INFORME_SEMANAL8"/>
      <sheetName val="201_78"/>
      <sheetName val="211_18"/>
      <sheetName val="320_28"/>
      <sheetName val="330_18"/>
      <sheetName val="330_28"/>
      <sheetName val="411_28"/>
      <sheetName val="450_2P8"/>
      <sheetName val="450_9P8"/>
      <sheetName val="461_18"/>
      <sheetName val="465_18"/>
      <sheetName val="464_1P8"/>
      <sheetName val="600_28"/>
      <sheetName val="630_58"/>
      <sheetName val="630_68"/>
      <sheetName val="630_78"/>
      <sheetName val="681_18"/>
      <sheetName val="670_P8"/>
      <sheetName val="671_P8"/>
      <sheetName val="674_28"/>
      <sheetName val="450_3P8"/>
      <sheetName val="621_1P8"/>
      <sheetName val="610_2P8"/>
      <sheetName val="230_28"/>
      <sheetName val="230_2P8"/>
      <sheetName val="621_1-1P8"/>
      <sheetName val="621_1_2P8"/>
      <sheetName val="PESO_VARILLAS8"/>
      <sheetName val="210_1_17"/>
      <sheetName val="210_1_27"/>
      <sheetName val="210_2_17"/>
      <sheetName val="220_17"/>
      <sheetName val="420_17"/>
      <sheetName val="421_17"/>
      <sheetName val="630_4_17"/>
      <sheetName val="640_1_17"/>
      <sheetName val="4P_1_17"/>
      <sheetName val="671_17"/>
      <sheetName val="673P_17"/>
      <sheetName val="674p_27"/>
      <sheetName val="640_1_27"/>
      <sheetName val="640_1_47"/>
      <sheetName val="630_3_17"/>
      <sheetName val="700_17"/>
      <sheetName val="701_27"/>
      <sheetName val="710_17"/>
      <sheetName val="730_17"/>
      <sheetName val="TORTA_EST7"/>
      <sheetName val="Indicadores_Y_Listas7"/>
      <sheetName val="PROY_ORIGINAL18"/>
      <sheetName val="PU_(2)17"/>
      <sheetName val="COSTOS_UNITARIOS12"/>
      <sheetName val="TRAYECTO_112"/>
      <sheetName val="200P_112"/>
      <sheetName val="210_2_212"/>
      <sheetName val="320_112"/>
      <sheetName val="640_112"/>
      <sheetName val="500P_112"/>
      <sheetName val="500P_212"/>
      <sheetName val="600_112"/>
      <sheetName val="610_112"/>
      <sheetName val="630_412"/>
      <sheetName val="640P_212"/>
      <sheetName val="640_1_(2)12"/>
      <sheetName val="672P_112"/>
      <sheetName val="2P_112"/>
      <sheetName val="900_212"/>
      <sheetName val="materiales_de_insumo12"/>
      <sheetName val="jornales_y_prestaciones12"/>
      <sheetName val="210_112"/>
      <sheetName val="310_112"/>
      <sheetName val="600_412"/>
      <sheetName val="661_112"/>
      <sheetName val="673_112"/>
      <sheetName val="673_212"/>
      <sheetName val="673_312"/>
      <sheetName val="672_112"/>
      <sheetName val="3P_112"/>
      <sheetName val="3P_212"/>
      <sheetName val="6_1P12"/>
      <sheetName val="6_2P12"/>
      <sheetName val="6_4P12"/>
      <sheetName val="VALOR_ENSAYOS12"/>
      <sheetName val="resumen_preacta12"/>
      <sheetName val="Resalto_en_asfalto12"/>
      <sheetName val="Mat_fresado_para_ampliacion12"/>
      <sheetName val="Tuberia_filtro_D=6&quot;12"/>
      <sheetName val="Realce_de_bordillo12"/>
      <sheetName val="Remocion_tuberia_d=24&quot;12"/>
      <sheetName val="GRAVA_ATRAQUES_DE_ALCANTARILL12"/>
      <sheetName val="FORMATO_PREACTA12"/>
      <sheetName val="FORMATO_FECHA)12"/>
      <sheetName val="DESMONTE_LIMP_12"/>
      <sheetName val="REGISTRO_FOTOGRAFICO12"/>
      <sheetName val="S200_1_DESM__LIMP_B_12"/>
      <sheetName val="S200_2_DESM__LIMP__NB12"/>
      <sheetName val="S201_7_DEMO__ESTRUCTURAS12"/>
      <sheetName val="Remocion_alcantarillas_12"/>
      <sheetName val="Excav__Mat__Comun_12"/>
      <sheetName val="s201_15-remoción_de_alcantari12"/>
      <sheetName val="s210_2_2-Exc_de_expl12"/>
      <sheetName val="s210_2_1-Exc_en_roca12"/>
      <sheetName val="s211_1_REMOCION_DERR_12"/>
      <sheetName val="s220_1_Terraplenes12"/>
      <sheetName val="s221_1_Pedraplen12"/>
      <sheetName val="S900_3_TRANS__DERRUMBE12"/>
      <sheetName val="s231_1_Geotextil12"/>
      <sheetName val="S230_2_Mejora__de_la_Sub-Ra12"/>
      <sheetName val="S320_1_Sub_base12"/>
      <sheetName val="S330_1_BASE_GRANULAR12"/>
      <sheetName val="CONFM__DE_CALZADA_EXISTENTE12"/>
      <sheetName val="S310_1_Confor__calzada_existe12"/>
      <sheetName val="_S450_1_MEZCLA_MDC-112"/>
      <sheetName val="_S450_2MEZCLA_MDC-212"/>
      <sheetName val="S420_1_RIEGO_DE_IMPRIMACION_12"/>
      <sheetName val="S421_1_RIEGO_LIGA_CRR-112"/>
      <sheetName val="S460_1_FRESADO_12"/>
      <sheetName val="Excav__REPARACION_PAVIMENTO_12"/>
      <sheetName val="S465_1_EXC__PAV__ASFALTICO12"/>
      <sheetName val="S500_1_PAVIMENTO_CONCRETO12"/>
      <sheetName val="S510_1_PAVIMENTO_ADOQUIN12"/>
      <sheetName val="S600_1_EXCAV__VARIAS_12"/>
      <sheetName val="Relleno_Estructuras12"/>
      <sheetName val="eXCAVACIONES_VARIAS_EN_ROCA_12"/>
      <sheetName val="S600_2_EXCAV__ROCA12"/>
      <sheetName val="S610_1_Relleno_Estructuras12"/>
      <sheetName val="S623_1_Anclajes_12"/>
      <sheetName val="S623P1_Pantalla_Concreto12"/>
      <sheetName val="S630_3_Concretos_C12"/>
      <sheetName val="S630_4a_Concretos_D12"/>
      <sheetName val="S630_4b_Concretos_D12"/>
      <sheetName val="S630_6_CONCRETO_F12"/>
      <sheetName val="CONCRETO_G12"/>
      <sheetName val="S630_7_CONCRETO_G12"/>
      <sheetName val="s640_1_Acero_refuerzo12"/>
      <sheetName val="S642_13_Juntas_dilatacion12"/>
      <sheetName val="S644_2_Tuberia_PVC_4&quot;12"/>
      <sheetName val="_TUBERIA_36&quot;12"/>
      <sheetName val="S632_1_Baranda12"/>
      <sheetName val="_S661_1_TUBERIA_36&quot;_12"/>
      <sheetName val="S673_1_MAT__FILTRANTE12"/>
      <sheetName val="S673_2_GEOTEXTIL12"/>
      <sheetName val="TRANS__EXPLANACION12"/>
      <sheetName val="_S673_3_GEODREN_PLANAR_6&quot;12"/>
      <sheetName val="S681_1_GAVIONES12"/>
      <sheetName val="S700_1_Demarcacion12"/>
      <sheetName val="S700_2_Marca_víal12"/>
      <sheetName val="S701_1_tachas_reflectivas12"/>
      <sheetName val="S710_1_1_SEÑ_VERT__12"/>
      <sheetName val="S710_2_SEÑ_VERT_V12"/>
      <sheetName val="S710_1_2_SEÑ_VERT_12"/>
      <sheetName val="S730_1Defensas_12"/>
      <sheetName val="S800_2_CERCAS12"/>
      <sheetName val="S810_1_PROTECCION_TALUDES12"/>
      <sheetName val="S900_2Trans_explan12"/>
      <sheetName val="Tratamiento_fisuras12"/>
      <sheetName val="MARCAS_VIALES12"/>
      <sheetName val="Geomalla_con_fibra_de_vidrio12"/>
      <sheetName val="Anclajes_pasivos_4#612"/>
      <sheetName val="SNP1-geomalla_fibra_Vidrio12"/>
      <sheetName val="SNP2-geomalla_Biaxial12"/>
      <sheetName val="SNP3_concreto_3500_12"/>
      <sheetName val="SNP4_CEM__ASFALTICO12"/>
      <sheetName val="SNP5_MTTO_RUTINARIO12"/>
      <sheetName val="SNP6_Drenes12"/>
      <sheetName val="SNP7_Anclajes_pasivos_4#612"/>
      <sheetName val="SNP8_Anclajes_activos_2_Tor12"/>
      <sheetName val="SNP9_Anclajes_activos_4_Tor12"/>
      <sheetName val="SNP10_MATERIAL_3&quot;_TRIT12"/>
      <sheetName val="SNP11_Material_Relleno12"/>
      <sheetName val="SNP12_CUNETAS_3_00012"/>
      <sheetName val="SNP13_PARCHEO12"/>
      <sheetName val="SNP14_SELLO_JUNTAS12"/>
      <sheetName val="SNP15_Pilotes12"/>
      <sheetName val="SNP16_EXCAV__PAVIMENTO12"/>
      <sheetName val="SNP17_TRANS_BASE12"/>
      <sheetName val="SNP18_AFIRMADO_3&quot;12"/>
      <sheetName val="alcantarilla_K69+10312"/>
      <sheetName val="alcantarilla_K68+43712"/>
      <sheetName val="alcantarilla_K67+45512"/>
      <sheetName val="BOX_110+520_PUENTE_EL_VERDE12"/>
      <sheetName val="Muro_K99+070312"/>
      <sheetName val="MURO_K104+45412"/>
      <sheetName val="Muro_K109+057012"/>
      <sheetName val="BOX_K12"/>
      <sheetName val="INFORME_SEMANAL9"/>
      <sheetName val="201_79"/>
      <sheetName val="211_19"/>
      <sheetName val="320_29"/>
      <sheetName val="330_19"/>
      <sheetName val="330_29"/>
      <sheetName val="411_29"/>
      <sheetName val="450_2P9"/>
      <sheetName val="450_9P9"/>
      <sheetName val="461_19"/>
      <sheetName val="465_19"/>
      <sheetName val="464_1P9"/>
      <sheetName val="600_29"/>
      <sheetName val="630_59"/>
      <sheetName val="630_69"/>
      <sheetName val="630_79"/>
      <sheetName val="681_19"/>
      <sheetName val="670_P9"/>
      <sheetName val="671_P9"/>
      <sheetName val="674_29"/>
      <sheetName val="450_3P9"/>
      <sheetName val="621_1P9"/>
      <sheetName val="610_2P9"/>
      <sheetName val="230_29"/>
      <sheetName val="230_2P9"/>
      <sheetName val="621_1-1P9"/>
      <sheetName val="621_1_2P9"/>
      <sheetName val="PESO_VARILLAS9"/>
      <sheetName val="210_1_18"/>
      <sheetName val="210_1_28"/>
      <sheetName val="210_2_18"/>
      <sheetName val="220_18"/>
      <sheetName val="420_18"/>
      <sheetName val="421_18"/>
      <sheetName val="630_4_18"/>
      <sheetName val="640_1_18"/>
      <sheetName val="4P_1_18"/>
      <sheetName val="671_18"/>
      <sheetName val="673P_18"/>
      <sheetName val="674p_28"/>
      <sheetName val="640_1_28"/>
      <sheetName val="640_1_48"/>
      <sheetName val="630_3_18"/>
      <sheetName val="700_18"/>
      <sheetName val="701_28"/>
      <sheetName val="710_18"/>
      <sheetName val="730_18"/>
      <sheetName val="TORTA_EST8"/>
      <sheetName val="Indicadores_Y_Listas8"/>
      <sheetName val="PROY_ORIGINAL20"/>
      <sheetName val="PU_(2)19"/>
      <sheetName val="COSTOS_UNITARIOS14"/>
      <sheetName val="TRAYECTO_114"/>
      <sheetName val="200P_114"/>
      <sheetName val="210_2_214"/>
      <sheetName val="320_114"/>
      <sheetName val="640_114"/>
      <sheetName val="500P_114"/>
      <sheetName val="500P_214"/>
      <sheetName val="600_114"/>
      <sheetName val="610_114"/>
      <sheetName val="630_414"/>
      <sheetName val="640P_214"/>
      <sheetName val="640_1_(2)14"/>
      <sheetName val="672P_114"/>
      <sheetName val="2P_114"/>
      <sheetName val="900_214"/>
      <sheetName val="materiales_de_insumo14"/>
      <sheetName val="jornales_y_prestaciones14"/>
      <sheetName val="210_114"/>
      <sheetName val="310_114"/>
      <sheetName val="600_414"/>
      <sheetName val="661_114"/>
      <sheetName val="673_114"/>
      <sheetName val="673_214"/>
      <sheetName val="673_314"/>
      <sheetName val="672_114"/>
      <sheetName val="3P_114"/>
      <sheetName val="3P_214"/>
      <sheetName val="6_1P14"/>
      <sheetName val="6_2P14"/>
      <sheetName val="6_4P14"/>
      <sheetName val="VALOR_ENSAYOS14"/>
      <sheetName val="resumen_preacta14"/>
      <sheetName val="Resalto_en_asfalto14"/>
      <sheetName val="Mat_fresado_para_ampliacion14"/>
      <sheetName val="Tuberia_filtro_D=6&quot;14"/>
      <sheetName val="Realce_de_bordillo14"/>
      <sheetName val="Remocion_tuberia_d=24&quot;14"/>
      <sheetName val="GRAVA_ATRAQUES_DE_ALCANTARILL14"/>
      <sheetName val="FORMATO_PREACTA14"/>
      <sheetName val="FORMATO_FECHA)14"/>
      <sheetName val="DESMONTE_LIMP_14"/>
      <sheetName val="REGISTRO_FOTOGRAFICO14"/>
      <sheetName val="S200_1_DESM__LIMP_B_14"/>
      <sheetName val="S200_2_DESM__LIMP__NB14"/>
      <sheetName val="S201_7_DEMO__ESTRUCTURAS14"/>
      <sheetName val="Remocion_alcantarillas_14"/>
      <sheetName val="Excav__Mat__Comun_14"/>
      <sheetName val="s201_15-remoción_de_alcantari14"/>
      <sheetName val="s210_2_2-Exc_de_expl14"/>
      <sheetName val="s210_2_1-Exc_en_roca14"/>
      <sheetName val="s211_1_REMOCION_DERR_14"/>
      <sheetName val="s220_1_Terraplenes14"/>
      <sheetName val="s221_1_Pedraplen14"/>
      <sheetName val="S900_3_TRANS__DERRUMBE14"/>
      <sheetName val="s231_1_Geotextil14"/>
      <sheetName val="S230_2_Mejora__de_la_Sub-Ra14"/>
      <sheetName val="S320_1_Sub_base14"/>
      <sheetName val="S330_1_BASE_GRANULAR14"/>
      <sheetName val="CONFM__DE_CALZADA_EXISTENTE14"/>
      <sheetName val="S310_1_Confor__calzada_existe14"/>
      <sheetName val="_S450_1_MEZCLA_MDC-114"/>
      <sheetName val="_S450_2MEZCLA_MDC-214"/>
      <sheetName val="S420_1_RIEGO_DE_IMPRIMACION_14"/>
      <sheetName val="S421_1_RIEGO_LIGA_CRR-114"/>
      <sheetName val="S460_1_FRESADO_14"/>
      <sheetName val="Excav__REPARACION_PAVIMENTO_14"/>
      <sheetName val="S465_1_EXC__PAV__ASFALTICO14"/>
      <sheetName val="S500_1_PAVIMENTO_CONCRETO14"/>
      <sheetName val="S510_1_PAVIMENTO_ADOQUIN14"/>
      <sheetName val="S600_1_EXCAV__VARIAS_14"/>
      <sheetName val="Relleno_Estructuras14"/>
      <sheetName val="eXCAVACIONES_VARIAS_EN_ROCA_14"/>
      <sheetName val="S600_2_EXCAV__ROCA14"/>
      <sheetName val="S610_1_Relleno_Estructuras14"/>
      <sheetName val="S623_1_Anclajes_14"/>
      <sheetName val="S623P1_Pantalla_Concreto14"/>
      <sheetName val="S630_3_Concretos_C14"/>
      <sheetName val="S630_4a_Concretos_D14"/>
      <sheetName val="S630_4b_Concretos_D14"/>
      <sheetName val="S630_6_CONCRETO_F14"/>
      <sheetName val="CONCRETO_G14"/>
      <sheetName val="S630_7_CONCRETO_G14"/>
      <sheetName val="s640_1_Acero_refuerzo14"/>
      <sheetName val="S642_13_Juntas_dilatacion14"/>
      <sheetName val="S644_2_Tuberia_PVC_4&quot;14"/>
      <sheetName val="_TUBERIA_36&quot;14"/>
      <sheetName val="S632_1_Baranda14"/>
      <sheetName val="_S661_1_TUBERIA_36&quot;_14"/>
      <sheetName val="S673_1_MAT__FILTRANTE14"/>
      <sheetName val="S673_2_GEOTEXTIL14"/>
      <sheetName val="TRANS__EXPLANACION14"/>
      <sheetName val="_S673_3_GEODREN_PLANAR_6&quot;14"/>
      <sheetName val="S681_1_GAVIONES14"/>
      <sheetName val="S700_1_Demarcacion14"/>
      <sheetName val="S700_2_Marca_víal14"/>
      <sheetName val="S701_1_tachas_reflectivas14"/>
      <sheetName val="S710_1_1_SEÑ_VERT__14"/>
      <sheetName val="S710_2_SEÑ_VERT_V14"/>
      <sheetName val="S710_1_2_SEÑ_VERT_14"/>
      <sheetName val="S730_1Defensas_14"/>
      <sheetName val="S800_2_CERCAS14"/>
      <sheetName val="S810_1_PROTECCION_TALUDES14"/>
      <sheetName val="S900_2Trans_explan14"/>
      <sheetName val="Tratamiento_fisuras14"/>
      <sheetName val="MARCAS_VIALES14"/>
      <sheetName val="Geomalla_con_fibra_de_vidrio14"/>
      <sheetName val="Anclajes_pasivos_4#614"/>
      <sheetName val="SNP1-geomalla_fibra_Vidrio14"/>
      <sheetName val="SNP2-geomalla_Biaxial14"/>
      <sheetName val="SNP3_concreto_3500_14"/>
      <sheetName val="SNP4_CEM__ASFALTICO14"/>
      <sheetName val="SNP5_MTTO_RUTINARIO14"/>
      <sheetName val="SNP6_Drenes14"/>
      <sheetName val="SNP7_Anclajes_pasivos_4#614"/>
      <sheetName val="SNP8_Anclajes_activos_2_Tor14"/>
      <sheetName val="SNP9_Anclajes_activos_4_Tor14"/>
      <sheetName val="SNP10_MATERIAL_3&quot;_TRIT14"/>
      <sheetName val="SNP11_Material_Relleno14"/>
      <sheetName val="SNP12_CUNETAS_3_00014"/>
      <sheetName val="SNP13_PARCHEO14"/>
      <sheetName val="SNP14_SELLO_JUNTAS14"/>
      <sheetName val="SNP15_Pilotes14"/>
      <sheetName val="SNP16_EXCAV__PAVIMENTO14"/>
      <sheetName val="SNP17_TRANS_BASE14"/>
      <sheetName val="SNP18_AFIRMADO_3&quot;14"/>
      <sheetName val="alcantarilla_K69+10314"/>
      <sheetName val="alcantarilla_K68+43714"/>
      <sheetName val="alcantarilla_K67+45514"/>
      <sheetName val="BOX_110+520_PUENTE_EL_VERDE14"/>
      <sheetName val="Muro_K99+070314"/>
      <sheetName val="MURO_K104+45414"/>
      <sheetName val="Muro_K109+057014"/>
      <sheetName val="BOX_K14"/>
      <sheetName val="INFORME_SEMANAL11"/>
      <sheetName val="201_711"/>
      <sheetName val="211_111"/>
      <sheetName val="320_211"/>
      <sheetName val="330_111"/>
      <sheetName val="330_211"/>
      <sheetName val="411_211"/>
      <sheetName val="450_2P11"/>
      <sheetName val="450_9P11"/>
      <sheetName val="461_111"/>
      <sheetName val="465_111"/>
      <sheetName val="464_1P11"/>
      <sheetName val="600_211"/>
      <sheetName val="630_511"/>
      <sheetName val="630_611"/>
      <sheetName val="630_711"/>
      <sheetName val="681_111"/>
      <sheetName val="670_P11"/>
      <sheetName val="671_P11"/>
      <sheetName val="674_211"/>
      <sheetName val="450_3P11"/>
      <sheetName val="621_1P11"/>
      <sheetName val="610_2P11"/>
      <sheetName val="230_211"/>
      <sheetName val="230_2P11"/>
      <sheetName val="621_1-1P11"/>
      <sheetName val="621_1_2P11"/>
      <sheetName val="PESO_VARILLAS11"/>
      <sheetName val="210_1_110"/>
      <sheetName val="210_1_210"/>
      <sheetName val="210_2_110"/>
      <sheetName val="220_110"/>
      <sheetName val="420_110"/>
      <sheetName val="421_110"/>
      <sheetName val="630_4_110"/>
      <sheetName val="640_1_110"/>
      <sheetName val="4P_1_110"/>
      <sheetName val="671_110"/>
      <sheetName val="673P_110"/>
      <sheetName val="674p_210"/>
      <sheetName val="640_1_210"/>
      <sheetName val="640_1_410"/>
      <sheetName val="630_3_110"/>
      <sheetName val="700_110"/>
      <sheetName val="701_210"/>
      <sheetName val="710_110"/>
      <sheetName val="730_110"/>
      <sheetName val="TORTA_EST10"/>
      <sheetName val="Indicadores_Y_Listas10"/>
      <sheetName val="PROY_ORIGINAL21"/>
      <sheetName val="PU_(2)20"/>
      <sheetName val="COSTOS_UNITARIOS15"/>
      <sheetName val="TRAYECTO_115"/>
      <sheetName val="200P_115"/>
      <sheetName val="210_2_215"/>
      <sheetName val="320_115"/>
      <sheetName val="640_115"/>
      <sheetName val="500P_115"/>
      <sheetName val="500P_215"/>
      <sheetName val="600_115"/>
      <sheetName val="610_115"/>
      <sheetName val="630_415"/>
      <sheetName val="640P_215"/>
      <sheetName val="640_1_(2)15"/>
      <sheetName val="672P_115"/>
      <sheetName val="2P_115"/>
      <sheetName val="900_215"/>
      <sheetName val="materiales_de_insumo15"/>
      <sheetName val="jornales_y_prestaciones15"/>
      <sheetName val="210_115"/>
      <sheetName val="310_115"/>
      <sheetName val="600_415"/>
      <sheetName val="661_115"/>
      <sheetName val="673_115"/>
      <sheetName val="673_215"/>
      <sheetName val="673_315"/>
      <sheetName val="672_115"/>
      <sheetName val="3P_115"/>
      <sheetName val="3P_215"/>
      <sheetName val="6_1P15"/>
      <sheetName val="6_2P15"/>
      <sheetName val="6_4P15"/>
      <sheetName val="VALOR_ENSAYOS15"/>
      <sheetName val="resumen_preacta15"/>
      <sheetName val="Resalto_en_asfalto15"/>
      <sheetName val="Mat_fresado_para_ampliacion15"/>
      <sheetName val="Tuberia_filtro_D=6&quot;15"/>
      <sheetName val="Realce_de_bordillo15"/>
      <sheetName val="Remocion_tuberia_d=24&quot;15"/>
      <sheetName val="GRAVA_ATRAQUES_DE_ALCANTARILL15"/>
      <sheetName val="FORMATO_PREACTA15"/>
      <sheetName val="FORMATO_FECHA)15"/>
      <sheetName val="DESMONTE_LIMP_15"/>
      <sheetName val="REGISTRO_FOTOGRAFICO15"/>
      <sheetName val="S200_1_DESM__LIMP_B_15"/>
      <sheetName val="S200_2_DESM__LIMP__NB15"/>
      <sheetName val="S201_7_DEMO__ESTRUCTURAS15"/>
      <sheetName val="Remocion_alcantarillas_15"/>
      <sheetName val="Excav__Mat__Comun_15"/>
      <sheetName val="s201_15-remoción_de_alcantari15"/>
      <sheetName val="s210_2_2-Exc_de_expl15"/>
      <sheetName val="s210_2_1-Exc_en_roca15"/>
      <sheetName val="s211_1_REMOCION_DERR_15"/>
      <sheetName val="s220_1_Terraplenes15"/>
      <sheetName val="s221_1_Pedraplen15"/>
      <sheetName val="S900_3_TRANS__DERRUMBE15"/>
      <sheetName val="s231_1_Geotextil15"/>
      <sheetName val="S230_2_Mejora__de_la_Sub-Ra15"/>
      <sheetName val="S320_1_Sub_base15"/>
      <sheetName val="S330_1_BASE_GRANULAR15"/>
      <sheetName val="CONFM__DE_CALZADA_EXISTENTE15"/>
      <sheetName val="S310_1_Confor__calzada_existe15"/>
      <sheetName val="_S450_1_MEZCLA_MDC-115"/>
      <sheetName val="_S450_2MEZCLA_MDC-215"/>
      <sheetName val="S420_1_RIEGO_DE_IMPRIMACION_15"/>
      <sheetName val="S421_1_RIEGO_LIGA_CRR-115"/>
      <sheetName val="S460_1_FRESADO_15"/>
      <sheetName val="Excav__REPARACION_PAVIMENTO_15"/>
      <sheetName val="S465_1_EXC__PAV__ASFALTICO15"/>
      <sheetName val="S500_1_PAVIMENTO_CONCRETO15"/>
      <sheetName val="S510_1_PAVIMENTO_ADOQUIN15"/>
      <sheetName val="S600_1_EXCAV__VARIAS_15"/>
      <sheetName val="Relleno_Estructuras15"/>
      <sheetName val="eXCAVACIONES_VARIAS_EN_ROCA_15"/>
      <sheetName val="S600_2_EXCAV__ROCA15"/>
      <sheetName val="S610_1_Relleno_Estructuras15"/>
      <sheetName val="S623_1_Anclajes_15"/>
      <sheetName val="S623P1_Pantalla_Concreto15"/>
      <sheetName val="S630_3_Concretos_C15"/>
      <sheetName val="S630_4a_Concretos_D15"/>
      <sheetName val="S630_4b_Concretos_D15"/>
      <sheetName val="S630_6_CONCRETO_F15"/>
      <sheetName val="CONCRETO_G15"/>
      <sheetName val="S630_7_CONCRETO_G15"/>
      <sheetName val="s640_1_Acero_refuerzo15"/>
      <sheetName val="S642_13_Juntas_dilatacion15"/>
      <sheetName val="S644_2_Tuberia_PVC_4&quot;15"/>
      <sheetName val="_TUBERIA_36&quot;15"/>
      <sheetName val="S632_1_Baranda15"/>
      <sheetName val="_S661_1_TUBERIA_36&quot;_15"/>
      <sheetName val="S673_1_MAT__FILTRANTE15"/>
      <sheetName val="S673_2_GEOTEXTIL15"/>
      <sheetName val="TRANS__EXPLANACION15"/>
      <sheetName val="_S673_3_GEODREN_PLANAR_6&quot;15"/>
      <sheetName val="S681_1_GAVIONES15"/>
      <sheetName val="S700_1_Demarcacion15"/>
      <sheetName val="S700_2_Marca_víal15"/>
      <sheetName val="S701_1_tachas_reflectivas15"/>
      <sheetName val="S710_1_1_SEÑ_VERT__15"/>
      <sheetName val="S710_2_SEÑ_VERT_V15"/>
      <sheetName val="S710_1_2_SEÑ_VERT_15"/>
      <sheetName val="S730_1Defensas_15"/>
      <sheetName val="S800_2_CERCAS15"/>
      <sheetName val="S810_1_PROTECCION_TALUDES15"/>
      <sheetName val="S900_2Trans_explan15"/>
      <sheetName val="Tratamiento_fisuras15"/>
      <sheetName val="MARCAS_VIALES15"/>
      <sheetName val="Geomalla_con_fibra_de_vidrio15"/>
      <sheetName val="Anclajes_pasivos_4#615"/>
      <sheetName val="SNP1-geomalla_fibra_Vidrio15"/>
      <sheetName val="SNP2-geomalla_Biaxial15"/>
      <sheetName val="SNP3_concreto_3500_15"/>
      <sheetName val="SNP4_CEM__ASFALTICO15"/>
      <sheetName val="SNP5_MTTO_RUTINARIO15"/>
      <sheetName val="SNP6_Drenes15"/>
      <sheetName val="SNP7_Anclajes_pasivos_4#615"/>
      <sheetName val="SNP8_Anclajes_activos_2_Tor15"/>
      <sheetName val="SNP9_Anclajes_activos_4_Tor15"/>
      <sheetName val="SNP10_MATERIAL_3&quot;_TRIT15"/>
      <sheetName val="SNP11_Material_Relleno15"/>
      <sheetName val="SNP12_CUNETAS_3_00015"/>
      <sheetName val="SNP13_PARCHEO15"/>
      <sheetName val="SNP14_SELLO_JUNTAS15"/>
      <sheetName val="SNP15_Pilotes15"/>
      <sheetName val="SNP16_EXCAV__PAVIMENTO15"/>
      <sheetName val="SNP17_TRANS_BASE15"/>
      <sheetName val="SNP18_AFIRMADO_3&quot;15"/>
      <sheetName val="alcantarilla_K69+10315"/>
      <sheetName val="alcantarilla_K68+43715"/>
      <sheetName val="alcantarilla_K67+45515"/>
      <sheetName val="BOX_110+520_PUENTE_EL_VERDE15"/>
      <sheetName val="Muro_K99+070315"/>
      <sheetName val="MURO_K104+45415"/>
      <sheetName val="Muro_K109+057015"/>
      <sheetName val="BOX_K15"/>
      <sheetName val="INFORME_SEMANAL12"/>
      <sheetName val="201_712"/>
      <sheetName val="211_112"/>
      <sheetName val="320_212"/>
      <sheetName val="330_112"/>
      <sheetName val="330_212"/>
      <sheetName val="411_212"/>
      <sheetName val="450_2P12"/>
      <sheetName val="450_9P12"/>
      <sheetName val="461_112"/>
      <sheetName val="465_112"/>
      <sheetName val="464_1P12"/>
      <sheetName val="600_212"/>
      <sheetName val="630_512"/>
      <sheetName val="630_612"/>
      <sheetName val="630_712"/>
      <sheetName val="681_112"/>
      <sheetName val="670_P12"/>
      <sheetName val="671_P12"/>
      <sheetName val="674_212"/>
      <sheetName val="450_3P12"/>
      <sheetName val="621_1P12"/>
      <sheetName val="610_2P12"/>
      <sheetName val="230_212"/>
      <sheetName val="230_2P12"/>
      <sheetName val="621_1-1P12"/>
      <sheetName val="621_1_2P12"/>
      <sheetName val="PESO_VARILLAS12"/>
      <sheetName val="210_1_111"/>
      <sheetName val="210_1_211"/>
      <sheetName val="210_2_111"/>
      <sheetName val="220_111"/>
      <sheetName val="420_111"/>
      <sheetName val="421_111"/>
      <sheetName val="630_4_111"/>
      <sheetName val="640_1_111"/>
      <sheetName val="4P_1_111"/>
      <sheetName val="671_111"/>
      <sheetName val="673P_111"/>
      <sheetName val="674p_211"/>
      <sheetName val="640_1_211"/>
      <sheetName val="640_1_411"/>
      <sheetName val="630_3_111"/>
      <sheetName val="700_111"/>
      <sheetName val="701_211"/>
      <sheetName val="710_111"/>
      <sheetName val="730_111"/>
      <sheetName val="TORTA_EST11"/>
      <sheetName val="Indicadores_Y_Listas11"/>
      <sheetName val="PROY_ORIGINAL22"/>
      <sheetName val="PU_(2)21"/>
      <sheetName val="COSTOS_UNITARIOS16"/>
      <sheetName val="TRAYECTO_116"/>
      <sheetName val="200P_116"/>
      <sheetName val="210_2_216"/>
      <sheetName val="320_116"/>
      <sheetName val="640_116"/>
      <sheetName val="500P_116"/>
      <sheetName val="500P_216"/>
      <sheetName val="600_116"/>
      <sheetName val="610_116"/>
      <sheetName val="630_416"/>
      <sheetName val="640P_216"/>
      <sheetName val="640_1_(2)16"/>
      <sheetName val="672P_116"/>
      <sheetName val="2P_116"/>
      <sheetName val="900_216"/>
      <sheetName val="materiales_de_insumo16"/>
      <sheetName val="jornales_y_prestaciones16"/>
      <sheetName val="210_116"/>
      <sheetName val="310_116"/>
      <sheetName val="600_416"/>
      <sheetName val="661_116"/>
      <sheetName val="673_116"/>
      <sheetName val="673_216"/>
      <sheetName val="673_316"/>
      <sheetName val="672_116"/>
      <sheetName val="3P_116"/>
      <sheetName val="3P_216"/>
      <sheetName val="6_1P16"/>
      <sheetName val="6_2P16"/>
      <sheetName val="6_4P16"/>
      <sheetName val="VALOR_ENSAYOS16"/>
      <sheetName val="resumen_preacta16"/>
      <sheetName val="Resalto_en_asfalto16"/>
      <sheetName val="Mat_fresado_para_ampliacion16"/>
      <sheetName val="Tuberia_filtro_D=6&quot;16"/>
      <sheetName val="Realce_de_bordillo16"/>
      <sheetName val="Remocion_tuberia_d=24&quot;16"/>
      <sheetName val="GRAVA_ATRAQUES_DE_ALCANTARILL16"/>
      <sheetName val="FORMATO_PREACTA16"/>
      <sheetName val="FORMATO_FECHA)16"/>
      <sheetName val="DESMONTE_LIMP_16"/>
      <sheetName val="REGISTRO_FOTOGRAFICO16"/>
      <sheetName val="S200_1_DESM__LIMP_B_16"/>
      <sheetName val="S200_2_DESM__LIMP__NB16"/>
      <sheetName val="S201_7_DEMO__ESTRUCTURAS16"/>
      <sheetName val="Remocion_alcantarillas_16"/>
      <sheetName val="Excav__Mat__Comun_16"/>
      <sheetName val="s201_15-remoción_de_alcantari16"/>
      <sheetName val="s210_2_2-Exc_de_expl16"/>
      <sheetName val="s210_2_1-Exc_en_roca16"/>
      <sheetName val="s211_1_REMOCION_DERR_16"/>
      <sheetName val="s220_1_Terraplenes16"/>
      <sheetName val="s221_1_Pedraplen16"/>
      <sheetName val="S900_3_TRANS__DERRUMBE16"/>
      <sheetName val="s231_1_Geotextil16"/>
      <sheetName val="S230_2_Mejora__de_la_Sub-Ra16"/>
      <sheetName val="S320_1_Sub_base16"/>
      <sheetName val="S330_1_BASE_GRANULAR16"/>
      <sheetName val="CONFM__DE_CALZADA_EXISTENTE16"/>
      <sheetName val="S310_1_Confor__calzada_existe16"/>
      <sheetName val="_S450_1_MEZCLA_MDC-116"/>
      <sheetName val="_S450_2MEZCLA_MDC-216"/>
      <sheetName val="S420_1_RIEGO_DE_IMPRIMACION_16"/>
      <sheetName val="S421_1_RIEGO_LIGA_CRR-116"/>
      <sheetName val="S460_1_FRESADO_16"/>
      <sheetName val="Excav__REPARACION_PAVIMENTO_16"/>
      <sheetName val="S465_1_EXC__PAV__ASFALTICO16"/>
      <sheetName val="S500_1_PAVIMENTO_CONCRETO16"/>
      <sheetName val="S510_1_PAVIMENTO_ADOQUIN16"/>
      <sheetName val="S600_1_EXCAV__VARIAS_16"/>
      <sheetName val="Relleno_Estructuras16"/>
      <sheetName val="eXCAVACIONES_VARIAS_EN_ROCA_16"/>
      <sheetName val="S600_2_EXCAV__ROCA16"/>
      <sheetName val="S610_1_Relleno_Estructuras16"/>
      <sheetName val="S623_1_Anclajes_16"/>
      <sheetName val="S623P1_Pantalla_Concreto16"/>
      <sheetName val="S630_3_Concretos_C16"/>
      <sheetName val="S630_4a_Concretos_D16"/>
      <sheetName val="S630_4b_Concretos_D16"/>
      <sheetName val="S630_6_CONCRETO_F16"/>
      <sheetName val="CONCRETO_G16"/>
      <sheetName val="S630_7_CONCRETO_G16"/>
      <sheetName val="s640_1_Acero_refuerzo16"/>
      <sheetName val="S642_13_Juntas_dilatacion16"/>
      <sheetName val="S644_2_Tuberia_PVC_4&quot;16"/>
      <sheetName val="_TUBERIA_36&quot;16"/>
      <sheetName val="S632_1_Baranda16"/>
      <sheetName val="_S661_1_TUBERIA_36&quot;_16"/>
      <sheetName val="S673_1_MAT__FILTRANTE16"/>
      <sheetName val="S673_2_GEOTEXTIL16"/>
      <sheetName val="TRANS__EXPLANACION16"/>
      <sheetName val="_S673_3_GEODREN_PLANAR_6&quot;16"/>
      <sheetName val="S681_1_GAVIONES16"/>
      <sheetName val="S700_1_Demarcacion16"/>
      <sheetName val="S700_2_Marca_víal16"/>
      <sheetName val="S701_1_tachas_reflectivas16"/>
      <sheetName val="S710_1_1_SEÑ_VERT__16"/>
      <sheetName val="S710_2_SEÑ_VERT_V16"/>
      <sheetName val="S710_1_2_SEÑ_VERT_16"/>
      <sheetName val="S730_1Defensas_16"/>
      <sheetName val="S800_2_CERCAS16"/>
      <sheetName val="S810_1_PROTECCION_TALUDES16"/>
      <sheetName val="S900_2Trans_explan16"/>
      <sheetName val="Tratamiento_fisuras16"/>
      <sheetName val="MARCAS_VIALES16"/>
      <sheetName val="Geomalla_con_fibra_de_vidrio16"/>
      <sheetName val="Anclajes_pasivos_4#616"/>
      <sheetName val="SNP1-geomalla_fibra_Vidrio16"/>
      <sheetName val="SNP2-geomalla_Biaxial16"/>
      <sheetName val="SNP3_concreto_3500_16"/>
      <sheetName val="SNP4_CEM__ASFALTICO16"/>
      <sheetName val="SNP5_MTTO_RUTINARIO16"/>
      <sheetName val="SNP6_Drenes16"/>
      <sheetName val="SNP7_Anclajes_pasivos_4#616"/>
      <sheetName val="SNP8_Anclajes_activos_2_Tor16"/>
      <sheetName val="SNP9_Anclajes_activos_4_Tor16"/>
      <sheetName val="SNP10_MATERIAL_3&quot;_TRIT16"/>
      <sheetName val="SNP11_Material_Relleno16"/>
      <sheetName val="SNP12_CUNETAS_3_00016"/>
      <sheetName val="SNP13_PARCHEO16"/>
      <sheetName val="SNP14_SELLO_JUNTAS16"/>
      <sheetName val="SNP15_Pilotes16"/>
      <sheetName val="SNP16_EXCAV__PAVIMENTO16"/>
      <sheetName val="SNP17_TRANS_BASE16"/>
      <sheetName val="SNP18_AFIRMADO_3&quot;16"/>
      <sheetName val="alcantarilla_K69+10316"/>
      <sheetName val="alcantarilla_K68+43716"/>
      <sheetName val="alcantarilla_K67+45516"/>
      <sheetName val="BOX_110+520_PUENTE_EL_VERDE16"/>
      <sheetName val="Muro_K99+070316"/>
      <sheetName val="MURO_K104+45416"/>
      <sheetName val="Muro_K109+057016"/>
      <sheetName val="BOX_K16"/>
      <sheetName val="INFORME_SEMANAL13"/>
      <sheetName val="201_713"/>
      <sheetName val="211_113"/>
      <sheetName val="320_213"/>
      <sheetName val="330_113"/>
      <sheetName val="330_213"/>
      <sheetName val="411_213"/>
      <sheetName val="450_2P13"/>
      <sheetName val="450_9P13"/>
      <sheetName val="461_113"/>
      <sheetName val="465_113"/>
      <sheetName val="464_1P13"/>
      <sheetName val="600_213"/>
      <sheetName val="630_513"/>
      <sheetName val="630_613"/>
      <sheetName val="630_713"/>
      <sheetName val="681_113"/>
      <sheetName val="670_P13"/>
      <sheetName val="671_P13"/>
      <sheetName val="674_213"/>
      <sheetName val="450_3P13"/>
      <sheetName val="621_1P13"/>
      <sheetName val="610_2P13"/>
      <sheetName val="230_213"/>
      <sheetName val="230_2P13"/>
      <sheetName val="621_1-1P13"/>
      <sheetName val="621_1_2P13"/>
      <sheetName val="PESO_VARILLAS13"/>
      <sheetName val="210_1_112"/>
      <sheetName val="210_1_212"/>
      <sheetName val="210_2_112"/>
      <sheetName val="220_112"/>
      <sheetName val="420_112"/>
      <sheetName val="421_112"/>
      <sheetName val="630_4_112"/>
      <sheetName val="640_1_112"/>
      <sheetName val="4P_1_112"/>
      <sheetName val="671_112"/>
      <sheetName val="673P_112"/>
      <sheetName val="674p_212"/>
      <sheetName val="640_1_212"/>
      <sheetName val="640_1_412"/>
      <sheetName val="630_3_112"/>
      <sheetName val="700_112"/>
      <sheetName val="701_212"/>
      <sheetName val="710_112"/>
      <sheetName val="730_112"/>
      <sheetName val="TORTA_EST12"/>
      <sheetName val="Indicadores_Y_Listas12"/>
      <sheetName val="PROY_ORIGINAL23"/>
      <sheetName val="PU_(2)22"/>
      <sheetName val="COSTOS_UNITARIOS17"/>
      <sheetName val="TRAYECTO_117"/>
      <sheetName val="200P_117"/>
      <sheetName val="210_2_217"/>
      <sheetName val="320_117"/>
      <sheetName val="640_117"/>
      <sheetName val="500P_117"/>
      <sheetName val="500P_217"/>
      <sheetName val="600_117"/>
      <sheetName val="610_117"/>
      <sheetName val="630_417"/>
      <sheetName val="640P_217"/>
      <sheetName val="640_1_(2)17"/>
      <sheetName val="672P_117"/>
      <sheetName val="2P_117"/>
      <sheetName val="900_217"/>
      <sheetName val="materiales_de_insumo17"/>
      <sheetName val="jornales_y_prestaciones17"/>
      <sheetName val="210_117"/>
      <sheetName val="310_117"/>
      <sheetName val="600_417"/>
      <sheetName val="661_117"/>
      <sheetName val="673_117"/>
      <sheetName val="673_217"/>
      <sheetName val="673_317"/>
      <sheetName val="672_117"/>
      <sheetName val="3P_117"/>
      <sheetName val="3P_217"/>
      <sheetName val="6_1P17"/>
      <sheetName val="6_2P17"/>
      <sheetName val="6_4P17"/>
      <sheetName val="VALOR_ENSAYOS17"/>
      <sheetName val="resumen_preacta17"/>
      <sheetName val="Resalto_en_asfalto17"/>
      <sheetName val="Mat_fresado_para_ampliacion17"/>
      <sheetName val="Tuberia_filtro_D=6&quot;17"/>
      <sheetName val="Realce_de_bordillo17"/>
      <sheetName val="Remocion_tuberia_d=24&quot;17"/>
      <sheetName val="GRAVA_ATRAQUES_DE_ALCANTARILL17"/>
      <sheetName val="FORMATO_PREACTA17"/>
      <sheetName val="FORMATO_FECHA)17"/>
      <sheetName val="DESMONTE_LIMP_17"/>
      <sheetName val="REGISTRO_FOTOGRAFICO17"/>
      <sheetName val="S200_1_DESM__LIMP_B_17"/>
      <sheetName val="S200_2_DESM__LIMP__NB17"/>
      <sheetName val="S201_7_DEMO__ESTRUCTURAS17"/>
      <sheetName val="Remocion_alcantarillas_17"/>
      <sheetName val="Excav__Mat__Comun_17"/>
      <sheetName val="s201_15-remoción_de_alcantari17"/>
      <sheetName val="s210_2_2-Exc_de_expl17"/>
      <sheetName val="s210_2_1-Exc_en_roca17"/>
      <sheetName val="s211_1_REMOCION_DERR_17"/>
      <sheetName val="s220_1_Terraplenes17"/>
      <sheetName val="s221_1_Pedraplen17"/>
      <sheetName val="S900_3_TRANS__DERRUMBE17"/>
      <sheetName val="s231_1_Geotextil17"/>
      <sheetName val="S230_2_Mejora__de_la_Sub-Ra17"/>
      <sheetName val="S320_1_Sub_base17"/>
      <sheetName val="S330_1_BASE_GRANULAR17"/>
      <sheetName val="CONFM__DE_CALZADA_EXISTENTE17"/>
      <sheetName val="S310_1_Confor__calzada_existe17"/>
      <sheetName val="_S450_1_MEZCLA_MDC-117"/>
      <sheetName val="_S450_2MEZCLA_MDC-217"/>
      <sheetName val="S420_1_RIEGO_DE_IMPRIMACION_17"/>
      <sheetName val="S421_1_RIEGO_LIGA_CRR-117"/>
      <sheetName val="S460_1_FRESADO_17"/>
      <sheetName val="Excav__REPARACION_PAVIMENTO_17"/>
      <sheetName val="S465_1_EXC__PAV__ASFALTICO17"/>
      <sheetName val="S500_1_PAVIMENTO_CONCRETO17"/>
      <sheetName val="S510_1_PAVIMENTO_ADOQUIN17"/>
      <sheetName val="S600_1_EXCAV__VARIAS_17"/>
      <sheetName val="Relleno_Estructuras17"/>
      <sheetName val="eXCAVACIONES_VARIAS_EN_ROCA_17"/>
      <sheetName val="S600_2_EXCAV__ROCA17"/>
      <sheetName val="S610_1_Relleno_Estructuras17"/>
      <sheetName val="S623_1_Anclajes_17"/>
      <sheetName val="S623P1_Pantalla_Concreto17"/>
      <sheetName val="S630_3_Concretos_C17"/>
      <sheetName val="S630_4a_Concretos_D17"/>
      <sheetName val="S630_4b_Concretos_D17"/>
      <sheetName val="S630_6_CONCRETO_F17"/>
      <sheetName val="CONCRETO_G17"/>
      <sheetName val="S630_7_CONCRETO_G17"/>
      <sheetName val="s640_1_Acero_refuerzo17"/>
      <sheetName val="S642_13_Juntas_dilatacion17"/>
      <sheetName val="S644_2_Tuberia_PVC_4&quot;17"/>
      <sheetName val="_TUBERIA_36&quot;17"/>
      <sheetName val="S632_1_Baranda17"/>
      <sheetName val="_S661_1_TUBERIA_36&quot;_17"/>
      <sheetName val="S673_1_MAT__FILTRANTE17"/>
      <sheetName val="S673_2_GEOTEXTIL17"/>
      <sheetName val="TRANS__EXPLANACION17"/>
      <sheetName val="_S673_3_GEODREN_PLANAR_6&quot;17"/>
      <sheetName val="S681_1_GAVIONES17"/>
      <sheetName val="S700_1_Demarcacion17"/>
      <sheetName val="S700_2_Marca_víal17"/>
      <sheetName val="S701_1_tachas_reflectivas17"/>
      <sheetName val="S710_1_1_SEÑ_VERT__17"/>
      <sheetName val="S710_2_SEÑ_VERT_V17"/>
      <sheetName val="S710_1_2_SEÑ_VERT_17"/>
      <sheetName val="S730_1Defensas_17"/>
      <sheetName val="S800_2_CERCAS17"/>
      <sheetName val="S810_1_PROTECCION_TALUDES17"/>
      <sheetName val="S900_2Trans_explan17"/>
      <sheetName val="Tratamiento_fisuras17"/>
      <sheetName val="MARCAS_VIALES17"/>
      <sheetName val="Geomalla_con_fibra_de_vidrio17"/>
      <sheetName val="Anclajes_pasivos_4#617"/>
      <sheetName val="SNP1-geomalla_fibra_Vidrio17"/>
      <sheetName val="SNP2-geomalla_Biaxial17"/>
      <sheetName val="SNP3_concreto_3500_17"/>
      <sheetName val="SNP4_CEM__ASFALTICO17"/>
      <sheetName val="SNP5_MTTO_RUTINARIO17"/>
      <sheetName val="SNP6_Drenes17"/>
      <sheetName val="SNP7_Anclajes_pasivos_4#617"/>
      <sheetName val="SNP8_Anclajes_activos_2_Tor17"/>
      <sheetName val="SNP9_Anclajes_activos_4_Tor17"/>
      <sheetName val="SNP10_MATERIAL_3&quot;_TRIT17"/>
      <sheetName val="SNP11_Material_Relleno17"/>
      <sheetName val="SNP12_CUNETAS_3_00017"/>
      <sheetName val="SNP13_PARCHEO17"/>
      <sheetName val="SNP14_SELLO_JUNTAS17"/>
      <sheetName val="SNP15_Pilotes17"/>
      <sheetName val="SNP16_EXCAV__PAVIMENTO17"/>
      <sheetName val="SNP17_TRANS_BASE17"/>
      <sheetName val="SNP18_AFIRMADO_3&quot;17"/>
      <sheetName val="alcantarilla_K69+10317"/>
      <sheetName val="alcantarilla_K68+43717"/>
      <sheetName val="alcantarilla_K67+45517"/>
      <sheetName val="BOX_110+520_PUENTE_EL_VERDE17"/>
      <sheetName val="Muro_K99+070317"/>
      <sheetName val="MURO_K104+45417"/>
      <sheetName val="Muro_K109+057017"/>
      <sheetName val="BOX_K17"/>
      <sheetName val="INFORME_SEMANAL14"/>
      <sheetName val="201_714"/>
      <sheetName val="211_114"/>
      <sheetName val="320_214"/>
      <sheetName val="330_114"/>
      <sheetName val="330_214"/>
      <sheetName val="411_214"/>
      <sheetName val="450_2P14"/>
      <sheetName val="450_9P14"/>
      <sheetName val="461_114"/>
      <sheetName val="465_114"/>
      <sheetName val="464_1P14"/>
      <sheetName val="600_214"/>
      <sheetName val="630_514"/>
      <sheetName val="630_614"/>
      <sheetName val="630_714"/>
      <sheetName val="681_114"/>
      <sheetName val="670_P14"/>
      <sheetName val="671_P14"/>
      <sheetName val="674_214"/>
      <sheetName val="450_3P14"/>
      <sheetName val="621_1P14"/>
      <sheetName val="610_2P14"/>
      <sheetName val="230_214"/>
      <sheetName val="230_2P14"/>
      <sheetName val="621_1-1P14"/>
      <sheetName val="621_1_2P14"/>
      <sheetName val="PESO_VARILLAS14"/>
      <sheetName val="210_1_113"/>
      <sheetName val="210_1_213"/>
      <sheetName val="210_2_113"/>
      <sheetName val="220_113"/>
      <sheetName val="420_113"/>
      <sheetName val="421_113"/>
      <sheetName val="630_4_113"/>
      <sheetName val="640_1_113"/>
      <sheetName val="4P_1_113"/>
      <sheetName val="671_113"/>
      <sheetName val="673P_113"/>
      <sheetName val="674p_213"/>
      <sheetName val="640_1_213"/>
      <sheetName val="640_1_413"/>
      <sheetName val="630_3_113"/>
      <sheetName val="700_113"/>
      <sheetName val="701_213"/>
      <sheetName val="710_113"/>
      <sheetName val="730_113"/>
      <sheetName val="TORTA_EST13"/>
      <sheetName val="Indicadores_Y_Listas13"/>
      <sheetName val="PROY_ORIGINAL24"/>
      <sheetName val="PU_(2)23"/>
      <sheetName val="COSTOS_UNITARIOS18"/>
      <sheetName val="TRAYECTO_118"/>
      <sheetName val="200P_118"/>
      <sheetName val="210_2_218"/>
      <sheetName val="320_118"/>
      <sheetName val="640_118"/>
      <sheetName val="500P_118"/>
      <sheetName val="500P_218"/>
      <sheetName val="600_118"/>
      <sheetName val="610_118"/>
      <sheetName val="630_418"/>
      <sheetName val="640P_218"/>
      <sheetName val="640_1_(2)18"/>
      <sheetName val="672P_118"/>
      <sheetName val="2P_118"/>
      <sheetName val="900_218"/>
      <sheetName val="materiales_de_insumo18"/>
      <sheetName val="jornales_y_prestaciones18"/>
      <sheetName val="210_118"/>
      <sheetName val="310_118"/>
      <sheetName val="600_418"/>
      <sheetName val="661_118"/>
      <sheetName val="673_118"/>
      <sheetName val="673_218"/>
      <sheetName val="673_318"/>
      <sheetName val="672_118"/>
      <sheetName val="3P_118"/>
      <sheetName val="3P_218"/>
      <sheetName val="6_1P18"/>
      <sheetName val="6_2P18"/>
      <sheetName val="6_4P18"/>
      <sheetName val="VALOR_ENSAYOS18"/>
      <sheetName val="resumen_preacta18"/>
      <sheetName val="Resalto_en_asfalto18"/>
      <sheetName val="Mat_fresado_para_ampliacion18"/>
      <sheetName val="Tuberia_filtro_D=6&quot;18"/>
      <sheetName val="Realce_de_bordillo18"/>
      <sheetName val="Remocion_tuberia_d=24&quot;18"/>
      <sheetName val="GRAVA_ATRAQUES_DE_ALCANTARILL18"/>
      <sheetName val="FORMATO_PREACTA18"/>
      <sheetName val="FORMATO_FECHA)18"/>
      <sheetName val="DESMONTE_LIMP_18"/>
      <sheetName val="REGISTRO_FOTOGRAFICO18"/>
      <sheetName val="S200_1_DESM__LIMP_B_18"/>
      <sheetName val="S200_2_DESM__LIMP__NB18"/>
      <sheetName val="S201_7_DEMO__ESTRUCTURAS18"/>
      <sheetName val="Remocion_alcantarillas_18"/>
      <sheetName val="Excav__Mat__Comun_18"/>
      <sheetName val="s201_15-remoción_de_alcantari18"/>
      <sheetName val="s210_2_2-Exc_de_expl18"/>
      <sheetName val="s210_2_1-Exc_en_roca18"/>
      <sheetName val="s211_1_REMOCION_DERR_18"/>
      <sheetName val="s220_1_Terraplenes18"/>
      <sheetName val="s221_1_Pedraplen18"/>
      <sheetName val="S900_3_TRANS__DERRUMBE18"/>
      <sheetName val="s231_1_Geotextil18"/>
      <sheetName val="S230_2_Mejora__de_la_Sub-Ra18"/>
      <sheetName val="S320_1_Sub_base18"/>
      <sheetName val="S330_1_BASE_GRANULAR18"/>
      <sheetName val="CONFM__DE_CALZADA_EXISTENTE18"/>
      <sheetName val="S310_1_Confor__calzada_existe18"/>
      <sheetName val="_S450_1_MEZCLA_MDC-118"/>
      <sheetName val="_S450_2MEZCLA_MDC-218"/>
      <sheetName val="S420_1_RIEGO_DE_IMPRIMACION_18"/>
      <sheetName val="S421_1_RIEGO_LIGA_CRR-118"/>
      <sheetName val="S460_1_FRESADO_18"/>
      <sheetName val="Excav__REPARACION_PAVIMENTO_18"/>
      <sheetName val="S465_1_EXC__PAV__ASFALTICO18"/>
      <sheetName val="S500_1_PAVIMENTO_CONCRETO18"/>
      <sheetName val="S510_1_PAVIMENTO_ADOQUIN18"/>
      <sheetName val="S600_1_EXCAV__VARIAS_18"/>
      <sheetName val="Relleno_Estructuras18"/>
      <sheetName val="eXCAVACIONES_VARIAS_EN_ROCA_18"/>
      <sheetName val="S600_2_EXCAV__ROCA18"/>
      <sheetName val="S610_1_Relleno_Estructuras18"/>
      <sheetName val="S623_1_Anclajes_18"/>
      <sheetName val="S623P1_Pantalla_Concreto18"/>
      <sheetName val="S630_3_Concretos_C18"/>
      <sheetName val="S630_4a_Concretos_D18"/>
      <sheetName val="S630_4b_Concretos_D18"/>
      <sheetName val="S630_6_CONCRETO_F18"/>
      <sheetName val="CONCRETO_G18"/>
      <sheetName val="S630_7_CONCRETO_G18"/>
      <sheetName val="s640_1_Acero_refuerzo18"/>
      <sheetName val="S642_13_Juntas_dilatacion18"/>
      <sheetName val="S644_2_Tuberia_PVC_4&quot;18"/>
      <sheetName val="_TUBERIA_36&quot;18"/>
      <sheetName val="S632_1_Baranda18"/>
      <sheetName val="_S661_1_TUBERIA_36&quot;_18"/>
      <sheetName val="S673_1_MAT__FILTRANTE18"/>
      <sheetName val="S673_2_GEOTEXTIL18"/>
      <sheetName val="TRANS__EXPLANACION18"/>
      <sheetName val="_S673_3_GEODREN_PLANAR_6&quot;18"/>
      <sheetName val="S681_1_GAVIONES18"/>
      <sheetName val="S700_1_Demarcacion18"/>
      <sheetName val="S700_2_Marca_víal18"/>
      <sheetName val="S701_1_tachas_reflectivas18"/>
      <sheetName val="S710_1_1_SEÑ_VERT__18"/>
      <sheetName val="S710_2_SEÑ_VERT_V18"/>
      <sheetName val="S710_1_2_SEÑ_VERT_18"/>
      <sheetName val="S730_1Defensas_18"/>
      <sheetName val="S800_2_CERCAS18"/>
      <sheetName val="S810_1_PROTECCION_TALUDES18"/>
      <sheetName val="S900_2Trans_explan18"/>
      <sheetName val="Tratamiento_fisuras18"/>
      <sheetName val="MARCAS_VIALES18"/>
      <sheetName val="Geomalla_con_fibra_de_vidrio18"/>
      <sheetName val="Anclajes_pasivos_4#618"/>
      <sheetName val="SNP1-geomalla_fibra_Vidrio18"/>
      <sheetName val="SNP2-geomalla_Biaxial18"/>
      <sheetName val="SNP3_concreto_3500_18"/>
      <sheetName val="SNP4_CEM__ASFALTICO18"/>
      <sheetName val="SNP5_MTTO_RUTINARIO18"/>
      <sheetName val="SNP6_Drenes18"/>
      <sheetName val="SNP7_Anclajes_pasivos_4#618"/>
      <sheetName val="SNP8_Anclajes_activos_2_Tor18"/>
      <sheetName val="SNP9_Anclajes_activos_4_Tor18"/>
      <sheetName val="SNP10_MATERIAL_3&quot;_TRIT18"/>
      <sheetName val="SNP11_Material_Relleno18"/>
      <sheetName val="SNP12_CUNETAS_3_00018"/>
      <sheetName val="SNP13_PARCHEO18"/>
      <sheetName val="SNP14_SELLO_JUNTAS18"/>
      <sheetName val="SNP15_Pilotes18"/>
      <sheetName val="SNP16_EXCAV__PAVIMENTO18"/>
      <sheetName val="SNP17_TRANS_BASE18"/>
      <sheetName val="SNP18_AFIRMADO_3&quot;18"/>
      <sheetName val="alcantarilla_K69+10318"/>
      <sheetName val="alcantarilla_K68+43718"/>
      <sheetName val="alcantarilla_K67+45518"/>
      <sheetName val="BOX_110+520_PUENTE_EL_VERDE18"/>
      <sheetName val="Muro_K99+070318"/>
      <sheetName val="MURO_K104+45418"/>
      <sheetName val="Muro_K109+057018"/>
      <sheetName val="BOX_K18"/>
      <sheetName val="INFORME_SEMANAL15"/>
      <sheetName val="201_715"/>
      <sheetName val="211_115"/>
      <sheetName val="320_215"/>
      <sheetName val="330_115"/>
      <sheetName val="330_215"/>
      <sheetName val="411_215"/>
      <sheetName val="450_2P15"/>
      <sheetName val="450_9P15"/>
      <sheetName val="461_115"/>
      <sheetName val="465_115"/>
      <sheetName val="464_1P15"/>
      <sheetName val="600_215"/>
      <sheetName val="630_515"/>
      <sheetName val="630_615"/>
      <sheetName val="630_715"/>
      <sheetName val="681_115"/>
      <sheetName val="670_P15"/>
      <sheetName val="671_P15"/>
      <sheetName val="674_215"/>
      <sheetName val="450_3P15"/>
      <sheetName val="621_1P15"/>
      <sheetName val="610_2P15"/>
      <sheetName val="230_215"/>
      <sheetName val="230_2P15"/>
      <sheetName val="621_1-1P15"/>
      <sheetName val="621_1_2P15"/>
      <sheetName val="PESO_VARILLAS15"/>
      <sheetName val="210_1_114"/>
      <sheetName val="210_1_214"/>
      <sheetName val="210_2_114"/>
      <sheetName val="220_114"/>
      <sheetName val="420_114"/>
      <sheetName val="421_114"/>
      <sheetName val="630_4_114"/>
      <sheetName val="640_1_114"/>
      <sheetName val="4P_1_114"/>
      <sheetName val="671_114"/>
      <sheetName val="673P_114"/>
      <sheetName val="674p_214"/>
      <sheetName val="640_1_214"/>
      <sheetName val="640_1_414"/>
      <sheetName val="630_3_114"/>
      <sheetName val="700_114"/>
      <sheetName val="701_214"/>
      <sheetName val="710_114"/>
      <sheetName val="730_114"/>
      <sheetName val="TORTA_EST14"/>
      <sheetName val="Indicadores_Y_Listas14"/>
      <sheetName val="PROY_ORIGINAL25"/>
      <sheetName val="PU_(2)24"/>
      <sheetName val="COSTOS_UNITARIOS19"/>
      <sheetName val="TRAYECTO_119"/>
      <sheetName val="200P_119"/>
      <sheetName val="210_2_219"/>
      <sheetName val="320_119"/>
      <sheetName val="640_119"/>
      <sheetName val="500P_119"/>
      <sheetName val="500P_219"/>
      <sheetName val="600_119"/>
      <sheetName val="610_119"/>
      <sheetName val="630_419"/>
      <sheetName val="640P_219"/>
      <sheetName val="640_1_(2)19"/>
      <sheetName val="672P_119"/>
      <sheetName val="2P_119"/>
      <sheetName val="900_219"/>
      <sheetName val="materiales_de_insumo19"/>
      <sheetName val="jornales_y_prestaciones19"/>
      <sheetName val="210_119"/>
      <sheetName val="310_119"/>
      <sheetName val="600_419"/>
      <sheetName val="661_119"/>
      <sheetName val="673_119"/>
      <sheetName val="673_219"/>
      <sheetName val="673_319"/>
      <sheetName val="672_119"/>
      <sheetName val="3P_119"/>
      <sheetName val="3P_219"/>
      <sheetName val="6_1P19"/>
      <sheetName val="6_2P19"/>
      <sheetName val="6_4P19"/>
      <sheetName val="VALOR_ENSAYOS19"/>
      <sheetName val="resumen_preacta19"/>
      <sheetName val="Resalto_en_asfalto19"/>
      <sheetName val="Mat_fresado_para_ampliacion19"/>
      <sheetName val="Tuberia_filtro_D=6&quot;19"/>
      <sheetName val="Realce_de_bordillo19"/>
      <sheetName val="Remocion_tuberia_d=24&quot;19"/>
      <sheetName val="GRAVA_ATRAQUES_DE_ALCANTARILL19"/>
      <sheetName val="FORMATO_PREACTA19"/>
      <sheetName val="FORMATO_FECHA)19"/>
      <sheetName val="DESMONTE_LIMP_19"/>
      <sheetName val="REGISTRO_FOTOGRAFICO19"/>
      <sheetName val="S200_1_DESM__LIMP_B_19"/>
      <sheetName val="S200_2_DESM__LIMP__NB19"/>
      <sheetName val="S201_7_DEMO__ESTRUCTURAS19"/>
      <sheetName val="Remocion_alcantarillas_19"/>
      <sheetName val="Excav__Mat__Comun_19"/>
      <sheetName val="s201_15-remoción_de_alcantari19"/>
      <sheetName val="s210_2_2-Exc_de_expl19"/>
      <sheetName val="s210_2_1-Exc_en_roca19"/>
      <sheetName val="s211_1_REMOCION_DERR_19"/>
      <sheetName val="s220_1_Terraplenes19"/>
      <sheetName val="s221_1_Pedraplen19"/>
      <sheetName val="S900_3_TRANS__DERRUMBE19"/>
      <sheetName val="s231_1_Geotextil19"/>
      <sheetName val="S230_2_Mejora__de_la_Sub-Ra19"/>
      <sheetName val="S320_1_Sub_base19"/>
      <sheetName val="S330_1_BASE_GRANULAR19"/>
      <sheetName val="CONFM__DE_CALZADA_EXISTENTE19"/>
      <sheetName val="S310_1_Confor__calzada_existe19"/>
      <sheetName val="_S450_1_MEZCLA_MDC-119"/>
      <sheetName val="_S450_2MEZCLA_MDC-219"/>
      <sheetName val="S420_1_RIEGO_DE_IMPRIMACION_19"/>
      <sheetName val="S421_1_RIEGO_LIGA_CRR-119"/>
      <sheetName val="S460_1_FRESADO_19"/>
      <sheetName val="Excav__REPARACION_PAVIMENTO_19"/>
      <sheetName val="S465_1_EXC__PAV__ASFALTICO19"/>
      <sheetName val="S500_1_PAVIMENTO_CONCRETO19"/>
      <sheetName val="S510_1_PAVIMENTO_ADOQUIN19"/>
      <sheetName val="S600_1_EXCAV__VARIAS_19"/>
      <sheetName val="Relleno_Estructuras19"/>
      <sheetName val="eXCAVACIONES_VARIAS_EN_ROCA_19"/>
      <sheetName val="S600_2_EXCAV__ROCA19"/>
      <sheetName val="S610_1_Relleno_Estructuras19"/>
      <sheetName val="S623_1_Anclajes_19"/>
      <sheetName val="S623P1_Pantalla_Concreto19"/>
      <sheetName val="S630_3_Concretos_C19"/>
      <sheetName val="S630_4a_Concretos_D19"/>
      <sheetName val="S630_4b_Concretos_D19"/>
      <sheetName val="S630_6_CONCRETO_F19"/>
      <sheetName val="CONCRETO_G19"/>
      <sheetName val="S630_7_CONCRETO_G19"/>
      <sheetName val="s640_1_Acero_refuerzo19"/>
      <sheetName val="S642_13_Juntas_dilatacion19"/>
      <sheetName val="S644_2_Tuberia_PVC_4&quot;19"/>
      <sheetName val="_TUBERIA_36&quot;19"/>
      <sheetName val="S632_1_Baranda19"/>
      <sheetName val="_S661_1_TUBERIA_36&quot;_19"/>
      <sheetName val="S673_1_MAT__FILTRANTE19"/>
      <sheetName val="S673_2_GEOTEXTIL19"/>
      <sheetName val="TRANS__EXPLANACION19"/>
      <sheetName val="_S673_3_GEODREN_PLANAR_6&quot;19"/>
      <sheetName val="S681_1_GAVIONES19"/>
      <sheetName val="S700_1_Demarcacion19"/>
      <sheetName val="S700_2_Marca_víal19"/>
      <sheetName val="S701_1_tachas_reflectivas19"/>
      <sheetName val="S710_1_1_SEÑ_VERT__19"/>
      <sheetName val="S710_2_SEÑ_VERT_V19"/>
      <sheetName val="S710_1_2_SEÑ_VERT_19"/>
      <sheetName val="S730_1Defensas_19"/>
      <sheetName val="S800_2_CERCAS19"/>
      <sheetName val="S810_1_PROTECCION_TALUDES19"/>
      <sheetName val="S900_2Trans_explan19"/>
      <sheetName val="Tratamiento_fisuras19"/>
      <sheetName val="MARCAS_VIALES19"/>
      <sheetName val="Geomalla_con_fibra_de_vidrio19"/>
      <sheetName val="Anclajes_pasivos_4#619"/>
      <sheetName val="SNP1-geomalla_fibra_Vidrio19"/>
      <sheetName val="SNP2-geomalla_Biaxial19"/>
      <sheetName val="SNP3_concreto_3500_19"/>
      <sheetName val="SNP4_CEM__ASFALTICO19"/>
      <sheetName val="SNP5_MTTO_RUTINARIO19"/>
      <sheetName val="SNP6_Drenes19"/>
      <sheetName val="SNP7_Anclajes_pasivos_4#619"/>
      <sheetName val="SNP8_Anclajes_activos_2_Tor19"/>
      <sheetName val="SNP9_Anclajes_activos_4_Tor19"/>
      <sheetName val="SNP10_MATERIAL_3&quot;_TRIT19"/>
      <sheetName val="SNP11_Material_Relleno19"/>
      <sheetName val="SNP12_CUNETAS_3_00019"/>
      <sheetName val="SNP13_PARCHEO19"/>
      <sheetName val="SNP14_SELLO_JUNTAS19"/>
      <sheetName val="SNP15_Pilotes19"/>
      <sheetName val="SNP16_EXCAV__PAVIMENTO19"/>
      <sheetName val="SNP17_TRANS_BASE19"/>
      <sheetName val="SNP18_AFIRMADO_3&quot;19"/>
      <sheetName val="alcantarilla_K69+10319"/>
      <sheetName val="alcantarilla_K68+43719"/>
      <sheetName val="alcantarilla_K67+45519"/>
      <sheetName val="BOX_110+520_PUENTE_EL_VERDE19"/>
      <sheetName val="Muro_K99+070319"/>
      <sheetName val="MURO_K104+45419"/>
      <sheetName val="Muro_K109+057019"/>
      <sheetName val="BOX_K19"/>
      <sheetName val="INFORME_SEMANAL16"/>
      <sheetName val="201_716"/>
      <sheetName val="211_116"/>
      <sheetName val="320_216"/>
      <sheetName val="330_116"/>
      <sheetName val="330_216"/>
      <sheetName val="411_216"/>
      <sheetName val="450_2P16"/>
      <sheetName val="450_9P16"/>
      <sheetName val="461_116"/>
      <sheetName val="465_116"/>
      <sheetName val="464_1P16"/>
      <sheetName val="600_216"/>
      <sheetName val="630_516"/>
      <sheetName val="630_616"/>
      <sheetName val="630_716"/>
      <sheetName val="681_116"/>
      <sheetName val="670_P16"/>
      <sheetName val="671_P16"/>
      <sheetName val="674_216"/>
      <sheetName val="450_3P16"/>
      <sheetName val="621_1P16"/>
      <sheetName val="610_2P16"/>
      <sheetName val="230_216"/>
      <sheetName val="230_2P16"/>
      <sheetName val="621_1-1P16"/>
      <sheetName val="621_1_2P16"/>
      <sheetName val="PESO_VARILLAS16"/>
      <sheetName val="210_1_115"/>
      <sheetName val="210_1_215"/>
      <sheetName val="210_2_115"/>
      <sheetName val="220_115"/>
      <sheetName val="420_115"/>
      <sheetName val="421_115"/>
      <sheetName val="630_4_115"/>
      <sheetName val="640_1_115"/>
      <sheetName val="4P_1_115"/>
      <sheetName val="671_115"/>
      <sheetName val="673P_115"/>
      <sheetName val="674p_215"/>
      <sheetName val="640_1_215"/>
      <sheetName val="640_1_415"/>
      <sheetName val="630_3_115"/>
      <sheetName val="700_115"/>
      <sheetName val="701_215"/>
      <sheetName val="710_115"/>
      <sheetName val="730_115"/>
      <sheetName val="TORTA_EST15"/>
      <sheetName val="Indicadores_Y_Listas15"/>
      <sheetName val="PROY_ORIGINAL27"/>
      <sheetName val="PU_(2)26"/>
      <sheetName val="COSTOS_UNITARIOS21"/>
      <sheetName val="TRAYECTO_121"/>
      <sheetName val="200P_121"/>
      <sheetName val="210_2_221"/>
      <sheetName val="320_121"/>
      <sheetName val="640_121"/>
      <sheetName val="500P_121"/>
      <sheetName val="500P_221"/>
      <sheetName val="600_121"/>
      <sheetName val="610_121"/>
      <sheetName val="630_421"/>
      <sheetName val="640P_221"/>
      <sheetName val="640_1_(2)21"/>
      <sheetName val="672P_121"/>
      <sheetName val="2P_121"/>
      <sheetName val="900_221"/>
      <sheetName val="materiales_de_insumo21"/>
      <sheetName val="jornales_y_prestaciones21"/>
      <sheetName val="210_121"/>
      <sheetName val="310_121"/>
      <sheetName val="600_421"/>
      <sheetName val="661_121"/>
      <sheetName val="673_121"/>
      <sheetName val="673_221"/>
      <sheetName val="673_321"/>
      <sheetName val="672_121"/>
      <sheetName val="3P_121"/>
      <sheetName val="3P_221"/>
      <sheetName val="6_1P21"/>
      <sheetName val="6_2P21"/>
      <sheetName val="6_4P21"/>
      <sheetName val="VALOR_ENSAYOS21"/>
      <sheetName val="resumen_preacta21"/>
      <sheetName val="Resalto_en_asfalto21"/>
      <sheetName val="Mat_fresado_para_ampliacion21"/>
      <sheetName val="Tuberia_filtro_D=6&quot;21"/>
      <sheetName val="Realce_de_bordillo21"/>
      <sheetName val="Remocion_tuberia_d=24&quot;21"/>
      <sheetName val="GRAVA_ATRAQUES_DE_ALCANTARILL21"/>
      <sheetName val="FORMATO_PREACTA21"/>
      <sheetName val="FORMATO_FECHA)21"/>
      <sheetName val="DESMONTE_LIMP_21"/>
      <sheetName val="REGISTRO_FOTOGRAFICO21"/>
      <sheetName val="S200_1_DESM__LIMP_B_21"/>
      <sheetName val="S200_2_DESM__LIMP__NB21"/>
      <sheetName val="S201_7_DEMO__ESTRUCTURAS21"/>
      <sheetName val="Remocion_alcantarillas_21"/>
      <sheetName val="Excav__Mat__Comun_21"/>
      <sheetName val="s201_15-remoción_de_alcantari21"/>
      <sheetName val="s210_2_2-Exc_de_expl21"/>
      <sheetName val="s210_2_1-Exc_en_roca21"/>
      <sheetName val="s211_1_REMOCION_DERR_21"/>
      <sheetName val="s220_1_Terraplenes21"/>
      <sheetName val="s221_1_Pedraplen21"/>
      <sheetName val="S900_3_TRANS__DERRUMBE21"/>
      <sheetName val="s231_1_Geotextil21"/>
      <sheetName val="S230_2_Mejora__de_la_Sub-Ra21"/>
      <sheetName val="S320_1_Sub_base21"/>
      <sheetName val="S330_1_BASE_GRANULAR21"/>
      <sheetName val="CONFM__DE_CALZADA_EXISTENTE21"/>
      <sheetName val="S310_1_Confor__calzada_existe21"/>
      <sheetName val="_S450_1_MEZCLA_MDC-121"/>
      <sheetName val="_S450_2MEZCLA_MDC-221"/>
      <sheetName val="S420_1_RIEGO_DE_IMPRIMACION_21"/>
      <sheetName val="S421_1_RIEGO_LIGA_CRR-121"/>
      <sheetName val="S460_1_FRESADO_21"/>
      <sheetName val="Excav__REPARACION_PAVIMENTO_21"/>
      <sheetName val="S465_1_EXC__PAV__ASFALTICO21"/>
      <sheetName val="S500_1_PAVIMENTO_CONCRETO21"/>
      <sheetName val="S510_1_PAVIMENTO_ADOQUIN21"/>
      <sheetName val="S600_1_EXCAV__VARIAS_21"/>
      <sheetName val="Relleno_Estructuras21"/>
      <sheetName val="eXCAVACIONES_VARIAS_EN_ROCA_21"/>
      <sheetName val="S600_2_EXCAV__ROCA21"/>
      <sheetName val="S610_1_Relleno_Estructuras21"/>
      <sheetName val="S623_1_Anclajes_21"/>
      <sheetName val="S623P1_Pantalla_Concreto21"/>
      <sheetName val="S630_3_Concretos_C21"/>
      <sheetName val="S630_4a_Concretos_D21"/>
      <sheetName val="S630_4b_Concretos_D21"/>
      <sheetName val="S630_6_CONCRETO_F21"/>
      <sheetName val="CONCRETO_G21"/>
      <sheetName val="S630_7_CONCRETO_G21"/>
      <sheetName val="s640_1_Acero_refuerzo21"/>
      <sheetName val="S642_13_Juntas_dilatacion21"/>
      <sheetName val="S644_2_Tuberia_PVC_4&quot;21"/>
      <sheetName val="_TUBERIA_36&quot;21"/>
      <sheetName val="S632_1_Baranda21"/>
      <sheetName val="_S661_1_TUBERIA_36&quot;_21"/>
      <sheetName val="S673_1_MAT__FILTRANTE21"/>
      <sheetName val="S673_2_GEOTEXTIL21"/>
      <sheetName val="TRANS__EXPLANACION21"/>
      <sheetName val="_S673_3_GEODREN_PLANAR_6&quot;21"/>
      <sheetName val="S681_1_GAVIONES21"/>
      <sheetName val="S700_1_Demarcacion21"/>
      <sheetName val="S700_2_Marca_víal21"/>
      <sheetName val="S701_1_tachas_reflectivas21"/>
      <sheetName val="S710_1_1_SEÑ_VERT__21"/>
      <sheetName val="S710_2_SEÑ_VERT_V21"/>
      <sheetName val="S710_1_2_SEÑ_VERT_21"/>
      <sheetName val="S730_1Defensas_21"/>
      <sheetName val="S800_2_CERCAS21"/>
      <sheetName val="S810_1_PROTECCION_TALUDES21"/>
      <sheetName val="S900_2Trans_explan21"/>
      <sheetName val="Tratamiento_fisuras21"/>
      <sheetName val="MARCAS_VIALES21"/>
      <sheetName val="Geomalla_con_fibra_de_vidrio21"/>
      <sheetName val="Anclajes_pasivos_4#621"/>
      <sheetName val="SNP1-geomalla_fibra_Vidrio21"/>
      <sheetName val="SNP2-geomalla_Biaxial21"/>
      <sheetName val="SNP3_concreto_3500_21"/>
      <sheetName val="SNP4_CEM__ASFALTICO21"/>
      <sheetName val="SNP5_MTTO_RUTINARIO21"/>
      <sheetName val="SNP6_Drenes21"/>
      <sheetName val="SNP7_Anclajes_pasivos_4#621"/>
      <sheetName val="SNP8_Anclajes_activos_2_Tor21"/>
      <sheetName val="SNP9_Anclajes_activos_4_Tor21"/>
      <sheetName val="SNP10_MATERIAL_3&quot;_TRIT21"/>
      <sheetName val="SNP11_Material_Relleno21"/>
      <sheetName val="SNP12_CUNETAS_3_00021"/>
      <sheetName val="SNP13_PARCHEO21"/>
      <sheetName val="SNP14_SELLO_JUNTAS21"/>
      <sheetName val="SNP15_Pilotes21"/>
      <sheetName val="SNP16_EXCAV__PAVIMENTO21"/>
      <sheetName val="SNP17_TRANS_BASE21"/>
      <sheetName val="SNP18_AFIRMADO_3&quot;21"/>
      <sheetName val="alcantarilla_K69+10321"/>
      <sheetName val="alcantarilla_K68+43721"/>
      <sheetName val="alcantarilla_K67+45521"/>
      <sheetName val="BOX_110+520_PUENTE_EL_VERDE21"/>
      <sheetName val="Muro_K99+070321"/>
      <sheetName val="MURO_K104+45421"/>
      <sheetName val="Muro_K109+057021"/>
      <sheetName val="BOX_K21"/>
      <sheetName val="INFORME_SEMANAL18"/>
      <sheetName val="201_718"/>
      <sheetName val="211_118"/>
      <sheetName val="320_218"/>
      <sheetName val="330_118"/>
      <sheetName val="330_218"/>
      <sheetName val="411_218"/>
      <sheetName val="450_2P18"/>
      <sheetName val="450_9P18"/>
      <sheetName val="461_118"/>
      <sheetName val="465_118"/>
      <sheetName val="464_1P18"/>
      <sheetName val="600_218"/>
      <sheetName val="630_518"/>
      <sheetName val="630_618"/>
      <sheetName val="630_718"/>
      <sheetName val="681_118"/>
      <sheetName val="670_P18"/>
      <sheetName val="671_P18"/>
      <sheetName val="674_218"/>
      <sheetName val="450_3P18"/>
      <sheetName val="621_1P18"/>
      <sheetName val="610_2P18"/>
      <sheetName val="230_218"/>
      <sheetName val="230_2P18"/>
      <sheetName val="621_1-1P18"/>
      <sheetName val="621_1_2P18"/>
      <sheetName val="PESO_VARILLAS18"/>
      <sheetName val="210_1_117"/>
      <sheetName val="210_1_217"/>
      <sheetName val="210_2_117"/>
      <sheetName val="220_117"/>
      <sheetName val="420_117"/>
      <sheetName val="421_117"/>
      <sheetName val="630_4_117"/>
      <sheetName val="640_1_117"/>
      <sheetName val="4P_1_117"/>
      <sheetName val="671_117"/>
      <sheetName val="673P_117"/>
      <sheetName val="674p_217"/>
      <sheetName val="640_1_217"/>
      <sheetName val="640_1_417"/>
      <sheetName val="630_3_117"/>
      <sheetName val="700_117"/>
      <sheetName val="701_217"/>
      <sheetName val="710_117"/>
      <sheetName val="730_117"/>
      <sheetName val="TORTA_EST17"/>
      <sheetName val="Indicadores_Y_Listas17"/>
      <sheetName val="PROY_ORIGINAL26"/>
      <sheetName val="PU_(2)25"/>
      <sheetName val="COSTOS_UNITARIOS20"/>
      <sheetName val="TRAYECTO_120"/>
      <sheetName val="200P_120"/>
      <sheetName val="210_2_220"/>
      <sheetName val="320_120"/>
      <sheetName val="640_120"/>
      <sheetName val="500P_120"/>
      <sheetName val="500P_220"/>
      <sheetName val="600_120"/>
      <sheetName val="610_120"/>
      <sheetName val="630_420"/>
      <sheetName val="640P_220"/>
      <sheetName val="640_1_(2)20"/>
      <sheetName val="672P_120"/>
      <sheetName val="2P_120"/>
      <sheetName val="900_220"/>
      <sheetName val="materiales_de_insumo20"/>
      <sheetName val="jornales_y_prestaciones20"/>
      <sheetName val="210_120"/>
      <sheetName val="310_120"/>
      <sheetName val="600_420"/>
      <sheetName val="661_120"/>
      <sheetName val="673_120"/>
      <sheetName val="673_220"/>
      <sheetName val="673_320"/>
      <sheetName val="672_120"/>
      <sheetName val="3P_120"/>
      <sheetName val="3P_220"/>
      <sheetName val="6_1P20"/>
      <sheetName val="6_2P20"/>
      <sheetName val="6_4P20"/>
      <sheetName val="VALOR_ENSAYOS20"/>
      <sheetName val="resumen_preacta20"/>
      <sheetName val="Resalto_en_asfalto20"/>
      <sheetName val="Mat_fresado_para_ampliacion20"/>
      <sheetName val="Tuberia_filtro_D=6&quot;20"/>
      <sheetName val="Realce_de_bordillo20"/>
      <sheetName val="Remocion_tuberia_d=24&quot;20"/>
      <sheetName val="GRAVA_ATRAQUES_DE_ALCANTARILL20"/>
      <sheetName val="FORMATO_PREACTA20"/>
      <sheetName val="FORMATO_FECHA)20"/>
      <sheetName val="DESMONTE_LIMP_20"/>
      <sheetName val="REGISTRO_FOTOGRAFICO20"/>
      <sheetName val="S200_1_DESM__LIMP_B_20"/>
      <sheetName val="S200_2_DESM__LIMP__NB20"/>
      <sheetName val="S201_7_DEMO__ESTRUCTURAS20"/>
      <sheetName val="Remocion_alcantarillas_20"/>
      <sheetName val="Excav__Mat__Comun_20"/>
      <sheetName val="s201_15-remoción_de_alcantari20"/>
      <sheetName val="s210_2_2-Exc_de_expl20"/>
      <sheetName val="s210_2_1-Exc_en_roca20"/>
      <sheetName val="s211_1_REMOCION_DERR_20"/>
      <sheetName val="s220_1_Terraplenes20"/>
      <sheetName val="s221_1_Pedraplen20"/>
      <sheetName val="S900_3_TRANS__DERRUMBE20"/>
      <sheetName val="s231_1_Geotextil20"/>
      <sheetName val="S230_2_Mejora__de_la_Sub-Ra20"/>
      <sheetName val="S320_1_Sub_base20"/>
      <sheetName val="S330_1_BASE_GRANULAR20"/>
      <sheetName val="CONFM__DE_CALZADA_EXISTENTE20"/>
      <sheetName val="S310_1_Confor__calzada_existe20"/>
      <sheetName val="_S450_1_MEZCLA_MDC-120"/>
      <sheetName val="_S450_2MEZCLA_MDC-220"/>
      <sheetName val="S420_1_RIEGO_DE_IMPRIMACION_20"/>
      <sheetName val="S421_1_RIEGO_LIGA_CRR-120"/>
      <sheetName val="S460_1_FRESADO_20"/>
      <sheetName val="Excav__REPARACION_PAVIMENTO_20"/>
      <sheetName val="S465_1_EXC__PAV__ASFALTICO20"/>
      <sheetName val="S500_1_PAVIMENTO_CONCRETO20"/>
      <sheetName val="S510_1_PAVIMENTO_ADOQUIN20"/>
      <sheetName val="S600_1_EXCAV__VARIAS_20"/>
      <sheetName val="Relleno_Estructuras20"/>
      <sheetName val="eXCAVACIONES_VARIAS_EN_ROCA_20"/>
      <sheetName val="S600_2_EXCAV__ROCA20"/>
      <sheetName val="S610_1_Relleno_Estructuras20"/>
      <sheetName val="S623_1_Anclajes_20"/>
      <sheetName val="S623P1_Pantalla_Concreto20"/>
      <sheetName val="S630_3_Concretos_C20"/>
      <sheetName val="S630_4a_Concretos_D20"/>
      <sheetName val="S630_4b_Concretos_D20"/>
      <sheetName val="S630_6_CONCRETO_F20"/>
      <sheetName val="CONCRETO_G20"/>
      <sheetName val="S630_7_CONCRETO_G20"/>
      <sheetName val="s640_1_Acero_refuerzo20"/>
      <sheetName val="S642_13_Juntas_dilatacion20"/>
      <sheetName val="S644_2_Tuberia_PVC_4&quot;20"/>
      <sheetName val="_TUBERIA_36&quot;20"/>
      <sheetName val="S632_1_Baranda20"/>
      <sheetName val="_S661_1_TUBERIA_36&quot;_20"/>
      <sheetName val="S673_1_MAT__FILTRANTE20"/>
      <sheetName val="S673_2_GEOTEXTIL20"/>
      <sheetName val="TRANS__EXPLANACION20"/>
      <sheetName val="_S673_3_GEODREN_PLANAR_6&quot;20"/>
      <sheetName val="S681_1_GAVIONES20"/>
      <sheetName val="S700_1_Demarcacion20"/>
      <sheetName val="S700_2_Marca_víal20"/>
      <sheetName val="S701_1_tachas_reflectivas20"/>
      <sheetName val="S710_1_1_SEÑ_VERT__20"/>
      <sheetName val="S710_2_SEÑ_VERT_V20"/>
      <sheetName val="S710_1_2_SEÑ_VERT_20"/>
      <sheetName val="S730_1Defensas_20"/>
      <sheetName val="S800_2_CERCAS20"/>
      <sheetName val="S810_1_PROTECCION_TALUDES20"/>
      <sheetName val="S900_2Trans_explan20"/>
      <sheetName val="Tratamiento_fisuras20"/>
      <sheetName val="MARCAS_VIALES20"/>
      <sheetName val="Geomalla_con_fibra_de_vidrio20"/>
      <sheetName val="Anclajes_pasivos_4#620"/>
      <sheetName val="SNP1-geomalla_fibra_Vidrio20"/>
      <sheetName val="SNP2-geomalla_Biaxial20"/>
      <sheetName val="SNP3_concreto_3500_20"/>
      <sheetName val="SNP4_CEM__ASFALTICO20"/>
      <sheetName val="SNP5_MTTO_RUTINARIO20"/>
      <sheetName val="SNP6_Drenes20"/>
      <sheetName val="SNP7_Anclajes_pasivos_4#620"/>
      <sheetName val="SNP8_Anclajes_activos_2_Tor20"/>
      <sheetName val="SNP9_Anclajes_activos_4_Tor20"/>
      <sheetName val="SNP10_MATERIAL_3&quot;_TRIT20"/>
      <sheetName val="SNP11_Material_Relleno20"/>
      <sheetName val="SNP12_CUNETAS_3_00020"/>
      <sheetName val="SNP13_PARCHEO20"/>
      <sheetName val="SNP14_SELLO_JUNTAS20"/>
      <sheetName val="SNP15_Pilotes20"/>
      <sheetName val="SNP16_EXCAV__PAVIMENTO20"/>
      <sheetName val="SNP17_TRANS_BASE20"/>
      <sheetName val="SNP18_AFIRMADO_3&quot;20"/>
      <sheetName val="alcantarilla_K69+10320"/>
      <sheetName val="alcantarilla_K68+43720"/>
      <sheetName val="alcantarilla_K67+45520"/>
      <sheetName val="BOX_110+520_PUENTE_EL_VERDE20"/>
      <sheetName val="Muro_K99+070320"/>
      <sheetName val="MURO_K104+45420"/>
      <sheetName val="Muro_K109+057020"/>
      <sheetName val="BOX_K20"/>
      <sheetName val="INFORME_SEMANAL17"/>
      <sheetName val="201_717"/>
      <sheetName val="211_117"/>
      <sheetName val="320_217"/>
      <sheetName val="330_117"/>
      <sheetName val="330_217"/>
      <sheetName val="411_217"/>
      <sheetName val="450_2P17"/>
      <sheetName val="450_9P17"/>
      <sheetName val="461_117"/>
      <sheetName val="465_117"/>
      <sheetName val="464_1P17"/>
      <sheetName val="600_217"/>
      <sheetName val="630_517"/>
      <sheetName val="630_617"/>
      <sheetName val="630_717"/>
      <sheetName val="681_117"/>
      <sheetName val="670_P17"/>
      <sheetName val="671_P17"/>
      <sheetName val="674_217"/>
      <sheetName val="450_3P17"/>
      <sheetName val="621_1P17"/>
      <sheetName val="610_2P17"/>
      <sheetName val="230_217"/>
      <sheetName val="230_2P17"/>
      <sheetName val="621_1-1P17"/>
      <sheetName val="621_1_2P17"/>
      <sheetName val="PESO_VARILLAS17"/>
      <sheetName val="210_1_116"/>
      <sheetName val="210_1_216"/>
      <sheetName val="210_2_116"/>
      <sheetName val="220_116"/>
      <sheetName val="420_116"/>
      <sheetName val="421_116"/>
      <sheetName val="630_4_116"/>
      <sheetName val="640_1_116"/>
      <sheetName val="4P_1_116"/>
      <sheetName val="671_116"/>
      <sheetName val="673P_116"/>
      <sheetName val="674p_216"/>
      <sheetName val="640_1_216"/>
      <sheetName val="640_1_416"/>
      <sheetName val="630_3_116"/>
      <sheetName val="700_116"/>
      <sheetName val="701_216"/>
      <sheetName val="710_116"/>
      <sheetName val="730_116"/>
      <sheetName val="TORTA_EST16"/>
      <sheetName val="Indicadores_Y_Listas16"/>
      <sheetName val="PROY_ORIGINAL28"/>
      <sheetName val="PU_(2)27"/>
      <sheetName val="COSTOS_UNITARIOS22"/>
      <sheetName val="TRAYECTO_122"/>
      <sheetName val="200P_122"/>
      <sheetName val="210_2_222"/>
      <sheetName val="320_122"/>
      <sheetName val="640_122"/>
      <sheetName val="500P_122"/>
      <sheetName val="500P_222"/>
      <sheetName val="600_122"/>
      <sheetName val="610_122"/>
      <sheetName val="630_422"/>
      <sheetName val="640P_222"/>
      <sheetName val="640_1_(2)22"/>
      <sheetName val="672P_122"/>
      <sheetName val="2P_122"/>
      <sheetName val="900_222"/>
      <sheetName val="materiales_de_insumo22"/>
      <sheetName val="jornales_y_prestaciones22"/>
      <sheetName val="210_122"/>
      <sheetName val="310_122"/>
      <sheetName val="600_422"/>
      <sheetName val="661_122"/>
      <sheetName val="673_122"/>
      <sheetName val="673_222"/>
      <sheetName val="673_322"/>
      <sheetName val="672_122"/>
      <sheetName val="3P_122"/>
      <sheetName val="3P_222"/>
      <sheetName val="6_1P22"/>
      <sheetName val="6_2P22"/>
      <sheetName val="6_4P22"/>
      <sheetName val="VALOR_ENSAYOS22"/>
      <sheetName val="resumen_preacta22"/>
      <sheetName val="Resalto_en_asfalto22"/>
      <sheetName val="Mat_fresado_para_ampliacion22"/>
      <sheetName val="Tuberia_filtro_D=6&quot;22"/>
      <sheetName val="Realce_de_bordillo22"/>
      <sheetName val="Remocion_tuberia_d=24&quot;22"/>
      <sheetName val="GRAVA_ATRAQUES_DE_ALCANTARILL22"/>
      <sheetName val="FORMATO_PREACTA22"/>
      <sheetName val="FORMATO_FECHA)22"/>
      <sheetName val="DESMONTE_LIMP_22"/>
      <sheetName val="REGISTRO_FOTOGRAFICO22"/>
      <sheetName val="S200_1_DESM__LIMP_B_22"/>
      <sheetName val="S200_2_DESM__LIMP__NB22"/>
      <sheetName val="S201_7_DEMO__ESTRUCTURAS22"/>
      <sheetName val="Remocion_alcantarillas_22"/>
      <sheetName val="Excav__Mat__Comun_22"/>
      <sheetName val="s201_15-remoción_de_alcantari22"/>
      <sheetName val="s210_2_2-Exc_de_expl22"/>
      <sheetName val="s210_2_1-Exc_en_roca22"/>
      <sheetName val="s211_1_REMOCION_DERR_22"/>
      <sheetName val="s220_1_Terraplenes22"/>
      <sheetName val="s221_1_Pedraplen22"/>
      <sheetName val="S900_3_TRANS__DERRUMBE22"/>
      <sheetName val="s231_1_Geotextil22"/>
      <sheetName val="S230_2_Mejora__de_la_Sub-Ra22"/>
      <sheetName val="S320_1_Sub_base22"/>
      <sheetName val="S330_1_BASE_GRANULAR22"/>
      <sheetName val="CONFM__DE_CALZADA_EXISTENTE22"/>
      <sheetName val="S310_1_Confor__calzada_existe22"/>
      <sheetName val="_S450_1_MEZCLA_MDC-122"/>
      <sheetName val="_S450_2MEZCLA_MDC-222"/>
      <sheetName val="S420_1_RIEGO_DE_IMPRIMACION_22"/>
      <sheetName val="S421_1_RIEGO_LIGA_CRR-122"/>
      <sheetName val="S460_1_FRESADO_22"/>
      <sheetName val="Excav__REPARACION_PAVIMENTO_22"/>
      <sheetName val="S465_1_EXC__PAV__ASFALTICO22"/>
      <sheetName val="S500_1_PAVIMENTO_CONCRETO22"/>
      <sheetName val="S510_1_PAVIMENTO_ADOQUIN22"/>
      <sheetName val="S600_1_EXCAV__VARIAS_22"/>
      <sheetName val="Relleno_Estructuras22"/>
      <sheetName val="eXCAVACIONES_VARIAS_EN_ROCA_22"/>
      <sheetName val="S600_2_EXCAV__ROCA22"/>
      <sheetName val="S610_1_Relleno_Estructuras22"/>
      <sheetName val="S623_1_Anclajes_22"/>
      <sheetName val="S623P1_Pantalla_Concreto22"/>
      <sheetName val="S630_3_Concretos_C22"/>
      <sheetName val="S630_4a_Concretos_D22"/>
      <sheetName val="S630_4b_Concretos_D22"/>
      <sheetName val="S630_6_CONCRETO_F22"/>
      <sheetName val="CONCRETO_G22"/>
      <sheetName val="S630_7_CONCRETO_G22"/>
      <sheetName val="s640_1_Acero_refuerzo22"/>
      <sheetName val="S642_13_Juntas_dilatacion22"/>
      <sheetName val="S644_2_Tuberia_PVC_4&quot;22"/>
      <sheetName val="_TUBERIA_36&quot;22"/>
      <sheetName val="S632_1_Baranda22"/>
      <sheetName val="_S661_1_TUBERIA_36&quot;_22"/>
      <sheetName val="S673_1_MAT__FILTRANTE22"/>
      <sheetName val="S673_2_GEOTEXTIL22"/>
      <sheetName val="TRANS__EXPLANACION22"/>
      <sheetName val="_S673_3_GEODREN_PLANAR_6&quot;22"/>
      <sheetName val="S681_1_GAVIONES22"/>
      <sheetName val="S700_1_Demarcacion22"/>
      <sheetName val="S700_2_Marca_víal22"/>
      <sheetName val="S701_1_tachas_reflectivas22"/>
      <sheetName val="S710_1_1_SEÑ_VERT__22"/>
      <sheetName val="S710_2_SEÑ_VERT_V22"/>
      <sheetName val="S710_1_2_SEÑ_VERT_22"/>
      <sheetName val="S730_1Defensas_22"/>
      <sheetName val="S800_2_CERCAS22"/>
      <sheetName val="S810_1_PROTECCION_TALUDES22"/>
      <sheetName val="S900_2Trans_explan22"/>
      <sheetName val="Tratamiento_fisuras22"/>
      <sheetName val="MARCAS_VIALES22"/>
      <sheetName val="Geomalla_con_fibra_de_vidrio22"/>
      <sheetName val="Anclajes_pasivos_4#622"/>
      <sheetName val="SNP1-geomalla_fibra_Vidrio22"/>
      <sheetName val="SNP2-geomalla_Biaxial22"/>
      <sheetName val="SNP3_concreto_3500_22"/>
      <sheetName val="SNP4_CEM__ASFALTICO22"/>
      <sheetName val="SNP5_MTTO_RUTINARIO22"/>
      <sheetName val="SNP6_Drenes22"/>
      <sheetName val="SNP7_Anclajes_pasivos_4#622"/>
      <sheetName val="SNP8_Anclajes_activos_2_Tor22"/>
      <sheetName val="SNP9_Anclajes_activos_4_Tor22"/>
      <sheetName val="SNP10_MATERIAL_3&quot;_TRIT22"/>
      <sheetName val="SNP11_Material_Relleno22"/>
      <sheetName val="SNP12_CUNETAS_3_00022"/>
      <sheetName val="SNP13_PARCHEO22"/>
      <sheetName val="SNP14_SELLO_JUNTAS22"/>
      <sheetName val="SNP15_Pilotes22"/>
      <sheetName val="SNP16_EXCAV__PAVIMENTO22"/>
      <sheetName val="SNP17_TRANS_BASE22"/>
      <sheetName val="SNP18_AFIRMADO_3&quot;22"/>
      <sheetName val="alcantarilla_K69+10322"/>
      <sheetName val="alcantarilla_K68+43722"/>
      <sheetName val="alcantarilla_K67+45522"/>
      <sheetName val="BOX_110+520_PUENTE_EL_VERDE22"/>
      <sheetName val="Muro_K99+070322"/>
      <sheetName val="MURO_K104+45422"/>
      <sheetName val="Muro_K109+057022"/>
      <sheetName val="BOX_K22"/>
      <sheetName val="INFORME_SEMANAL19"/>
      <sheetName val="201_719"/>
      <sheetName val="211_119"/>
      <sheetName val="320_219"/>
      <sheetName val="330_119"/>
      <sheetName val="330_219"/>
      <sheetName val="411_219"/>
      <sheetName val="450_2P19"/>
      <sheetName val="450_9P19"/>
      <sheetName val="461_119"/>
      <sheetName val="465_119"/>
      <sheetName val="464_1P19"/>
      <sheetName val="600_219"/>
      <sheetName val="630_519"/>
      <sheetName val="630_619"/>
      <sheetName val="630_719"/>
      <sheetName val="681_119"/>
      <sheetName val="670_P19"/>
      <sheetName val="671_P19"/>
      <sheetName val="674_219"/>
      <sheetName val="450_3P19"/>
      <sheetName val="621_1P19"/>
      <sheetName val="610_2P19"/>
      <sheetName val="230_219"/>
      <sheetName val="230_2P19"/>
      <sheetName val="621_1-1P19"/>
      <sheetName val="621_1_2P19"/>
      <sheetName val="PESO_VARILLAS19"/>
      <sheetName val="210_1_118"/>
      <sheetName val="210_1_218"/>
      <sheetName val="210_2_118"/>
      <sheetName val="220_118"/>
      <sheetName val="420_118"/>
      <sheetName val="421_118"/>
      <sheetName val="630_4_118"/>
      <sheetName val="640_1_118"/>
      <sheetName val="4P_1_118"/>
      <sheetName val="671_118"/>
      <sheetName val="673P_118"/>
      <sheetName val="674p_218"/>
      <sheetName val="640_1_218"/>
      <sheetName val="640_1_418"/>
      <sheetName val="630_3_118"/>
      <sheetName val="700_118"/>
      <sheetName val="701_218"/>
      <sheetName val="710_118"/>
      <sheetName val="730_118"/>
      <sheetName val="TORTA_EST18"/>
      <sheetName val="Indicadores_Y_Listas18"/>
      <sheetName val="PROY_ORIGINAL29"/>
      <sheetName val="PU_(2)28"/>
      <sheetName val="COSTOS_UNITARIOS23"/>
      <sheetName val="TRAYECTO_123"/>
      <sheetName val="200P_123"/>
      <sheetName val="210_2_223"/>
      <sheetName val="320_123"/>
      <sheetName val="640_123"/>
      <sheetName val="500P_123"/>
      <sheetName val="500P_223"/>
      <sheetName val="600_123"/>
      <sheetName val="610_123"/>
      <sheetName val="630_423"/>
      <sheetName val="640P_223"/>
      <sheetName val="640_1_(2)23"/>
      <sheetName val="672P_123"/>
      <sheetName val="2P_123"/>
      <sheetName val="900_223"/>
      <sheetName val="materiales_de_insumo23"/>
      <sheetName val="jornales_y_prestaciones23"/>
      <sheetName val="210_123"/>
      <sheetName val="310_123"/>
      <sheetName val="600_423"/>
      <sheetName val="661_123"/>
      <sheetName val="673_123"/>
      <sheetName val="673_223"/>
      <sheetName val="673_323"/>
      <sheetName val="672_123"/>
      <sheetName val="3P_123"/>
      <sheetName val="3P_223"/>
      <sheetName val="6_1P23"/>
      <sheetName val="6_2P23"/>
      <sheetName val="6_4P23"/>
      <sheetName val="VALOR_ENSAYOS23"/>
      <sheetName val="resumen_preacta23"/>
      <sheetName val="Resalto_en_asfalto23"/>
      <sheetName val="Mat_fresado_para_ampliacion23"/>
      <sheetName val="Tuberia_filtro_D=6&quot;23"/>
      <sheetName val="Realce_de_bordillo23"/>
      <sheetName val="Remocion_tuberia_d=24&quot;23"/>
      <sheetName val="GRAVA_ATRAQUES_DE_ALCANTARILL23"/>
      <sheetName val="FORMATO_PREACTA23"/>
      <sheetName val="FORMATO_FECHA)23"/>
      <sheetName val="DESMONTE_LIMP_23"/>
      <sheetName val="REGISTRO_FOTOGRAFICO23"/>
      <sheetName val="S200_1_DESM__LIMP_B_23"/>
      <sheetName val="S200_2_DESM__LIMP__NB23"/>
      <sheetName val="S201_7_DEMO__ESTRUCTURAS23"/>
      <sheetName val="Remocion_alcantarillas_23"/>
      <sheetName val="Excav__Mat__Comun_23"/>
      <sheetName val="s201_15-remoción_de_alcantari23"/>
      <sheetName val="s210_2_2-Exc_de_expl23"/>
      <sheetName val="s210_2_1-Exc_en_roca23"/>
      <sheetName val="s211_1_REMOCION_DERR_23"/>
      <sheetName val="s220_1_Terraplenes23"/>
      <sheetName val="s221_1_Pedraplen23"/>
      <sheetName val="S900_3_TRANS__DERRUMBE23"/>
      <sheetName val="s231_1_Geotextil23"/>
      <sheetName val="S230_2_Mejora__de_la_Sub-Ra23"/>
      <sheetName val="S320_1_Sub_base23"/>
      <sheetName val="S330_1_BASE_GRANULAR23"/>
      <sheetName val="CONFM__DE_CALZADA_EXISTENTE23"/>
      <sheetName val="S310_1_Confor__calzada_existe23"/>
      <sheetName val="_S450_1_MEZCLA_MDC-123"/>
      <sheetName val="_S450_2MEZCLA_MDC-223"/>
      <sheetName val="S420_1_RIEGO_DE_IMPRIMACION_23"/>
      <sheetName val="S421_1_RIEGO_LIGA_CRR-123"/>
      <sheetName val="S460_1_FRESADO_23"/>
      <sheetName val="Excav__REPARACION_PAVIMENTO_23"/>
      <sheetName val="S465_1_EXC__PAV__ASFALTICO23"/>
      <sheetName val="S500_1_PAVIMENTO_CONCRETO23"/>
      <sheetName val="S510_1_PAVIMENTO_ADOQUIN23"/>
      <sheetName val="S600_1_EXCAV__VARIAS_23"/>
      <sheetName val="Relleno_Estructuras23"/>
      <sheetName val="eXCAVACIONES_VARIAS_EN_ROCA_23"/>
      <sheetName val="S600_2_EXCAV__ROCA23"/>
      <sheetName val="S610_1_Relleno_Estructuras23"/>
      <sheetName val="S623_1_Anclajes_23"/>
      <sheetName val="S623P1_Pantalla_Concreto23"/>
      <sheetName val="S630_3_Concretos_C23"/>
      <sheetName val="S630_4a_Concretos_D23"/>
      <sheetName val="S630_4b_Concretos_D23"/>
      <sheetName val="S630_6_CONCRETO_F23"/>
      <sheetName val="CONCRETO_G23"/>
      <sheetName val="S630_7_CONCRETO_G23"/>
      <sheetName val="s640_1_Acero_refuerzo23"/>
      <sheetName val="S642_13_Juntas_dilatacion23"/>
      <sheetName val="S644_2_Tuberia_PVC_4&quot;23"/>
      <sheetName val="_TUBERIA_36&quot;23"/>
      <sheetName val="S632_1_Baranda23"/>
      <sheetName val="_S661_1_TUBERIA_36&quot;_23"/>
      <sheetName val="S673_1_MAT__FILTRANTE23"/>
      <sheetName val="S673_2_GEOTEXTIL23"/>
      <sheetName val="TRANS__EXPLANACION23"/>
      <sheetName val="_S673_3_GEODREN_PLANAR_6&quot;23"/>
      <sheetName val="S681_1_GAVIONES23"/>
      <sheetName val="S700_1_Demarcacion23"/>
      <sheetName val="S700_2_Marca_víal23"/>
      <sheetName val="S701_1_tachas_reflectivas23"/>
      <sheetName val="S710_1_1_SEÑ_VERT__23"/>
      <sheetName val="S710_2_SEÑ_VERT_V23"/>
      <sheetName val="S710_1_2_SEÑ_VERT_23"/>
      <sheetName val="S730_1Defensas_23"/>
      <sheetName val="S800_2_CERCAS23"/>
      <sheetName val="S810_1_PROTECCION_TALUDES23"/>
      <sheetName val="S900_2Trans_explan23"/>
      <sheetName val="Tratamiento_fisuras23"/>
      <sheetName val="MARCAS_VIALES23"/>
      <sheetName val="Geomalla_con_fibra_de_vidrio23"/>
      <sheetName val="Anclajes_pasivos_4#623"/>
      <sheetName val="SNP1-geomalla_fibra_Vidrio23"/>
      <sheetName val="SNP2-geomalla_Biaxial23"/>
      <sheetName val="SNP3_concreto_3500_23"/>
      <sheetName val="SNP4_CEM__ASFALTICO23"/>
      <sheetName val="SNP5_MTTO_RUTINARIO23"/>
      <sheetName val="SNP6_Drenes23"/>
      <sheetName val="SNP7_Anclajes_pasivos_4#623"/>
      <sheetName val="SNP8_Anclajes_activos_2_Tor23"/>
      <sheetName val="SNP9_Anclajes_activos_4_Tor23"/>
      <sheetName val="SNP10_MATERIAL_3&quot;_TRIT23"/>
      <sheetName val="SNP11_Material_Relleno23"/>
      <sheetName val="SNP12_CUNETAS_3_00023"/>
      <sheetName val="SNP13_PARCHEO23"/>
      <sheetName val="SNP14_SELLO_JUNTAS23"/>
      <sheetName val="SNP15_Pilotes23"/>
      <sheetName val="SNP16_EXCAV__PAVIMENTO23"/>
      <sheetName val="SNP17_TRANS_BASE23"/>
      <sheetName val="SNP18_AFIRMADO_3&quot;23"/>
      <sheetName val="alcantarilla_K69+10323"/>
      <sheetName val="alcantarilla_K68+43723"/>
      <sheetName val="alcantarilla_K67+45523"/>
      <sheetName val="BOX_110+520_PUENTE_EL_VERDE23"/>
      <sheetName val="Muro_K99+070323"/>
      <sheetName val="MURO_K104+45423"/>
      <sheetName val="Muro_K109+057023"/>
      <sheetName val="BOX_K23"/>
      <sheetName val="INFORME_SEMANAL20"/>
      <sheetName val="201_720"/>
      <sheetName val="211_120"/>
      <sheetName val="320_220"/>
      <sheetName val="330_120"/>
      <sheetName val="330_220"/>
      <sheetName val="411_220"/>
      <sheetName val="450_2P20"/>
      <sheetName val="450_9P20"/>
      <sheetName val="461_120"/>
      <sheetName val="465_120"/>
      <sheetName val="464_1P20"/>
      <sheetName val="600_220"/>
      <sheetName val="630_520"/>
      <sheetName val="630_620"/>
      <sheetName val="630_720"/>
      <sheetName val="681_120"/>
      <sheetName val="670_P20"/>
      <sheetName val="671_P20"/>
      <sheetName val="674_220"/>
      <sheetName val="450_3P20"/>
      <sheetName val="621_1P20"/>
      <sheetName val="610_2P20"/>
      <sheetName val="230_220"/>
      <sheetName val="230_2P20"/>
      <sheetName val="621_1-1P20"/>
      <sheetName val="621_1_2P20"/>
      <sheetName val="PESO_VARILLAS20"/>
      <sheetName val="210_1_119"/>
      <sheetName val="210_1_219"/>
      <sheetName val="210_2_119"/>
      <sheetName val="220_119"/>
      <sheetName val="420_119"/>
      <sheetName val="421_119"/>
      <sheetName val="630_4_119"/>
      <sheetName val="640_1_119"/>
      <sheetName val="4P_1_119"/>
      <sheetName val="671_119"/>
      <sheetName val="673P_119"/>
      <sheetName val="674p_219"/>
      <sheetName val="640_1_219"/>
      <sheetName val="640_1_419"/>
      <sheetName val="630_3_119"/>
      <sheetName val="700_119"/>
      <sheetName val="701_219"/>
      <sheetName val="710_119"/>
      <sheetName val="730_119"/>
      <sheetName val="TORTA_EST19"/>
      <sheetName val="Indicadores_Y_Listas19"/>
      <sheetName val="PROY_ORIGINAL30"/>
      <sheetName val="PU_(2)29"/>
      <sheetName val="COSTOS_UNITARIOS24"/>
      <sheetName val="TRAYECTO_124"/>
      <sheetName val="200P_124"/>
      <sheetName val="210_2_224"/>
      <sheetName val="320_124"/>
      <sheetName val="640_124"/>
      <sheetName val="500P_124"/>
      <sheetName val="500P_224"/>
      <sheetName val="600_124"/>
      <sheetName val="610_124"/>
      <sheetName val="630_424"/>
      <sheetName val="640P_224"/>
      <sheetName val="640_1_(2)24"/>
      <sheetName val="672P_124"/>
      <sheetName val="2P_124"/>
      <sheetName val="900_224"/>
      <sheetName val="materiales_de_insumo24"/>
      <sheetName val="jornales_y_prestaciones24"/>
      <sheetName val="210_124"/>
      <sheetName val="310_124"/>
      <sheetName val="600_424"/>
      <sheetName val="661_124"/>
      <sheetName val="673_124"/>
      <sheetName val="673_224"/>
      <sheetName val="673_324"/>
      <sheetName val="672_124"/>
      <sheetName val="3P_124"/>
      <sheetName val="3P_224"/>
      <sheetName val="6_1P24"/>
      <sheetName val="6_2P24"/>
      <sheetName val="6_4P24"/>
      <sheetName val="VALOR_ENSAYOS24"/>
      <sheetName val="resumen_preacta24"/>
      <sheetName val="Resalto_en_asfalto24"/>
      <sheetName val="Mat_fresado_para_ampliacion24"/>
      <sheetName val="Tuberia_filtro_D=6&quot;24"/>
      <sheetName val="Realce_de_bordillo24"/>
      <sheetName val="Remocion_tuberia_d=24&quot;24"/>
      <sheetName val="GRAVA_ATRAQUES_DE_ALCANTARILL24"/>
      <sheetName val="FORMATO_PREACTA24"/>
      <sheetName val="FORMATO_FECHA)24"/>
      <sheetName val="DESMONTE_LIMP_24"/>
      <sheetName val="REGISTRO_FOTOGRAFICO24"/>
      <sheetName val="S200_1_DESM__LIMP_B_24"/>
      <sheetName val="S200_2_DESM__LIMP__NB24"/>
      <sheetName val="S201_7_DEMO__ESTRUCTURAS24"/>
      <sheetName val="Remocion_alcantarillas_24"/>
      <sheetName val="Excav__Mat__Comun_24"/>
      <sheetName val="s201_15-remoción_de_alcantari24"/>
      <sheetName val="s210_2_2-Exc_de_expl24"/>
      <sheetName val="s210_2_1-Exc_en_roca24"/>
      <sheetName val="s211_1_REMOCION_DERR_24"/>
      <sheetName val="s220_1_Terraplenes24"/>
      <sheetName val="s221_1_Pedraplen24"/>
      <sheetName val="S900_3_TRANS__DERRUMBE24"/>
      <sheetName val="s231_1_Geotextil24"/>
      <sheetName val="S230_2_Mejora__de_la_Sub-Ra24"/>
      <sheetName val="S320_1_Sub_base24"/>
      <sheetName val="S330_1_BASE_GRANULAR24"/>
      <sheetName val="CONFM__DE_CALZADA_EXISTENTE24"/>
      <sheetName val="S310_1_Confor__calzada_existe24"/>
      <sheetName val="_S450_1_MEZCLA_MDC-124"/>
      <sheetName val="_S450_2MEZCLA_MDC-224"/>
      <sheetName val="S420_1_RIEGO_DE_IMPRIMACION_24"/>
      <sheetName val="S421_1_RIEGO_LIGA_CRR-124"/>
      <sheetName val="S460_1_FRESADO_24"/>
      <sheetName val="Excav__REPARACION_PAVIMENTO_24"/>
      <sheetName val="S465_1_EXC__PAV__ASFALTICO24"/>
      <sheetName val="S500_1_PAVIMENTO_CONCRETO24"/>
      <sheetName val="S510_1_PAVIMENTO_ADOQUIN24"/>
      <sheetName val="S600_1_EXCAV__VARIAS_24"/>
      <sheetName val="Relleno_Estructuras24"/>
      <sheetName val="eXCAVACIONES_VARIAS_EN_ROCA_24"/>
      <sheetName val="S600_2_EXCAV__ROCA24"/>
      <sheetName val="S610_1_Relleno_Estructuras24"/>
      <sheetName val="S623_1_Anclajes_24"/>
      <sheetName val="S623P1_Pantalla_Concreto24"/>
      <sheetName val="S630_3_Concretos_C24"/>
      <sheetName val="S630_4a_Concretos_D24"/>
      <sheetName val="S630_4b_Concretos_D24"/>
      <sheetName val="S630_6_CONCRETO_F24"/>
      <sheetName val="CONCRETO_G24"/>
      <sheetName val="S630_7_CONCRETO_G24"/>
      <sheetName val="s640_1_Acero_refuerzo24"/>
      <sheetName val="S642_13_Juntas_dilatacion24"/>
      <sheetName val="S644_2_Tuberia_PVC_4&quot;24"/>
      <sheetName val="_TUBERIA_36&quot;24"/>
      <sheetName val="S632_1_Baranda24"/>
      <sheetName val="_S661_1_TUBERIA_36&quot;_24"/>
      <sheetName val="S673_1_MAT__FILTRANTE24"/>
      <sheetName val="S673_2_GEOTEXTIL24"/>
      <sheetName val="TRANS__EXPLANACION24"/>
      <sheetName val="_S673_3_GEODREN_PLANAR_6&quot;24"/>
      <sheetName val="S681_1_GAVIONES24"/>
      <sheetName val="S700_1_Demarcacion24"/>
      <sheetName val="S700_2_Marca_víal24"/>
      <sheetName val="S701_1_tachas_reflectivas24"/>
      <sheetName val="S710_1_1_SEÑ_VERT__24"/>
      <sheetName val="S710_2_SEÑ_VERT_V24"/>
      <sheetName val="S710_1_2_SEÑ_VERT_24"/>
      <sheetName val="S730_1Defensas_24"/>
      <sheetName val="S800_2_CERCAS24"/>
      <sheetName val="S810_1_PROTECCION_TALUDES24"/>
      <sheetName val="S900_2Trans_explan24"/>
      <sheetName val="Tratamiento_fisuras24"/>
      <sheetName val="MARCAS_VIALES24"/>
      <sheetName val="Geomalla_con_fibra_de_vidrio24"/>
      <sheetName val="Anclajes_pasivos_4#624"/>
      <sheetName val="SNP1-geomalla_fibra_Vidrio24"/>
      <sheetName val="SNP2-geomalla_Biaxial24"/>
      <sheetName val="SNP3_concreto_3500_24"/>
      <sheetName val="SNP4_CEM__ASFALTICO24"/>
      <sheetName val="SNP5_MTTO_RUTINARIO24"/>
      <sheetName val="SNP6_Drenes24"/>
      <sheetName val="SNP7_Anclajes_pasivos_4#624"/>
      <sheetName val="SNP8_Anclajes_activos_2_Tor24"/>
      <sheetName val="SNP9_Anclajes_activos_4_Tor24"/>
      <sheetName val="SNP10_MATERIAL_3&quot;_TRIT24"/>
      <sheetName val="SNP11_Material_Relleno24"/>
      <sheetName val="SNP12_CUNETAS_3_00024"/>
      <sheetName val="SNP13_PARCHEO24"/>
      <sheetName val="SNP14_SELLO_JUNTAS24"/>
      <sheetName val="SNP15_Pilotes24"/>
      <sheetName val="SNP16_EXCAV__PAVIMENTO24"/>
      <sheetName val="SNP17_TRANS_BASE24"/>
      <sheetName val="SNP18_AFIRMADO_3&quot;24"/>
      <sheetName val="alcantarilla_K69+10324"/>
      <sheetName val="alcantarilla_K68+43724"/>
      <sheetName val="alcantarilla_K67+45524"/>
      <sheetName val="BOX_110+520_PUENTE_EL_VERDE24"/>
      <sheetName val="Muro_K99+070324"/>
      <sheetName val="MURO_K104+45424"/>
      <sheetName val="Muro_K109+057024"/>
      <sheetName val="BOX_K24"/>
      <sheetName val="INFORME_SEMANAL21"/>
      <sheetName val="201_721"/>
      <sheetName val="211_121"/>
      <sheetName val="320_221"/>
      <sheetName val="330_121"/>
      <sheetName val="330_221"/>
      <sheetName val="411_221"/>
      <sheetName val="450_2P21"/>
      <sheetName val="450_9P21"/>
      <sheetName val="461_121"/>
      <sheetName val="465_121"/>
      <sheetName val="464_1P21"/>
      <sheetName val="600_221"/>
      <sheetName val="630_521"/>
      <sheetName val="630_621"/>
      <sheetName val="630_721"/>
      <sheetName val="681_121"/>
      <sheetName val="670_P21"/>
      <sheetName val="671_P21"/>
      <sheetName val="674_221"/>
      <sheetName val="450_3P21"/>
      <sheetName val="621_1P21"/>
      <sheetName val="610_2P21"/>
      <sheetName val="230_221"/>
      <sheetName val="230_2P21"/>
      <sheetName val="621_1-1P21"/>
      <sheetName val="621_1_2P21"/>
      <sheetName val="PESO_VARILLAS21"/>
      <sheetName val="210_1_120"/>
      <sheetName val="210_1_220"/>
      <sheetName val="210_2_120"/>
      <sheetName val="220_120"/>
      <sheetName val="420_120"/>
      <sheetName val="421_120"/>
      <sheetName val="630_4_120"/>
      <sheetName val="640_1_120"/>
      <sheetName val="4P_1_120"/>
      <sheetName val="671_120"/>
      <sheetName val="673P_120"/>
      <sheetName val="674p_220"/>
      <sheetName val="640_1_220"/>
      <sheetName val="640_1_420"/>
      <sheetName val="630_3_120"/>
      <sheetName val="700_120"/>
      <sheetName val="701_220"/>
      <sheetName val="710_120"/>
      <sheetName val="730_120"/>
      <sheetName val="TORTA_EST20"/>
      <sheetName val="Indicadores_Y_Listas20"/>
      <sheetName val="PROY_ORIGINAL31"/>
      <sheetName val="PU_(2)30"/>
      <sheetName val="COSTOS_UNITARIOS25"/>
      <sheetName val="TRAYECTO_125"/>
      <sheetName val="200P_125"/>
      <sheetName val="210_2_225"/>
      <sheetName val="320_125"/>
      <sheetName val="640_125"/>
      <sheetName val="500P_125"/>
      <sheetName val="500P_225"/>
      <sheetName val="600_125"/>
      <sheetName val="610_125"/>
      <sheetName val="630_425"/>
      <sheetName val="640P_225"/>
      <sheetName val="640_1_(2)25"/>
      <sheetName val="672P_125"/>
      <sheetName val="2P_125"/>
      <sheetName val="900_225"/>
      <sheetName val="materiales_de_insumo25"/>
      <sheetName val="jornales_y_prestaciones25"/>
      <sheetName val="210_125"/>
      <sheetName val="310_125"/>
      <sheetName val="600_425"/>
      <sheetName val="661_125"/>
      <sheetName val="673_125"/>
      <sheetName val="673_225"/>
      <sheetName val="673_325"/>
      <sheetName val="672_125"/>
      <sheetName val="3P_125"/>
      <sheetName val="3P_225"/>
      <sheetName val="6_1P25"/>
      <sheetName val="6_2P25"/>
      <sheetName val="6_4P25"/>
      <sheetName val="VALOR_ENSAYOS25"/>
      <sheetName val="resumen_preacta25"/>
      <sheetName val="Resalto_en_asfalto25"/>
      <sheetName val="Mat_fresado_para_ampliacion25"/>
      <sheetName val="Tuberia_filtro_D=6&quot;25"/>
      <sheetName val="Realce_de_bordillo25"/>
      <sheetName val="Remocion_tuberia_d=24&quot;25"/>
      <sheetName val="GRAVA_ATRAQUES_DE_ALCANTARILL25"/>
      <sheetName val="FORMATO_PREACTA25"/>
      <sheetName val="FORMATO_FECHA)25"/>
      <sheetName val="DESMONTE_LIMP_25"/>
      <sheetName val="REGISTRO_FOTOGRAFICO25"/>
      <sheetName val="S200_1_DESM__LIMP_B_25"/>
      <sheetName val="S200_2_DESM__LIMP__NB25"/>
      <sheetName val="S201_7_DEMO__ESTRUCTURAS25"/>
      <sheetName val="Remocion_alcantarillas_25"/>
      <sheetName val="Excav__Mat__Comun_25"/>
      <sheetName val="s201_15-remoción_de_alcantari25"/>
      <sheetName val="s210_2_2-Exc_de_expl25"/>
      <sheetName val="s210_2_1-Exc_en_roca25"/>
      <sheetName val="s211_1_REMOCION_DERR_25"/>
      <sheetName val="s220_1_Terraplenes25"/>
      <sheetName val="s221_1_Pedraplen25"/>
      <sheetName val="S900_3_TRANS__DERRUMBE25"/>
      <sheetName val="s231_1_Geotextil25"/>
      <sheetName val="S230_2_Mejora__de_la_Sub-Ra25"/>
      <sheetName val="S320_1_Sub_base25"/>
      <sheetName val="S330_1_BASE_GRANULAR25"/>
      <sheetName val="CONFM__DE_CALZADA_EXISTENTE25"/>
      <sheetName val="S310_1_Confor__calzada_existe25"/>
      <sheetName val="_S450_1_MEZCLA_MDC-125"/>
      <sheetName val="_S450_2MEZCLA_MDC-225"/>
      <sheetName val="S420_1_RIEGO_DE_IMPRIMACION_25"/>
      <sheetName val="S421_1_RIEGO_LIGA_CRR-125"/>
      <sheetName val="S460_1_FRESADO_25"/>
      <sheetName val="Excav__REPARACION_PAVIMENTO_25"/>
      <sheetName val="S465_1_EXC__PAV__ASFALTICO25"/>
      <sheetName val="S500_1_PAVIMENTO_CONCRETO25"/>
      <sheetName val="S510_1_PAVIMENTO_ADOQUIN25"/>
      <sheetName val="S600_1_EXCAV__VARIAS_25"/>
      <sheetName val="Relleno_Estructuras25"/>
      <sheetName val="eXCAVACIONES_VARIAS_EN_ROCA_25"/>
      <sheetName val="S600_2_EXCAV__ROCA25"/>
      <sheetName val="S610_1_Relleno_Estructuras25"/>
      <sheetName val="S623_1_Anclajes_25"/>
      <sheetName val="S623P1_Pantalla_Concreto25"/>
      <sheetName val="S630_3_Concretos_C25"/>
      <sheetName val="S630_4a_Concretos_D25"/>
      <sheetName val="S630_4b_Concretos_D25"/>
      <sheetName val="S630_6_CONCRETO_F25"/>
      <sheetName val="CONCRETO_G25"/>
      <sheetName val="S630_7_CONCRETO_G25"/>
      <sheetName val="s640_1_Acero_refuerzo25"/>
      <sheetName val="S642_13_Juntas_dilatacion25"/>
      <sheetName val="S644_2_Tuberia_PVC_4&quot;25"/>
      <sheetName val="_TUBERIA_36&quot;25"/>
      <sheetName val="S632_1_Baranda25"/>
      <sheetName val="_S661_1_TUBERIA_36&quot;_25"/>
      <sheetName val="S673_1_MAT__FILTRANTE25"/>
      <sheetName val="S673_2_GEOTEXTIL25"/>
      <sheetName val="TRANS__EXPLANACION25"/>
      <sheetName val="_S673_3_GEODREN_PLANAR_6&quot;25"/>
      <sheetName val="S681_1_GAVIONES25"/>
      <sheetName val="S700_1_Demarcacion25"/>
      <sheetName val="S700_2_Marca_víal25"/>
      <sheetName val="S701_1_tachas_reflectivas25"/>
      <sheetName val="S710_1_1_SEÑ_VERT__25"/>
      <sheetName val="S710_2_SEÑ_VERT_V25"/>
      <sheetName val="S710_1_2_SEÑ_VERT_25"/>
      <sheetName val="S730_1Defensas_25"/>
      <sheetName val="S800_2_CERCAS25"/>
      <sheetName val="S810_1_PROTECCION_TALUDES25"/>
      <sheetName val="S900_2Trans_explan25"/>
      <sheetName val="Tratamiento_fisuras25"/>
      <sheetName val="MARCAS_VIALES25"/>
      <sheetName val="Geomalla_con_fibra_de_vidrio25"/>
      <sheetName val="Anclajes_pasivos_4#625"/>
      <sheetName val="SNP1-geomalla_fibra_Vidrio25"/>
      <sheetName val="SNP2-geomalla_Biaxial25"/>
      <sheetName val="SNP3_concreto_3500_25"/>
      <sheetName val="SNP4_CEM__ASFALTICO25"/>
      <sheetName val="SNP5_MTTO_RUTINARIO25"/>
      <sheetName val="SNP6_Drenes25"/>
      <sheetName val="SNP7_Anclajes_pasivos_4#625"/>
      <sheetName val="SNP8_Anclajes_activos_2_Tor25"/>
      <sheetName val="SNP9_Anclajes_activos_4_Tor25"/>
      <sheetName val="SNP10_MATERIAL_3&quot;_TRIT25"/>
      <sheetName val="SNP11_Material_Relleno25"/>
      <sheetName val="SNP12_CUNETAS_3_00025"/>
      <sheetName val="SNP13_PARCHEO25"/>
      <sheetName val="SNP14_SELLO_JUNTAS25"/>
      <sheetName val="SNP15_Pilotes25"/>
      <sheetName val="SNP16_EXCAV__PAVIMENTO25"/>
      <sheetName val="SNP17_TRANS_BASE25"/>
      <sheetName val="SNP18_AFIRMADO_3&quot;25"/>
      <sheetName val="alcantarilla_K69+10325"/>
      <sheetName val="alcantarilla_K68+43725"/>
      <sheetName val="alcantarilla_K67+45525"/>
      <sheetName val="BOX_110+520_PUENTE_EL_VERDE25"/>
      <sheetName val="Muro_K99+070325"/>
      <sheetName val="MURO_K104+45425"/>
      <sheetName val="Muro_K109+057025"/>
      <sheetName val="BOX_K25"/>
      <sheetName val="INFORME_SEMANAL22"/>
      <sheetName val="201_722"/>
      <sheetName val="211_122"/>
      <sheetName val="320_222"/>
      <sheetName val="330_122"/>
      <sheetName val="330_222"/>
      <sheetName val="411_222"/>
      <sheetName val="450_2P22"/>
      <sheetName val="450_9P22"/>
      <sheetName val="461_122"/>
      <sheetName val="465_122"/>
      <sheetName val="464_1P22"/>
      <sheetName val="600_222"/>
      <sheetName val="630_522"/>
      <sheetName val="630_622"/>
      <sheetName val="630_722"/>
      <sheetName val="681_122"/>
      <sheetName val="670_P22"/>
      <sheetName val="671_P22"/>
      <sheetName val="674_222"/>
      <sheetName val="450_3P22"/>
      <sheetName val="621_1P22"/>
      <sheetName val="610_2P22"/>
      <sheetName val="230_222"/>
      <sheetName val="230_2P22"/>
      <sheetName val="621_1-1P22"/>
      <sheetName val="621_1_2P22"/>
      <sheetName val="PESO_VARILLAS22"/>
      <sheetName val="210_1_121"/>
      <sheetName val="210_1_221"/>
      <sheetName val="210_2_121"/>
      <sheetName val="220_121"/>
      <sheetName val="420_121"/>
      <sheetName val="421_121"/>
      <sheetName val="630_4_121"/>
      <sheetName val="640_1_121"/>
      <sheetName val="4P_1_121"/>
      <sheetName val="671_121"/>
      <sheetName val="673P_121"/>
      <sheetName val="674p_221"/>
      <sheetName val="640_1_221"/>
      <sheetName val="640_1_421"/>
      <sheetName val="630_3_121"/>
      <sheetName val="700_121"/>
      <sheetName val="701_221"/>
      <sheetName val="710_121"/>
      <sheetName val="730_121"/>
      <sheetName val="TORTA_EST21"/>
      <sheetName val="Indicadores_Y_Listas21"/>
      <sheetName val="PROY_ORIGINAL32"/>
      <sheetName val="PU_(2)31"/>
      <sheetName val="COSTOS_UNITARIOS26"/>
      <sheetName val="TRAYECTO_126"/>
      <sheetName val="200P_126"/>
      <sheetName val="210_2_226"/>
      <sheetName val="320_126"/>
      <sheetName val="640_126"/>
      <sheetName val="500P_126"/>
      <sheetName val="500P_226"/>
      <sheetName val="600_126"/>
      <sheetName val="610_126"/>
      <sheetName val="630_426"/>
      <sheetName val="640P_226"/>
      <sheetName val="640_1_(2)26"/>
      <sheetName val="672P_126"/>
      <sheetName val="2P_126"/>
      <sheetName val="900_226"/>
      <sheetName val="materiales_de_insumo26"/>
      <sheetName val="jornales_y_prestaciones26"/>
      <sheetName val="210_126"/>
      <sheetName val="310_126"/>
      <sheetName val="600_426"/>
      <sheetName val="661_126"/>
      <sheetName val="673_126"/>
      <sheetName val="673_226"/>
      <sheetName val="673_326"/>
      <sheetName val="672_126"/>
      <sheetName val="3P_126"/>
      <sheetName val="3P_226"/>
      <sheetName val="6_1P26"/>
      <sheetName val="6_2P26"/>
      <sheetName val="6_4P26"/>
      <sheetName val="VALOR_ENSAYOS26"/>
      <sheetName val="resumen_preacta26"/>
      <sheetName val="Resalto_en_asfalto26"/>
      <sheetName val="Mat_fresado_para_ampliacion26"/>
      <sheetName val="Tuberia_filtro_D=6&quot;26"/>
      <sheetName val="Realce_de_bordillo26"/>
      <sheetName val="Remocion_tuberia_d=24&quot;26"/>
      <sheetName val="GRAVA_ATRAQUES_DE_ALCANTARILL26"/>
      <sheetName val="FORMATO_PREACTA26"/>
      <sheetName val="FORMATO_FECHA)26"/>
      <sheetName val="DESMONTE_LIMP_26"/>
      <sheetName val="REGISTRO_FOTOGRAFICO26"/>
      <sheetName val="S200_1_DESM__LIMP_B_26"/>
      <sheetName val="S200_2_DESM__LIMP__NB26"/>
      <sheetName val="S201_7_DEMO__ESTRUCTURAS26"/>
      <sheetName val="Remocion_alcantarillas_26"/>
      <sheetName val="Excav__Mat__Comun_26"/>
      <sheetName val="s201_15-remoción_de_alcantari26"/>
      <sheetName val="s210_2_2-Exc_de_expl26"/>
      <sheetName val="s210_2_1-Exc_en_roca26"/>
      <sheetName val="s211_1_REMOCION_DERR_26"/>
      <sheetName val="s220_1_Terraplenes26"/>
      <sheetName val="s221_1_Pedraplen26"/>
      <sheetName val="S900_3_TRANS__DERRUMBE26"/>
      <sheetName val="s231_1_Geotextil26"/>
      <sheetName val="S230_2_Mejora__de_la_Sub-Ra26"/>
      <sheetName val="S320_1_Sub_base26"/>
      <sheetName val="S330_1_BASE_GRANULAR26"/>
      <sheetName val="CONFM__DE_CALZADA_EXISTENTE26"/>
      <sheetName val="S310_1_Confor__calzada_existe26"/>
      <sheetName val="_S450_1_MEZCLA_MDC-126"/>
      <sheetName val="_S450_2MEZCLA_MDC-226"/>
      <sheetName val="S420_1_RIEGO_DE_IMPRIMACION_26"/>
      <sheetName val="S421_1_RIEGO_LIGA_CRR-126"/>
      <sheetName val="S460_1_FRESADO_26"/>
      <sheetName val="Excav__REPARACION_PAVIMENTO_26"/>
      <sheetName val="S465_1_EXC__PAV__ASFALTICO26"/>
      <sheetName val="S500_1_PAVIMENTO_CONCRETO26"/>
      <sheetName val="S510_1_PAVIMENTO_ADOQUIN26"/>
      <sheetName val="S600_1_EXCAV__VARIAS_26"/>
      <sheetName val="Relleno_Estructuras26"/>
      <sheetName val="eXCAVACIONES_VARIAS_EN_ROCA_26"/>
      <sheetName val="S600_2_EXCAV__ROCA26"/>
      <sheetName val="S610_1_Relleno_Estructuras26"/>
      <sheetName val="S623_1_Anclajes_26"/>
      <sheetName val="S623P1_Pantalla_Concreto26"/>
      <sheetName val="S630_3_Concretos_C26"/>
      <sheetName val="S630_4a_Concretos_D26"/>
      <sheetName val="S630_4b_Concretos_D26"/>
      <sheetName val="S630_6_CONCRETO_F26"/>
      <sheetName val="CONCRETO_G26"/>
      <sheetName val="S630_7_CONCRETO_G26"/>
      <sheetName val="s640_1_Acero_refuerzo26"/>
      <sheetName val="S642_13_Juntas_dilatacion26"/>
      <sheetName val="S644_2_Tuberia_PVC_4&quot;26"/>
      <sheetName val="_TUBERIA_36&quot;26"/>
      <sheetName val="S632_1_Baranda26"/>
      <sheetName val="_S661_1_TUBERIA_36&quot;_26"/>
      <sheetName val="S673_1_MAT__FILTRANTE26"/>
      <sheetName val="S673_2_GEOTEXTIL26"/>
      <sheetName val="TRANS__EXPLANACION26"/>
      <sheetName val="_S673_3_GEODREN_PLANAR_6&quot;26"/>
      <sheetName val="S681_1_GAVIONES26"/>
      <sheetName val="S700_1_Demarcacion26"/>
      <sheetName val="S700_2_Marca_víal26"/>
      <sheetName val="S701_1_tachas_reflectivas26"/>
      <sheetName val="S710_1_1_SEÑ_VERT__26"/>
      <sheetName val="S710_2_SEÑ_VERT_V26"/>
      <sheetName val="S710_1_2_SEÑ_VERT_26"/>
      <sheetName val="S730_1Defensas_26"/>
      <sheetName val="S800_2_CERCAS26"/>
      <sheetName val="S810_1_PROTECCION_TALUDES26"/>
      <sheetName val="S900_2Trans_explan26"/>
      <sheetName val="Tratamiento_fisuras26"/>
      <sheetName val="MARCAS_VIALES26"/>
      <sheetName val="Geomalla_con_fibra_de_vidrio26"/>
      <sheetName val="Anclajes_pasivos_4#626"/>
      <sheetName val="SNP1-geomalla_fibra_Vidrio26"/>
      <sheetName val="SNP2-geomalla_Biaxial26"/>
      <sheetName val="SNP3_concreto_3500_26"/>
      <sheetName val="SNP4_CEM__ASFALTICO26"/>
      <sheetName val="SNP5_MTTO_RUTINARIO26"/>
      <sheetName val="SNP6_Drenes26"/>
      <sheetName val="SNP7_Anclajes_pasivos_4#626"/>
      <sheetName val="SNP8_Anclajes_activos_2_Tor26"/>
      <sheetName val="SNP9_Anclajes_activos_4_Tor26"/>
      <sheetName val="SNP10_MATERIAL_3&quot;_TRIT26"/>
      <sheetName val="SNP11_Material_Relleno26"/>
      <sheetName val="SNP12_CUNETAS_3_00026"/>
      <sheetName val="SNP13_PARCHEO26"/>
      <sheetName val="SNP14_SELLO_JUNTAS26"/>
      <sheetName val="SNP15_Pilotes26"/>
      <sheetName val="SNP16_EXCAV__PAVIMENTO26"/>
      <sheetName val="SNP17_TRANS_BASE26"/>
      <sheetName val="SNP18_AFIRMADO_3&quot;26"/>
      <sheetName val="alcantarilla_K69+10326"/>
      <sheetName val="alcantarilla_K68+43726"/>
      <sheetName val="alcantarilla_K67+45526"/>
      <sheetName val="BOX_110+520_PUENTE_EL_VERDE26"/>
      <sheetName val="Muro_K99+070326"/>
      <sheetName val="MURO_K104+45426"/>
      <sheetName val="Muro_K109+057026"/>
      <sheetName val="BOX_K26"/>
      <sheetName val="INFORME_SEMANAL23"/>
      <sheetName val="201_723"/>
      <sheetName val="211_123"/>
      <sheetName val="320_223"/>
      <sheetName val="330_123"/>
      <sheetName val="330_223"/>
      <sheetName val="411_223"/>
      <sheetName val="450_2P23"/>
      <sheetName val="450_9P23"/>
      <sheetName val="461_123"/>
      <sheetName val="465_123"/>
      <sheetName val="464_1P23"/>
      <sheetName val="600_223"/>
      <sheetName val="630_523"/>
      <sheetName val="630_623"/>
      <sheetName val="630_723"/>
      <sheetName val="681_123"/>
      <sheetName val="670_P23"/>
      <sheetName val="671_P23"/>
      <sheetName val="674_223"/>
      <sheetName val="450_3P23"/>
      <sheetName val="621_1P23"/>
      <sheetName val="610_2P23"/>
      <sheetName val="230_223"/>
      <sheetName val="230_2P23"/>
      <sheetName val="621_1-1P23"/>
      <sheetName val="621_1_2P23"/>
      <sheetName val="PESO_VARILLAS23"/>
      <sheetName val="210_1_122"/>
      <sheetName val="210_1_222"/>
      <sheetName val="210_2_122"/>
      <sheetName val="220_122"/>
      <sheetName val="420_122"/>
      <sheetName val="421_122"/>
      <sheetName val="630_4_122"/>
      <sheetName val="640_1_122"/>
      <sheetName val="4P_1_122"/>
      <sheetName val="671_122"/>
      <sheetName val="673P_122"/>
      <sheetName val="674p_222"/>
      <sheetName val="640_1_222"/>
      <sheetName val="640_1_422"/>
      <sheetName val="630_3_122"/>
      <sheetName val="700_122"/>
      <sheetName val="701_222"/>
      <sheetName val="710_122"/>
      <sheetName val="730_122"/>
      <sheetName val="TORTA_EST22"/>
      <sheetName val="Indicadores_Y_Listas22"/>
      <sheetName val="PROY_ORIGINAL33"/>
      <sheetName val="PU_(2)32"/>
      <sheetName val="COSTOS_UNITARIOS27"/>
      <sheetName val="TRAYECTO_127"/>
      <sheetName val="200P_127"/>
      <sheetName val="210_2_227"/>
      <sheetName val="320_127"/>
      <sheetName val="640_127"/>
      <sheetName val="500P_127"/>
      <sheetName val="500P_227"/>
      <sheetName val="600_127"/>
      <sheetName val="610_127"/>
      <sheetName val="630_427"/>
      <sheetName val="640P_227"/>
      <sheetName val="640_1_(2)27"/>
      <sheetName val="672P_127"/>
      <sheetName val="2P_127"/>
      <sheetName val="900_227"/>
      <sheetName val="materiales_de_insumo27"/>
      <sheetName val="jornales_y_prestaciones27"/>
      <sheetName val="210_127"/>
      <sheetName val="310_127"/>
      <sheetName val="600_427"/>
      <sheetName val="661_127"/>
      <sheetName val="673_127"/>
      <sheetName val="673_227"/>
      <sheetName val="673_327"/>
      <sheetName val="672_127"/>
      <sheetName val="3P_127"/>
      <sheetName val="3P_227"/>
      <sheetName val="6_1P27"/>
      <sheetName val="6_2P27"/>
      <sheetName val="6_4P27"/>
      <sheetName val="VALOR_ENSAYOS27"/>
      <sheetName val="resumen_preacta27"/>
      <sheetName val="Resalto_en_asfalto27"/>
      <sheetName val="Mat_fresado_para_ampliacion27"/>
      <sheetName val="Tuberia_filtro_D=6&quot;27"/>
      <sheetName val="Realce_de_bordillo27"/>
      <sheetName val="Remocion_tuberia_d=24&quot;27"/>
      <sheetName val="GRAVA_ATRAQUES_DE_ALCANTARILL27"/>
      <sheetName val="FORMATO_PREACTA27"/>
      <sheetName val="FORMATO_FECHA)27"/>
      <sheetName val="DESMONTE_LIMP_27"/>
      <sheetName val="REGISTRO_FOTOGRAFICO27"/>
      <sheetName val="S200_1_DESM__LIMP_B_27"/>
      <sheetName val="S200_2_DESM__LIMP__NB27"/>
      <sheetName val="S201_7_DEMO__ESTRUCTURAS27"/>
      <sheetName val="Remocion_alcantarillas_27"/>
      <sheetName val="Excav__Mat__Comun_27"/>
      <sheetName val="s201_15-remoción_de_alcantari27"/>
      <sheetName val="s210_2_2-Exc_de_expl27"/>
      <sheetName val="s210_2_1-Exc_en_roca27"/>
      <sheetName val="s211_1_REMOCION_DERR_27"/>
      <sheetName val="s220_1_Terraplenes27"/>
      <sheetName val="s221_1_Pedraplen27"/>
      <sheetName val="S900_3_TRANS__DERRUMBE27"/>
      <sheetName val="s231_1_Geotextil27"/>
      <sheetName val="S230_2_Mejora__de_la_Sub-Ra27"/>
      <sheetName val="S320_1_Sub_base27"/>
      <sheetName val="S330_1_BASE_GRANULAR27"/>
      <sheetName val="CONFM__DE_CALZADA_EXISTENTE27"/>
      <sheetName val="S310_1_Confor__calzada_existe27"/>
      <sheetName val="_S450_1_MEZCLA_MDC-127"/>
      <sheetName val="_S450_2MEZCLA_MDC-227"/>
      <sheetName val="S420_1_RIEGO_DE_IMPRIMACION_27"/>
      <sheetName val="S421_1_RIEGO_LIGA_CRR-127"/>
      <sheetName val="S460_1_FRESADO_27"/>
      <sheetName val="Excav__REPARACION_PAVIMENTO_27"/>
      <sheetName val="S465_1_EXC__PAV__ASFALTICO27"/>
      <sheetName val="S500_1_PAVIMENTO_CONCRETO27"/>
      <sheetName val="S510_1_PAVIMENTO_ADOQUIN27"/>
      <sheetName val="S600_1_EXCAV__VARIAS_27"/>
      <sheetName val="Relleno_Estructuras27"/>
      <sheetName val="eXCAVACIONES_VARIAS_EN_ROCA_27"/>
      <sheetName val="S600_2_EXCAV__ROCA27"/>
      <sheetName val="S610_1_Relleno_Estructuras27"/>
      <sheetName val="S623_1_Anclajes_27"/>
      <sheetName val="S623P1_Pantalla_Concreto27"/>
      <sheetName val="S630_3_Concretos_C27"/>
      <sheetName val="S630_4a_Concretos_D27"/>
      <sheetName val="S630_4b_Concretos_D27"/>
      <sheetName val="S630_6_CONCRETO_F27"/>
      <sheetName val="CONCRETO_G27"/>
      <sheetName val="S630_7_CONCRETO_G27"/>
      <sheetName val="s640_1_Acero_refuerzo27"/>
      <sheetName val="S642_13_Juntas_dilatacion27"/>
      <sheetName val="S644_2_Tuberia_PVC_4&quot;27"/>
      <sheetName val="_TUBERIA_36&quot;27"/>
      <sheetName val="S632_1_Baranda27"/>
      <sheetName val="_S661_1_TUBERIA_36&quot;_27"/>
      <sheetName val="S673_1_MAT__FILTRANTE27"/>
      <sheetName val="S673_2_GEOTEXTIL27"/>
      <sheetName val="TRANS__EXPLANACION27"/>
      <sheetName val="_S673_3_GEODREN_PLANAR_6&quot;27"/>
      <sheetName val="S681_1_GAVIONES27"/>
      <sheetName val="S700_1_Demarcacion27"/>
      <sheetName val="S700_2_Marca_víal27"/>
      <sheetName val="S701_1_tachas_reflectivas27"/>
      <sheetName val="S710_1_1_SEÑ_VERT__27"/>
      <sheetName val="S710_2_SEÑ_VERT_V27"/>
      <sheetName val="S710_1_2_SEÑ_VERT_27"/>
      <sheetName val="S730_1Defensas_27"/>
      <sheetName val="S800_2_CERCAS27"/>
      <sheetName val="S810_1_PROTECCION_TALUDES27"/>
      <sheetName val="S900_2Trans_explan27"/>
      <sheetName val="Tratamiento_fisuras27"/>
      <sheetName val="MARCAS_VIALES27"/>
      <sheetName val="Geomalla_con_fibra_de_vidrio27"/>
      <sheetName val="Anclajes_pasivos_4#627"/>
      <sheetName val="SNP1-geomalla_fibra_Vidrio27"/>
      <sheetName val="SNP2-geomalla_Biaxial27"/>
      <sheetName val="SNP3_concreto_3500_27"/>
      <sheetName val="SNP4_CEM__ASFALTICO27"/>
      <sheetName val="SNP5_MTTO_RUTINARIO27"/>
      <sheetName val="SNP6_Drenes27"/>
      <sheetName val="SNP7_Anclajes_pasivos_4#627"/>
      <sheetName val="SNP8_Anclajes_activos_2_Tor27"/>
      <sheetName val="SNP9_Anclajes_activos_4_Tor27"/>
      <sheetName val="SNP10_MATERIAL_3&quot;_TRIT27"/>
      <sheetName val="SNP11_Material_Relleno27"/>
      <sheetName val="SNP12_CUNETAS_3_00027"/>
      <sheetName val="SNP13_PARCHEO27"/>
      <sheetName val="SNP14_SELLO_JUNTAS27"/>
      <sheetName val="SNP15_Pilotes27"/>
      <sheetName val="SNP16_EXCAV__PAVIMENTO27"/>
      <sheetName val="SNP17_TRANS_BASE27"/>
      <sheetName val="SNP18_AFIRMADO_3&quot;27"/>
      <sheetName val="alcantarilla_K69+10327"/>
      <sheetName val="alcantarilla_K68+43727"/>
      <sheetName val="alcantarilla_K67+45527"/>
      <sheetName val="BOX_110+520_PUENTE_EL_VERDE27"/>
      <sheetName val="Muro_K99+070327"/>
      <sheetName val="MURO_K104+45427"/>
      <sheetName val="Muro_K109+057027"/>
      <sheetName val="BOX_K27"/>
      <sheetName val="INFORME_SEMANAL24"/>
      <sheetName val="201_724"/>
      <sheetName val="211_124"/>
      <sheetName val="320_224"/>
      <sheetName val="330_124"/>
      <sheetName val="330_224"/>
      <sheetName val="411_224"/>
      <sheetName val="450_2P24"/>
      <sheetName val="450_9P24"/>
      <sheetName val="461_124"/>
      <sheetName val="465_124"/>
      <sheetName val="464_1P24"/>
      <sheetName val="600_224"/>
      <sheetName val="630_524"/>
      <sheetName val="630_624"/>
      <sheetName val="630_724"/>
      <sheetName val="681_124"/>
      <sheetName val="670_P24"/>
      <sheetName val="671_P24"/>
      <sheetName val="674_224"/>
      <sheetName val="450_3P24"/>
      <sheetName val="621_1P24"/>
      <sheetName val="610_2P24"/>
      <sheetName val="230_224"/>
      <sheetName val="230_2P24"/>
      <sheetName val="621_1-1P24"/>
      <sheetName val="621_1_2P24"/>
      <sheetName val="PESO_VARILLAS24"/>
      <sheetName val="210_1_123"/>
      <sheetName val="210_1_223"/>
      <sheetName val="210_2_123"/>
      <sheetName val="220_123"/>
      <sheetName val="420_123"/>
      <sheetName val="421_123"/>
      <sheetName val="630_4_123"/>
      <sheetName val="640_1_123"/>
      <sheetName val="4P_1_123"/>
      <sheetName val="671_123"/>
      <sheetName val="673P_123"/>
      <sheetName val="674p_223"/>
      <sheetName val="640_1_223"/>
      <sheetName val="640_1_423"/>
      <sheetName val="630_3_123"/>
      <sheetName val="700_123"/>
      <sheetName val="701_223"/>
      <sheetName val="710_123"/>
      <sheetName val="730_123"/>
      <sheetName val="TORTA_EST23"/>
      <sheetName val="Indicadores_Y_Listas23"/>
      <sheetName val="TARIFAS_MATERIALES"/>
      <sheetName val="TARIFAS_EQUIPOS_"/>
      <sheetName val="TARIFA_SALARIOS"/>
      <sheetName val="MYE_OBRA"/>
      <sheetName val="Tramo_2"/>
      <sheetName val="Equipo_Menor"/>
      <sheetName val="ALQUILADO_F-7857-308_"/>
      <sheetName val="Real_Para_tarifas"/>
      <sheetName val="Causa_Posible"/>
      <sheetName val="Base_de_Datos"/>
      <sheetName val="Elementos_Involucrados"/>
      <sheetName val="SNP7_Anclajes_pasivos6j"/>
      <sheetName val="CRA_MODI"/>
      <sheetName val="MDC-1_COLOCACION_"/>
      <sheetName val="D-20_COLOCACION_"/>
      <sheetName val="TRANSPORTE_MEZCLA_ASFALTICA"/>
      <sheetName val="EXT_microagomerado"/>
      <sheetName val="Grafico_Avance"/>
      <sheetName val="ó&gt;????j0$?#???j_$?#???LÓu????"/>
      <sheetName val="CORTE DE OBRA N° 1"/>
      <sheetName val="memoria"/>
      <sheetName val="memoria 1"/>
      <sheetName val="MYE_OBRA1"/>
      <sheetName val="MDC-1_COLOCACION_1"/>
      <sheetName val="D-20_COLOCACION_1"/>
      <sheetName val="TRANSPORTE_MEZCLA_ASFALTICA1"/>
      <sheetName val="EXT_microagomerado1"/>
      <sheetName val="Grafico_Avance1"/>
      <sheetName val="Tramo_21"/>
      <sheetName val="RELACION DE PRECIOS"/>
      <sheetName val="ACTA 5"/>
      <sheetName val="MODIF. 2"/>
      <sheetName val="MODIF. 3"/>
      <sheetName val="cant"/>
      <sheetName val="par mar19"/>
      <sheetName val="par"/>
      <sheetName val="&quot;PAGA&quot;"/>
      <sheetName val="Skid Lifting Lug"/>
      <sheetName val="CABLE CONTROL"/>
      <sheetName val="PSM Monthly"/>
      <sheetName val="BQMPALOC"/>
      <sheetName val="ACTA No.5"/>
      <sheetName val="Datos_CO"/>
      <sheetName val="CCONC"/>
      <sheetName val="ACTA PROVEEDORES"/>
      <sheetName val="ACTA INICIO"/>
      <sheetName val="ACTA PARCIAL"/>
      <sheetName val="ACTA TERMINACION"/>
      <sheetName val="IV. MANO DE OBRA AIU"/>
      <sheetName val="BASE_DE_DATOS_DE_PRECIOS"/>
      <sheetName val="BASE_DE_DATOS_DE_PRECIOS1"/>
      <sheetName val="TARIFAS_MATERIALES1"/>
      <sheetName val="TARIFAS_EQUIPOS_1"/>
      <sheetName val="TARIFA_SALARIOS1"/>
      <sheetName val="MDC-1_COLOCACION_2"/>
      <sheetName val="D-20_COLOCACION_2"/>
      <sheetName val="TRANSPORTE_MEZCLA_ASFALTICA2"/>
      <sheetName val="EXT_microagomerado2"/>
      <sheetName val="Grafico_Avance2"/>
      <sheetName val="MYE_OBRA2"/>
      <sheetName val="TARIFAS_MATERIALES2"/>
      <sheetName val="TARIFAS_EQUIPOS_2"/>
      <sheetName val="TARIFA_SALARIOS2"/>
      <sheetName val="BASE_DE_DATOS_DE_PRECIOS2"/>
      <sheetName val="Tramo_22"/>
      <sheetName val="MDC-1_COLOCACION_3"/>
      <sheetName val="D-20_COLOCACION_3"/>
      <sheetName val="TRANSPORTE_MEZCLA_ASFALTICA3"/>
      <sheetName val="EXT_microagomerado3"/>
      <sheetName val="Grafico_Avance3"/>
      <sheetName val="MYE_OBRA3"/>
      <sheetName val="TARIFAS_MATERIALES3"/>
      <sheetName val="TARIFAS_EQUIPOS_3"/>
      <sheetName val="TARIFA_SALARIOS3"/>
      <sheetName val="BASE_DE_DATOS_DE_PRECIOS3"/>
      <sheetName val="Tramo_23"/>
      <sheetName val="MDC-1_COLOCACION_4"/>
      <sheetName val="D-20_COLOCACION_4"/>
      <sheetName val="TRANSPORTE_MEZCLA_ASFALTICA4"/>
      <sheetName val="EXT_microagomerado4"/>
      <sheetName val="Grafico_Avance4"/>
      <sheetName val="MYE_OBRA4"/>
      <sheetName val="TARIFAS_MATERIALES4"/>
      <sheetName val="TARIFAS_EQUIPOS_4"/>
      <sheetName val="TARIFA_SALARIOS4"/>
      <sheetName val="BASE_DE_DATOS_DE_PRECIOS4"/>
      <sheetName val="Tramo_24"/>
      <sheetName val="MDC-1_COLOCACION_5"/>
      <sheetName val="D-20_COLOCACION_5"/>
      <sheetName val="TRANSPORTE_MEZCLA_ASFALTICA5"/>
      <sheetName val="EXT_microagomerado5"/>
      <sheetName val="Grafico_Avance5"/>
      <sheetName val="MYE_OBRA5"/>
      <sheetName val="TARIFAS_MATERIALES5"/>
      <sheetName val="TARIFAS_EQUIPOS_5"/>
      <sheetName val="TARIFA_SALARIOS5"/>
      <sheetName val="BASE_DE_DATOS_DE_PRECIOS5"/>
      <sheetName val="Tramo_25"/>
      <sheetName val="Resistividad "/>
      <sheetName val="PRESUPUESTOS-REV1.xls"/>
      <sheetName val="DUB-823"/>
      <sheetName val="GPI 526"/>
      <sheetName val="SKJ452"/>
      <sheetName val="ITA878"/>
      <sheetName val="AEA-944"/>
      <sheetName val="XXJ617"/>
      <sheetName val="SNG_855"/>
      <sheetName val="VEA 374"/>
      <sheetName val="HFB024"/>
      <sheetName val="PAJ825"/>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RUTA 10"/>
      <sheetName val="AFECTACION 10"/>
      <sheetName val="EJECUCION C. 10"/>
      <sheetName val="INF FINANCIERA 10"/>
      <sheetName val="RUTA 11"/>
      <sheetName val="AFECTACION 11"/>
      <sheetName val="EJECUCION C. 11"/>
      <sheetName val="INF FINANCIERA 11"/>
      <sheetName val="MINFRA-MN-IN-15-FR-13"/>
      <sheetName val="AVANCE SEMANAL"/>
      <sheetName val="CLIMA mes"/>
      <sheetName val="REG FOTO"/>
      <sheetName val="SISOMA"/>
      <sheetName val="LETRAS"/>
      <sheetName val="CONTROL ADM"/>
      <sheetName val="RECIBO PARCIAL"/>
      <sheetName val="Memoria de cantidades"/>
      <sheetName val="CARTILLA ACEROS"/>
      <sheetName val="PERSONAL"/>
      <sheetName val="BALANCE DE OBRA "/>
      <sheetName val="MAYORES Y MENORES"/>
      <sheetName val="ACTA LIQUIDACION"/>
      <sheetName val="EMPRESAS"/>
      <sheetName val="PORTADA "/>
      <sheetName val="C.C. "/>
      <sheetName val="Aux Presupuesto"/>
      <sheetName val="CANTIDADES FINALES"/>
      <sheetName val="Memoria de Calculo"/>
      <sheetName val="Mov Tierras Locacion"/>
      <sheetName val="Vias"/>
      <sheetName val="Zodme"/>
      <sheetName val="Tipicos Civil"/>
      <sheetName val="Tipicos Electrica"/>
      <sheetName val="Tipicos Mecanica"/>
      <sheetName val="Perfiles Metalicos"/>
      <sheetName val="BCE-ENERO-2004"/>
      <sheetName val="API93"/>
      <sheetName val="Programacion"/>
      <sheetName val="Relación De Equipos"/>
      <sheetName val="strsumm0"/>
      <sheetName val="ó&gt;_x0000__x0001__x0000__x0000__"/>
      <sheetName val="PRESUPUESTO V5"/>
      <sheetName val="1. Preliminares"/>
      <sheetName val="2. Demoliciones"/>
      <sheetName val="3. Elementos y Estructuras"/>
      <sheetName val="4. HVAC"/>
      <sheetName val="8. Recubrimientos y Acabados"/>
      <sheetName val="9. Otros"/>
      <sheetName val="10. Tramites y Licencias"/>
      <sheetName val="EXC. TERRENO NATURAL 3&quot;"/>
      <sheetName val="EXC. PAVIMENTO 3&quot;"/>
      <sheetName val="ANDEN"/>
      <sheetName val="ACTA DE OBRA ACUEDUCTO"/>
      <sheetName val="ACTA DE OBRA ANDEN"/>
      <sheetName val="EXC. TERRENO NATURAL 6&quot;"/>
      <sheetName val="EXC. PAVIMENTO 6&quot;"/>
      <sheetName val="EXC. ANDEN TUBERIA 6&quot;"/>
      <sheetName val="EXC. ZAPATAS"/>
      <sheetName val="CORTES"/>
      <sheetName val="MICROMEDICION"/>
      <sheetName val="EMPALMES Y ACCESORIOS"/>
      <sheetName val="TANQUE"/>
      <sheetName val="SEMANA 8"/>
      <sheetName val="LOS CAÑITOS"/>
      <sheetName val="APU CAÑITOS"/>
      <sheetName val="PRESUPUESTO CASETA"/>
      <sheetName val="APU-CASETA"/>
      <sheetName val="APU BASES"/>
      <sheetName val="EL PARAISO"/>
      <sheetName val="APU EL PARAISO"/>
      <sheetName val="LOS BLANCO"/>
      <sheetName val="APU LOS BLANCO"/>
      <sheetName val="BOCAS DE SOLIS"/>
      <sheetName val="APU BOCAS DE SOLIS"/>
      <sheetName val="EQUIPOS"/>
      <sheetName val="CUADRILLAS"/>
      <sheetName val="FACTOR PRESTACIONAL"/>
      <sheetName val="Item"/>
      <sheetName val="Valores_consolidados4"/>
      <sheetName val="Tipo_A14"/>
      <sheetName val="Tipo_A24"/>
      <sheetName val="Tipo_A34"/>
      <sheetName val="Tipo_B14"/>
      <sheetName val="Tipo_B24"/>
      <sheetName val="Tipo_B34"/>
      <sheetName val="Tipo_C14"/>
      <sheetName val="Tipo_C24"/>
      <sheetName val="Tipo_C34"/>
      <sheetName val="Tipo_D14"/>
      <sheetName val="Tipo_D24"/>
      <sheetName val="Tipo_D34"/>
      <sheetName val="Base_de_Datos4"/>
      <sheetName val="Causa_Posible4"/>
      <sheetName val="Elementos_Involucrados4"/>
      <sheetName val="CRA_MODI4"/>
      <sheetName val="Avan_Var4"/>
      <sheetName val="Avan_UF14"/>
      <sheetName val="Avan_UF24"/>
      <sheetName val="Avan_UF34"/>
      <sheetName val="Avan_UF4_4"/>
      <sheetName val="Plan_de_Obras4"/>
      <sheetName val="Hoja_24"/>
      <sheetName val="Valores_consolidados1"/>
      <sheetName val="Tipo_A11"/>
      <sheetName val="Tipo_A21"/>
      <sheetName val="Tipo_A31"/>
      <sheetName val="Tipo_B11"/>
      <sheetName val="Tipo_B21"/>
      <sheetName val="Tipo_B31"/>
      <sheetName val="Tipo_C11"/>
      <sheetName val="Tipo_C21"/>
      <sheetName val="Tipo_C31"/>
      <sheetName val="Tipo_D11"/>
      <sheetName val="Tipo_D21"/>
      <sheetName val="Tipo_D31"/>
      <sheetName val="Base_de_Datos1"/>
      <sheetName val="Causa_Posible1"/>
      <sheetName val="Elementos_Involucrados1"/>
      <sheetName val="CRA_MODI1"/>
      <sheetName val="Valores_consolidados"/>
      <sheetName val="Tipo_A1"/>
      <sheetName val="Tipo_A2"/>
      <sheetName val="Tipo_A3"/>
      <sheetName val="Tipo_B1"/>
      <sheetName val="Tipo_B2"/>
      <sheetName val="Tipo_B3"/>
      <sheetName val="Tipo_C1"/>
      <sheetName val="Tipo_C2"/>
      <sheetName val="Tipo_C3"/>
      <sheetName val="Tipo_D1"/>
      <sheetName val="Tipo_D2"/>
      <sheetName val="Tipo_D3"/>
      <sheetName val="Avan_Var"/>
      <sheetName val="Avan_UF1"/>
      <sheetName val="Avan_UF2"/>
      <sheetName val="Avan_UF3"/>
      <sheetName val="Avan_UF4_"/>
      <sheetName val="Plan_de_Obras"/>
      <sheetName val="Hoja_2"/>
      <sheetName val="Avan_Var1"/>
      <sheetName val="Avan_UF11"/>
      <sheetName val="Avan_UF21"/>
      <sheetName val="Avan_UF31"/>
      <sheetName val="Avan_UF4_1"/>
      <sheetName val="Plan_de_Obras1"/>
      <sheetName val="Hoja_21"/>
      <sheetName val="Equipo_Menor1"/>
      <sheetName val="ALQUILADO_F-7857-308_1"/>
      <sheetName val="Real_Para_tarifas1"/>
      <sheetName val="Valores_consolidados2"/>
      <sheetName val="Tipo_A12"/>
      <sheetName val="Tipo_A22"/>
      <sheetName val="Tipo_A32"/>
      <sheetName val="Tipo_B12"/>
      <sheetName val="Tipo_B22"/>
      <sheetName val="Tipo_B32"/>
      <sheetName val="Tipo_C12"/>
      <sheetName val="Tipo_C22"/>
      <sheetName val="Tipo_C32"/>
      <sheetName val="Tipo_D12"/>
      <sheetName val="Tipo_D22"/>
      <sheetName val="Tipo_D32"/>
      <sheetName val="Base_de_Datos2"/>
      <sheetName val="Causa_Posible2"/>
      <sheetName val="Elementos_Involucrados2"/>
      <sheetName val="CRA_MODI2"/>
      <sheetName val="Avan_Var2"/>
      <sheetName val="Avan_UF12"/>
      <sheetName val="Avan_UF22"/>
      <sheetName val="Avan_UF32"/>
      <sheetName val="Avan_UF4_2"/>
      <sheetName val="Plan_de_Obras2"/>
      <sheetName val="Hoja_22"/>
      <sheetName val="Valores_consolidados3"/>
      <sheetName val="Tipo_A13"/>
      <sheetName val="Tipo_A23"/>
      <sheetName val="Tipo_A33"/>
      <sheetName val="Tipo_B13"/>
      <sheetName val="Tipo_B23"/>
      <sheetName val="Tipo_B33"/>
      <sheetName val="Tipo_C13"/>
      <sheetName val="Tipo_C23"/>
      <sheetName val="Tipo_C33"/>
      <sheetName val="Tipo_D13"/>
      <sheetName val="Tipo_D23"/>
      <sheetName val="Tipo_D33"/>
      <sheetName val="Base_de_Datos3"/>
      <sheetName val="Causa_Posible3"/>
      <sheetName val="Elementos_Involucrados3"/>
      <sheetName val="CRA_MODI3"/>
      <sheetName val="Avan_Var3"/>
      <sheetName val="Avan_UF13"/>
      <sheetName val="Avan_UF23"/>
      <sheetName val="Avan_UF33"/>
      <sheetName val="Avan_UF4_3"/>
      <sheetName val="Plan_de_Obras3"/>
      <sheetName val="Hoja_23"/>
      <sheetName val="Paral__1"/>
      <sheetName val="Paral__2"/>
      <sheetName val="Paral__3"/>
      <sheetName val="Paral_4"/>
      <sheetName val="AIU"/>
      <sheetName val="Constantes Generales"/>
      <sheetName val="Prestaciones Sociales"/>
      <sheetName val="Base Datos"/>
      <sheetName val="RESUMEN S.T.I.M.S.T "/>
      <sheetName val="HER"/>
      <sheetName val="MAT"/>
      <sheetName val="PER"/>
      <sheetName val="TRANS"/>
      <sheetName val="Mensilizzato"/>
      <sheetName val="INSUMOS"/>
      <sheetName val="CUADRI"/>
      <sheetName val="EQUI"/>
      <sheetName val="Patrimonio_neto_personal"/>
      <sheetName val="Lista_ICCU"/>
      <sheetName val="PRESUPUESTOS-REV1_xls"/>
      <sheetName val="Patrimonio_neto_personal1"/>
      <sheetName val="Paral__11"/>
      <sheetName val="Paral__21"/>
      <sheetName val="Paral__31"/>
      <sheetName val="Paral_41"/>
      <sheetName val="Lista_ICCU1"/>
      <sheetName val="PRESUPUESTOS-REV1_xls1"/>
      <sheetName val="Equipo_Menor2"/>
      <sheetName val="ALQUILADO_F-7857-308_2"/>
      <sheetName val="Real_Para_tarifas2"/>
      <sheetName val="Patrimonio_neto_personal2"/>
      <sheetName val="Paral__12"/>
      <sheetName val="Paral__22"/>
      <sheetName val="Paral__32"/>
      <sheetName val="Paral_42"/>
      <sheetName val="Lista_ICCU2"/>
      <sheetName val="PRESUPUESTOS-REV1_xls2"/>
      <sheetName val="MDC-1_COLOCACION_6"/>
      <sheetName val="D-20_COLOCACION_6"/>
      <sheetName val="TRANSPORTE_MEZCLA_ASFALTICA6"/>
      <sheetName val="EXT_microagomerado6"/>
      <sheetName val="Tramo_26"/>
      <sheetName val="MYE_OBRA6"/>
      <sheetName val="Grafico_Avance6"/>
      <sheetName val="Equipo_Menor4"/>
      <sheetName val="ALQUILADO_F-7857-308_4"/>
      <sheetName val="Real_Para_tarifas4"/>
      <sheetName val="BASE_DE_DATOS_DE_PRECIOS6"/>
      <sheetName val="Patrimonio_neto_personal4"/>
      <sheetName val="Paral__14"/>
      <sheetName val="Paral__24"/>
      <sheetName val="Paral__34"/>
      <sheetName val="Paral_44"/>
      <sheetName val="Lista_ICCU4"/>
      <sheetName val="PRESUPUESTOS-REV1_xls4"/>
      <sheetName val="Equipo_Menor3"/>
      <sheetName val="ALQUILADO_F-7857-308_3"/>
      <sheetName val="Real_Para_tarifas3"/>
      <sheetName val="Patrimonio_neto_personal3"/>
      <sheetName val="Paral__13"/>
      <sheetName val="Paral__23"/>
      <sheetName val="Paral__33"/>
      <sheetName val="Paral_43"/>
      <sheetName val="Lista_ICCU3"/>
      <sheetName val="PRESUPUESTOS-REV1_xls3"/>
      <sheetName val="MDC-1_COLOCACION_7"/>
      <sheetName val="D-20_COLOCACION_7"/>
      <sheetName val="TRANSPORTE_MEZCLA_ASFALTICA7"/>
      <sheetName val="EXT_microagomerado7"/>
      <sheetName val="Causa_Posible5"/>
      <sheetName val="Elementos_Involucrados5"/>
      <sheetName val="Tramo_27"/>
      <sheetName val="Base_de_Datos5"/>
      <sheetName val="CRA_MODI5"/>
      <sheetName val="MYE_OBRA7"/>
      <sheetName val="Grafico_Avance7"/>
      <sheetName val="Equipo_Menor5"/>
      <sheetName val="ALQUILADO_F-7857-308_5"/>
      <sheetName val="Real_Para_tarifas5"/>
      <sheetName val="BASE_DE_DATOS_DE_PRECIOS7"/>
      <sheetName val="Valores_consolidados5"/>
      <sheetName val="Tipo_A15"/>
      <sheetName val="Tipo_A25"/>
      <sheetName val="Tipo_A35"/>
      <sheetName val="Tipo_B15"/>
      <sheetName val="Tipo_B25"/>
      <sheetName val="Tipo_B35"/>
      <sheetName val="Tipo_C15"/>
      <sheetName val="Tipo_C25"/>
      <sheetName val="Tipo_C35"/>
      <sheetName val="Tipo_D15"/>
      <sheetName val="Tipo_D25"/>
      <sheetName val="Tipo_D35"/>
      <sheetName val="Patrimonio_neto_personal5"/>
      <sheetName val="Paral__15"/>
      <sheetName val="Paral__25"/>
      <sheetName val="Paral__35"/>
      <sheetName val="Paral_45"/>
      <sheetName val="Lista_ICCU5"/>
      <sheetName val="PRESUPUESTOS-REV1_xls5"/>
      <sheetName val="Avan_Var5"/>
      <sheetName val="Avan_UF15"/>
      <sheetName val="Avan_UF25"/>
      <sheetName val="Avan_UF35"/>
      <sheetName val="Avan_UF4_5"/>
      <sheetName val="Plan_de_Obras5"/>
      <sheetName val="Hoja_25"/>
      <sheetName val="CANT OBRA"/>
    </sheetNames>
    <sheetDataSet>
      <sheetData sheetId="0" refreshError="1">
        <row r="2">
          <cell r="A2">
            <v>0</v>
          </cell>
        </row>
        <row r="5">
          <cell r="A5" t="str">
            <v>S4</v>
          </cell>
          <cell r="B5" t="str">
            <v>T1</v>
          </cell>
          <cell r="C5" t="str">
            <v>T2</v>
          </cell>
          <cell r="D5" t="str">
            <v>T3</v>
          </cell>
          <cell r="F5">
            <v>20</v>
          </cell>
          <cell r="G5" t="str">
            <v>T1</v>
          </cell>
          <cell r="H5" t="str">
            <v>T2</v>
          </cell>
          <cell r="I5" t="str">
            <v>T3</v>
          </cell>
          <cell r="K5">
            <v>0</v>
          </cell>
          <cell r="L5" t="str">
            <v>T1</v>
          </cell>
          <cell r="M5" t="str">
            <v>T2</v>
          </cell>
          <cell r="N5" t="str">
            <v>T3</v>
          </cell>
        </row>
        <row r="6">
          <cell r="A6" t="str">
            <v>S1</v>
          </cell>
          <cell r="B6">
            <v>20</v>
          </cell>
          <cell r="C6">
            <v>20</v>
          </cell>
          <cell r="D6">
            <v>20</v>
          </cell>
          <cell r="F6" t="str">
            <v>S1</v>
          </cell>
          <cell r="G6">
            <v>20</v>
          </cell>
          <cell r="H6">
            <v>20</v>
          </cell>
          <cell r="I6">
            <v>25</v>
          </cell>
          <cell r="K6" t="str">
            <v>S1</v>
          </cell>
          <cell r="L6">
            <v>25</v>
          </cell>
          <cell r="M6">
            <v>30</v>
          </cell>
          <cell r="N6">
            <v>35</v>
          </cell>
        </row>
        <row r="7">
          <cell r="A7" t="str">
            <v>S2</v>
          </cell>
          <cell r="B7">
            <v>15</v>
          </cell>
          <cell r="C7">
            <v>20</v>
          </cell>
          <cell r="D7">
            <v>20</v>
          </cell>
          <cell r="F7" t="str">
            <v>S2</v>
          </cell>
          <cell r="G7">
            <v>20</v>
          </cell>
          <cell r="H7">
            <v>20</v>
          </cell>
          <cell r="I7">
            <v>25</v>
          </cell>
          <cell r="K7" t="str">
            <v>S2</v>
          </cell>
          <cell r="L7">
            <v>20</v>
          </cell>
          <cell r="M7">
            <v>25</v>
          </cell>
          <cell r="N7">
            <v>25</v>
          </cell>
        </row>
        <row r="8">
          <cell r="A8" t="str">
            <v>S4</v>
          </cell>
          <cell r="B8">
            <v>15</v>
          </cell>
          <cell r="C8">
            <v>15</v>
          </cell>
          <cell r="D8">
            <v>15</v>
          </cell>
          <cell r="F8" t="str">
            <v>S4</v>
          </cell>
          <cell r="G8">
            <v>15</v>
          </cell>
          <cell r="H8">
            <v>20</v>
          </cell>
          <cell r="I8">
            <v>20</v>
          </cell>
          <cell r="K8" t="str">
            <v>S4</v>
          </cell>
          <cell r="L8">
            <v>15</v>
          </cell>
          <cell r="M8">
            <v>15</v>
          </cell>
          <cell r="N8">
            <v>20</v>
          </cell>
        </row>
        <row r="12">
          <cell r="B12" t="str">
            <v>T1</v>
          </cell>
          <cell r="C12" t="str">
            <v>T2</v>
          </cell>
          <cell r="D12" t="str">
            <v>T3</v>
          </cell>
          <cell r="F12">
            <v>0</v>
          </cell>
          <cell r="G12" t="str">
            <v>T1</v>
          </cell>
          <cell r="H12" t="str">
            <v>T2</v>
          </cell>
          <cell r="I12" t="str">
            <v>T3</v>
          </cell>
          <cell r="K12">
            <v>0</v>
          </cell>
          <cell r="L12" t="str">
            <v>T1</v>
          </cell>
          <cell r="M12" t="str">
            <v>T2</v>
          </cell>
          <cell r="N12" t="str">
            <v>T3</v>
          </cell>
        </row>
        <row r="13">
          <cell r="A13" t="str">
            <v>S1</v>
          </cell>
          <cell r="B13">
            <v>25</v>
          </cell>
          <cell r="C13">
            <v>35</v>
          </cell>
          <cell r="D13">
            <v>35</v>
          </cell>
          <cell r="F13" t="str">
            <v>S1</v>
          </cell>
          <cell r="G13">
            <v>35</v>
          </cell>
          <cell r="H13">
            <v>45</v>
          </cell>
          <cell r="I13">
            <v>45</v>
          </cell>
          <cell r="K13" t="str">
            <v>S1</v>
          </cell>
          <cell r="L13">
            <v>40</v>
          </cell>
          <cell r="M13">
            <v>40</v>
          </cell>
          <cell r="N13">
            <v>45</v>
          </cell>
        </row>
        <row r="14">
          <cell r="A14" t="str">
            <v>S2</v>
          </cell>
          <cell r="B14">
            <v>20</v>
          </cell>
          <cell r="C14">
            <v>20</v>
          </cell>
          <cell r="D14">
            <v>20</v>
          </cell>
          <cell r="F14" t="str">
            <v>S2</v>
          </cell>
          <cell r="G14">
            <v>35</v>
          </cell>
          <cell r="H14">
            <v>35</v>
          </cell>
          <cell r="I14">
            <v>35</v>
          </cell>
          <cell r="K14" t="str">
            <v>S2</v>
          </cell>
          <cell r="L14">
            <v>30</v>
          </cell>
          <cell r="M14">
            <v>30</v>
          </cell>
          <cell r="N14">
            <v>40</v>
          </cell>
        </row>
        <row r="15">
          <cell r="A15" t="str">
            <v>S4</v>
          </cell>
          <cell r="B15">
            <v>20</v>
          </cell>
          <cell r="C15">
            <v>20</v>
          </cell>
          <cell r="D15">
            <v>15</v>
          </cell>
          <cell r="F15" t="str">
            <v>S4</v>
          </cell>
          <cell r="G15">
            <v>30</v>
          </cell>
          <cell r="H15">
            <v>20</v>
          </cell>
          <cell r="I15">
            <v>20</v>
          </cell>
          <cell r="K15" t="str">
            <v>S4</v>
          </cell>
          <cell r="L15">
            <v>25</v>
          </cell>
          <cell r="M15">
            <v>30</v>
          </cell>
          <cell r="N15">
            <v>35</v>
          </cell>
        </row>
        <row r="19">
          <cell r="B19" t="str">
            <v>T1</v>
          </cell>
          <cell r="C19" t="str">
            <v>T2</v>
          </cell>
          <cell r="D19" t="str">
            <v>T3</v>
          </cell>
          <cell r="F19">
            <v>0</v>
          </cell>
          <cell r="G19" t="str">
            <v>T1</v>
          </cell>
          <cell r="H19" t="str">
            <v>T2</v>
          </cell>
          <cell r="I19" t="str">
            <v>T3</v>
          </cell>
          <cell r="K19">
            <v>0</v>
          </cell>
          <cell r="L19" t="str">
            <v>T1</v>
          </cell>
          <cell r="M19" t="str">
            <v>T2</v>
          </cell>
          <cell r="N19" t="str">
            <v>T3</v>
          </cell>
        </row>
        <row r="20">
          <cell r="A20" t="str">
            <v>S1</v>
          </cell>
          <cell r="B20">
            <v>10</v>
          </cell>
          <cell r="C20">
            <v>10</v>
          </cell>
          <cell r="D20">
            <v>12</v>
          </cell>
          <cell r="F20" t="str">
            <v>S1</v>
          </cell>
          <cell r="G20">
            <v>10</v>
          </cell>
          <cell r="H20">
            <v>10</v>
          </cell>
          <cell r="I20">
            <v>12</v>
          </cell>
          <cell r="K20" t="str">
            <v>S1</v>
          </cell>
          <cell r="L20">
            <v>10</v>
          </cell>
          <cell r="M20">
            <v>10</v>
          </cell>
          <cell r="N20">
            <v>10</v>
          </cell>
        </row>
        <row r="21">
          <cell r="A21" t="str">
            <v>S2</v>
          </cell>
          <cell r="B21">
            <v>10</v>
          </cell>
          <cell r="C21">
            <v>10</v>
          </cell>
          <cell r="D21">
            <v>12</v>
          </cell>
          <cell r="F21" t="str">
            <v>S2</v>
          </cell>
          <cell r="G21">
            <v>7.5</v>
          </cell>
          <cell r="H21">
            <v>7.5</v>
          </cell>
          <cell r="I21">
            <v>12</v>
          </cell>
          <cell r="K21" t="str">
            <v>S2</v>
          </cell>
          <cell r="L21">
            <v>10</v>
          </cell>
          <cell r="M21">
            <v>10</v>
          </cell>
          <cell r="N21">
            <v>10</v>
          </cell>
        </row>
        <row r="22">
          <cell r="A22" t="str">
            <v>S4</v>
          </cell>
          <cell r="B22">
            <v>5</v>
          </cell>
          <cell r="C22">
            <v>7.5</v>
          </cell>
          <cell r="D22">
            <v>10</v>
          </cell>
          <cell r="F22" t="str">
            <v>S4</v>
          </cell>
          <cell r="G22">
            <v>5</v>
          </cell>
          <cell r="H22">
            <v>7.5</v>
          </cell>
          <cell r="I22">
            <v>10</v>
          </cell>
          <cell r="K22" t="str">
            <v>S4</v>
          </cell>
          <cell r="L22">
            <v>7.5</v>
          </cell>
          <cell r="M22">
            <v>7.5</v>
          </cell>
          <cell r="N22">
            <v>7.5</v>
          </cell>
        </row>
        <row r="25">
          <cell r="B25" t="str">
            <v>T1</v>
          </cell>
          <cell r="C25" t="str">
            <v>T2</v>
          </cell>
          <cell r="D25" t="str">
            <v>T3</v>
          </cell>
          <cell r="F25">
            <v>0</v>
          </cell>
          <cell r="G25" t="str">
            <v>T1</v>
          </cell>
          <cell r="H25" t="str">
            <v>T2</v>
          </cell>
          <cell r="I25" t="str">
            <v>T3</v>
          </cell>
          <cell r="K25">
            <v>0</v>
          </cell>
          <cell r="L25" t="str">
            <v>T1</v>
          </cell>
          <cell r="M25" t="str">
            <v>T2</v>
          </cell>
          <cell r="N25" t="str">
            <v>T3</v>
          </cell>
        </row>
        <row r="26">
          <cell r="A26" t="str">
            <v>S0</v>
          </cell>
          <cell r="B26">
            <v>25</v>
          </cell>
          <cell r="C26">
            <v>25</v>
          </cell>
          <cell r="D26">
            <v>25</v>
          </cell>
          <cell r="F26" t="str">
            <v>S0</v>
          </cell>
          <cell r="G26">
            <v>25</v>
          </cell>
          <cell r="H26">
            <v>25</v>
          </cell>
          <cell r="I26">
            <v>25</v>
          </cell>
          <cell r="K26" t="str">
            <v>S0</v>
          </cell>
          <cell r="L26">
            <v>25</v>
          </cell>
          <cell r="M26">
            <v>25</v>
          </cell>
          <cell r="N26">
            <v>25</v>
          </cell>
        </row>
      </sheetData>
      <sheetData sheetId="1" refreshError="1">
        <row r="2">
          <cell r="A2">
            <v>0</v>
          </cell>
          <cell r="B2">
            <v>100</v>
          </cell>
          <cell r="C2">
            <v>200</v>
          </cell>
          <cell r="D2">
            <v>500</v>
          </cell>
          <cell r="E2">
            <v>1000</v>
          </cell>
          <cell r="F2">
            <v>2500</v>
          </cell>
        </row>
        <row r="3">
          <cell r="A3" t="str">
            <v>S1</v>
          </cell>
          <cell r="B3">
            <v>12</v>
          </cell>
          <cell r="C3">
            <v>10</v>
          </cell>
          <cell r="D3">
            <v>10</v>
          </cell>
          <cell r="E3">
            <v>20</v>
          </cell>
          <cell r="F3">
            <v>25</v>
          </cell>
        </row>
        <row r="4">
          <cell r="A4" t="str">
            <v>S2</v>
          </cell>
          <cell r="B4">
            <v>12</v>
          </cell>
          <cell r="C4">
            <v>10</v>
          </cell>
          <cell r="D4">
            <v>10</v>
          </cell>
          <cell r="E4">
            <v>15</v>
          </cell>
          <cell r="F4">
            <v>20</v>
          </cell>
        </row>
        <row r="5">
          <cell r="A5" t="str">
            <v>S4</v>
          </cell>
          <cell r="B5">
            <v>12</v>
          </cell>
          <cell r="C5">
            <v>10</v>
          </cell>
          <cell r="D5">
            <v>15</v>
          </cell>
          <cell r="E5">
            <v>15</v>
          </cell>
          <cell r="F5">
            <v>20</v>
          </cell>
        </row>
        <row r="8">
          <cell r="A8" t="str">
            <v>S4</v>
          </cell>
          <cell r="B8">
            <v>100</v>
          </cell>
          <cell r="C8">
            <v>200</v>
          </cell>
          <cell r="D8">
            <v>500</v>
          </cell>
          <cell r="E8">
            <v>1000</v>
          </cell>
          <cell r="F8">
            <v>2500</v>
          </cell>
        </row>
        <row r="9">
          <cell r="A9" t="str">
            <v>S1</v>
          </cell>
          <cell r="B9">
            <v>24</v>
          </cell>
          <cell r="C9">
            <v>26</v>
          </cell>
          <cell r="D9">
            <v>31</v>
          </cell>
          <cell r="E9">
            <v>26</v>
          </cell>
          <cell r="F9">
            <v>31</v>
          </cell>
        </row>
        <row r="10">
          <cell r="A10" t="str">
            <v>S2</v>
          </cell>
          <cell r="B10">
            <v>12</v>
          </cell>
          <cell r="C10">
            <v>14</v>
          </cell>
          <cell r="D10">
            <v>20</v>
          </cell>
          <cell r="E10">
            <v>18</v>
          </cell>
          <cell r="F10">
            <v>33</v>
          </cell>
        </row>
        <row r="11">
          <cell r="A11" t="str">
            <v>S4</v>
          </cell>
          <cell r="B11">
            <v>5</v>
          </cell>
          <cell r="C11">
            <v>11</v>
          </cell>
          <cell r="D11">
            <v>11</v>
          </cell>
          <cell r="E11">
            <v>18</v>
          </cell>
          <cell r="F11">
            <v>33</v>
          </cell>
        </row>
        <row r="14">
          <cell r="A14" t="str">
            <v>S2</v>
          </cell>
          <cell r="B14">
            <v>100</v>
          </cell>
          <cell r="C14">
            <v>200</v>
          </cell>
          <cell r="D14">
            <v>500</v>
          </cell>
          <cell r="E14">
            <v>1000</v>
          </cell>
          <cell r="F14">
            <v>2500</v>
          </cell>
        </row>
        <row r="15">
          <cell r="A15" t="str">
            <v>S1</v>
          </cell>
          <cell r="B15">
            <v>9</v>
          </cell>
          <cell r="C15">
            <v>11</v>
          </cell>
          <cell r="D15">
            <v>12</v>
          </cell>
          <cell r="E15">
            <v>12</v>
          </cell>
          <cell r="F15">
            <v>12</v>
          </cell>
        </row>
        <row r="16">
          <cell r="A16" t="str">
            <v>S2</v>
          </cell>
          <cell r="B16">
            <v>9</v>
          </cell>
          <cell r="C16">
            <v>11</v>
          </cell>
          <cell r="D16">
            <v>12</v>
          </cell>
          <cell r="E16">
            <v>12</v>
          </cell>
          <cell r="F16">
            <v>12</v>
          </cell>
        </row>
        <row r="17">
          <cell r="A17" t="str">
            <v>S4</v>
          </cell>
          <cell r="B17">
            <v>9</v>
          </cell>
          <cell r="C17">
            <v>7</v>
          </cell>
          <cell r="D17">
            <v>12</v>
          </cell>
          <cell r="E17">
            <v>12</v>
          </cell>
          <cell r="F17">
            <v>12</v>
          </cell>
        </row>
      </sheetData>
      <sheetData sheetId="2">
        <row r="2">
          <cell r="A2">
            <v>0</v>
          </cell>
        </row>
      </sheetData>
      <sheetData sheetId="3">
        <row r="2">
          <cell r="A2">
            <v>0</v>
          </cell>
        </row>
      </sheetData>
      <sheetData sheetId="4">
        <row r="2">
          <cell r="A2">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2">
          <cell r="A2">
            <v>0</v>
          </cell>
        </row>
      </sheetData>
      <sheetData sheetId="89">
        <row r="2">
          <cell r="A2">
            <v>0</v>
          </cell>
        </row>
      </sheetData>
      <sheetData sheetId="90">
        <row r="2">
          <cell r="A2">
            <v>0</v>
          </cell>
        </row>
      </sheetData>
      <sheetData sheetId="91">
        <row r="2">
          <cell r="A2">
            <v>0</v>
          </cell>
        </row>
      </sheetData>
      <sheetData sheetId="92">
        <row r="2">
          <cell r="A2">
            <v>0</v>
          </cell>
        </row>
      </sheetData>
      <sheetData sheetId="93">
        <row r="2">
          <cell r="A2">
            <v>0</v>
          </cell>
        </row>
      </sheetData>
      <sheetData sheetId="94">
        <row r="2">
          <cell r="A2">
            <v>0</v>
          </cell>
        </row>
      </sheetData>
      <sheetData sheetId="95">
        <row r="2">
          <cell r="A2">
            <v>0</v>
          </cell>
        </row>
      </sheetData>
      <sheetData sheetId="96">
        <row r="2">
          <cell r="A2">
            <v>0</v>
          </cell>
        </row>
      </sheetData>
      <sheetData sheetId="97">
        <row r="2">
          <cell r="A2">
            <v>0</v>
          </cell>
        </row>
      </sheetData>
      <sheetData sheetId="98">
        <row r="2">
          <cell r="A2">
            <v>0</v>
          </cell>
        </row>
      </sheetData>
      <sheetData sheetId="99">
        <row r="2">
          <cell r="A2">
            <v>0</v>
          </cell>
        </row>
      </sheetData>
      <sheetData sheetId="100">
        <row r="2">
          <cell r="A2">
            <v>0</v>
          </cell>
        </row>
      </sheetData>
      <sheetData sheetId="101">
        <row r="2">
          <cell r="A2">
            <v>0</v>
          </cell>
        </row>
      </sheetData>
      <sheetData sheetId="102">
        <row r="2">
          <cell r="A2">
            <v>0</v>
          </cell>
        </row>
      </sheetData>
      <sheetData sheetId="103">
        <row r="2">
          <cell r="A2">
            <v>0</v>
          </cell>
        </row>
      </sheetData>
      <sheetData sheetId="104">
        <row r="2">
          <cell r="A2">
            <v>0</v>
          </cell>
        </row>
      </sheetData>
      <sheetData sheetId="105">
        <row r="2">
          <cell r="A2">
            <v>0</v>
          </cell>
        </row>
      </sheetData>
      <sheetData sheetId="106">
        <row r="2">
          <cell r="A2">
            <v>0</v>
          </cell>
        </row>
      </sheetData>
      <sheetData sheetId="107">
        <row r="2">
          <cell r="A2">
            <v>0</v>
          </cell>
        </row>
      </sheetData>
      <sheetData sheetId="108">
        <row r="2">
          <cell r="A2">
            <v>0</v>
          </cell>
        </row>
      </sheetData>
      <sheetData sheetId="109">
        <row r="2">
          <cell r="A2">
            <v>0</v>
          </cell>
        </row>
      </sheetData>
      <sheetData sheetId="110">
        <row r="2">
          <cell r="A2">
            <v>0</v>
          </cell>
        </row>
      </sheetData>
      <sheetData sheetId="111">
        <row r="2">
          <cell r="A2">
            <v>0</v>
          </cell>
        </row>
      </sheetData>
      <sheetData sheetId="112">
        <row r="2">
          <cell r="A2">
            <v>0</v>
          </cell>
        </row>
      </sheetData>
      <sheetData sheetId="113">
        <row r="2">
          <cell r="A2">
            <v>0</v>
          </cell>
        </row>
      </sheetData>
      <sheetData sheetId="114">
        <row r="2">
          <cell r="A2">
            <v>0</v>
          </cell>
        </row>
      </sheetData>
      <sheetData sheetId="115">
        <row r="2">
          <cell r="A2">
            <v>0</v>
          </cell>
        </row>
      </sheetData>
      <sheetData sheetId="116">
        <row r="2">
          <cell r="A2">
            <v>0</v>
          </cell>
        </row>
      </sheetData>
      <sheetData sheetId="117">
        <row r="2">
          <cell r="A2">
            <v>0</v>
          </cell>
        </row>
      </sheetData>
      <sheetData sheetId="118">
        <row r="2">
          <cell r="A2">
            <v>0</v>
          </cell>
        </row>
      </sheetData>
      <sheetData sheetId="119">
        <row r="2">
          <cell r="A2">
            <v>0</v>
          </cell>
        </row>
      </sheetData>
      <sheetData sheetId="120">
        <row r="2">
          <cell r="A2">
            <v>0</v>
          </cell>
        </row>
      </sheetData>
      <sheetData sheetId="121">
        <row r="2">
          <cell r="A2">
            <v>0</v>
          </cell>
        </row>
      </sheetData>
      <sheetData sheetId="122">
        <row r="2">
          <cell r="A2">
            <v>0</v>
          </cell>
        </row>
      </sheetData>
      <sheetData sheetId="123">
        <row r="2">
          <cell r="A2">
            <v>0</v>
          </cell>
        </row>
      </sheetData>
      <sheetData sheetId="124">
        <row r="2">
          <cell r="A2">
            <v>0</v>
          </cell>
        </row>
      </sheetData>
      <sheetData sheetId="125">
        <row r="2">
          <cell r="A2">
            <v>0</v>
          </cell>
        </row>
      </sheetData>
      <sheetData sheetId="126">
        <row r="2">
          <cell r="A2">
            <v>0</v>
          </cell>
        </row>
      </sheetData>
      <sheetData sheetId="127">
        <row r="2">
          <cell r="A2">
            <v>0</v>
          </cell>
        </row>
      </sheetData>
      <sheetData sheetId="128">
        <row r="2">
          <cell r="A2">
            <v>0</v>
          </cell>
        </row>
      </sheetData>
      <sheetData sheetId="129">
        <row r="2">
          <cell r="A2">
            <v>0</v>
          </cell>
        </row>
      </sheetData>
      <sheetData sheetId="130">
        <row r="2">
          <cell r="A2">
            <v>0</v>
          </cell>
        </row>
      </sheetData>
      <sheetData sheetId="131">
        <row r="2">
          <cell r="A2">
            <v>0</v>
          </cell>
        </row>
      </sheetData>
      <sheetData sheetId="132">
        <row r="2">
          <cell r="A2">
            <v>0</v>
          </cell>
        </row>
      </sheetData>
      <sheetData sheetId="133">
        <row r="2">
          <cell r="A2">
            <v>0</v>
          </cell>
        </row>
      </sheetData>
      <sheetData sheetId="134">
        <row r="2">
          <cell r="A2">
            <v>0</v>
          </cell>
        </row>
      </sheetData>
      <sheetData sheetId="135">
        <row r="2">
          <cell r="A2">
            <v>0</v>
          </cell>
        </row>
      </sheetData>
      <sheetData sheetId="136">
        <row r="2">
          <cell r="A2">
            <v>0</v>
          </cell>
        </row>
      </sheetData>
      <sheetData sheetId="137">
        <row r="2">
          <cell r="A2">
            <v>0</v>
          </cell>
        </row>
      </sheetData>
      <sheetData sheetId="138">
        <row r="2">
          <cell r="A2">
            <v>0</v>
          </cell>
        </row>
      </sheetData>
      <sheetData sheetId="139">
        <row r="2">
          <cell r="A2">
            <v>0</v>
          </cell>
        </row>
      </sheetData>
      <sheetData sheetId="140">
        <row r="2">
          <cell r="A2">
            <v>0</v>
          </cell>
        </row>
      </sheetData>
      <sheetData sheetId="141">
        <row r="2">
          <cell r="A2">
            <v>0</v>
          </cell>
        </row>
      </sheetData>
      <sheetData sheetId="142">
        <row r="2">
          <cell r="A2">
            <v>0</v>
          </cell>
        </row>
      </sheetData>
      <sheetData sheetId="143">
        <row r="2">
          <cell r="A2">
            <v>0</v>
          </cell>
        </row>
      </sheetData>
      <sheetData sheetId="144">
        <row r="2">
          <cell r="A2">
            <v>0</v>
          </cell>
        </row>
      </sheetData>
      <sheetData sheetId="145">
        <row r="2">
          <cell r="A2">
            <v>0</v>
          </cell>
        </row>
      </sheetData>
      <sheetData sheetId="146">
        <row r="2">
          <cell r="A2">
            <v>0</v>
          </cell>
        </row>
      </sheetData>
      <sheetData sheetId="147">
        <row r="2">
          <cell r="A2">
            <v>0</v>
          </cell>
        </row>
      </sheetData>
      <sheetData sheetId="148">
        <row r="2">
          <cell r="A2">
            <v>0</v>
          </cell>
        </row>
      </sheetData>
      <sheetData sheetId="149">
        <row r="2">
          <cell r="A2">
            <v>0</v>
          </cell>
        </row>
      </sheetData>
      <sheetData sheetId="150">
        <row r="2">
          <cell r="A2">
            <v>0</v>
          </cell>
        </row>
      </sheetData>
      <sheetData sheetId="151">
        <row r="2">
          <cell r="A2">
            <v>0</v>
          </cell>
        </row>
      </sheetData>
      <sheetData sheetId="152">
        <row r="2">
          <cell r="A2">
            <v>0</v>
          </cell>
        </row>
      </sheetData>
      <sheetData sheetId="153">
        <row r="2">
          <cell r="A2">
            <v>0</v>
          </cell>
        </row>
      </sheetData>
      <sheetData sheetId="154">
        <row r="2">
          <cell r="A2">
            <v>0</v>
          </cell>
        </row>
      </sheetData>
      <sheetData sheetId="155">
        <row r="2">
          <cell r="A2">
            <v>0</v>
          </cell>
        </row>
      </sheetData>
      <sheetData sheetId="156">
        <row r="2">
          <cell r="A2">
            <v>0</v>
          </cell>
        </row>
      </sheetData>
      <sheetData sheetId="157">
        <row r="2">
          <cell r="A2">
            <v>0</v>
          </cell>
        </row>
      </sheetData>
      <sheetData sheetId="158">
        <row r="2">
          <cell r="A2">
            <v>0</v>
          </cell>
        </row>
      </sheetData>
      <sheetData sheetId="159">
        <row r="2">
          <cell r="A2">
            <v>0</v>
          </cell>
        </row>
      </sheetData>
      <sheetData sheetId="160">
        <row r="2">
          <cell r="A2">
            <v>0</v>
          </cell>
        </row>
      </sheetData>
      <sheetData sheetId="161">
        <row r="2">
          <cell r="A2">
            <v>0</v>
          </cell>
        </row>
      </sheetData>
      <sheetData sheetId="162">
        <row r="2">
          <cell r="A2">
            <v>0</v>
          </cell>
        </row>
      </sheetData>
      <sheetData sheetId="163">
        <row r="2">
          <cell r="A2">
            <v>0</v>
          </cell>
        </row>
      </sheetData>
      <sheetData sheetId="164">
        <row r="2">
          <cell r="A2">
            <v>0</v>
          </cell>
        </row>
      </sheetData>
      <sheetData sheetId="165">
        <row r="2">
          <cell r="A2">
            <v>0</v>
          </cell>
        </row>
      </sheetData>
      <sheetData sheetId="166">
        <row r="2">
          <cell r="A2">
            <v>0</v>
          </cell>
        </row>
      </sheetData>
      <sheetData sheetId="167">
        <row r="2">
          <cell r="A2">
            <v>0</v>
          </cell>
        </row>
      </sheetData>
      <sheetData sheetId="168">
        <row r="2">
          <cell r="A2">
            <v>0</v>
          </cell>
        </row>
      </sheetData>
      <sheetData sheetId="169">
        <row r="2">
          <cell r="A2">
            <v>0</v>
          </cell>
        </row>
      </sheetData>
      <sheetData sheetId="170">
        <row r="2">
          <cell r="A2">
            <v>0</v>
          </cell>
        </row>
      </sheetData>
      <sheetData sheetId="171">
        <row r="2">
          <cell r="A2">
            <v>0</v>
          </cell>
        </row>
      </sheetData>
      <sheetData sheetId="172">
        <row r="2">
          <cell r="A2">
            <v>0</v>
          </cell>
        </row>
      </sheetData>
      <sheetData sheetId="173">
        <row r="2">
          <cell r="A2">
            <v>0</v>
          </cell>
        </row>
      </sheetData>
      <sheetData sheetId="174">
        <row r="2">
          <cell r="A2">
            <v>0</v>
          </cell>
        </row>
      </sheetData>
      <sheetData sheetId="175">
        <row r="2">
          <cell r="A2">
            <v>0</v>
          </cell>
        </row>
      </sheetData>
      <sheetData sheetId="176">
        <row r="2">
          <cell r="A2">
            <v>0</v>
          </cell>
        </row>
      </sheetData>
      <sheetData sheetId="177">
        <row r="2">
          <cell r="A2">
            <v>0</v>
          </cell>
        </row>
      </sheetData>
      <sheetData sheetId="178">
        <row r="2">
          <cell r="A2">
            <v>0</v>
          </cell>
        </row>
      </sheetData>
      <sheetData sheetId="179">
        <row r="2">
          <cell r="A2">
            <v>0</v>
          </cell>
        </row>
      </sheetData>
      <sheetData sheetId="180">
        <row r="2">
          <cell r="A2">
            <v>0</v>
          </cell>
        </row>
      </sheetData>
      <sheetData sheetId="181">
        <row r="2">
          <cell r="A2">
            <v>0</v>
          </cell>
        </row>
      </sheetData>
      <sheetData sheetId="182">
        <row r="2">
          <cell r="A2">
            <v>0</v>
          </cell>
        </row>
      </sheetData>
      <sheetData sheetId="183">
        <row r="2">
          <cell r="A2">
            <v>0</v>
          </cell>
        </row>
      </sheetData>
      <sheetData sheetId="184">
        <row r="2">
          <cell r="A2">
            <v>0</v>
          </cell>
        </row>
      </sheetData>
      <sheetData sheetId="185">
        <row r="2">
          <cell r="A2">
            <v>0</v>
          </cell>
        </row>
      </sheetData>
      <sheetData sheetId="186">
        <row r="2">
          <cell r="A2">
            <v>0</v>
          </cell>
        </row>
      </sheetData>
      <sheetData sheetId="187">
        <row r="2">
          <cell r="A2">
            <v>0</v>
          </cell>
        </row>
      </sheetData>
      <sheetData sheetId="188">
        <row r="2">
          <cell r="A2">
            <v>0</v>
          </cell>
        </row>
      </sheetData>
      <sheetData sheetId="189">
        <row r="2">
          <cell r="A2">
            <v>0</v>
          </cell>
        </row>
      </sheetData>
      <sheetData sheetId="190">
        <row r="2">
          <cell r="A2">
            <v>0</v>
          </cell>
        </row>
      </sheetData>
      <sheetData sheetId="191">
        <row r="2">
          <cell r="A2">
            <v>0</v>
          </cell>
        </row>
      </sheetData>
      <sheetData sheetId="192">
        <row r="2">
          <cell r="A2">
            <v>0</v>
          </cell>
        </row>
      </sheetData>
      <sheetData sheetId="193">
        <row r="2">
          <cell r="A2">
            <v>0</v>
          </cell>
        </row>
      </sheetData>
      <sheetData sheetId="194">
        <row r="2">
          <cell r="A2">
            <v>0</v>
          </cell>
        </row>
      </sheetData>
      <sheetData sheetId="195">
        <row r="2">
          <cell r="A2">
            <v>0</v>
          </cell>
        </row>
      </sheetData>
      <sheetData sheetId="196">
        <row r="2">
          <cell r="A2">
            <v>0</v>
          </cell>
        </row>
      </sheetData>
      <sheetData sheetId="197">
        <row r="2">
          <cell r="A2">
            <v>0</v>
          </cell>
        </row>
      </sheetData>
      <sheetData sheetId="198">
        <row r="2">
          <cell r="A2">
            <v>0</v>
          </cell>
        </row>
      </sheetData>
      <sheetData sheetId="199">
        <row r="2">
          <cell r="A2">
            <v>0</v>
          </cell>
        </row>
      </sheetData>
      <sheetData sheetId="200">
        <row r="2">
          <cell r="A2">
            <v>0</v>
          </cell>
        </row>
      </sheetData>
      <sheetData sheetId="201">
        <row r="2">
          <cell r="A2">
            <v>0</v>
          </cell>
        </row>
      </sheetData>
      <sheetData sheetId="202">
        <row r="2">
          <cell r="A2">
            <v>0</v>
          </cell>
        </row>
      </sheetData>
      <sheetData sheetId="203">
        <row r="2">
          <cell r="A2">
            <v>0</v>
          </cell>
        </row>
      </sheetData>
      <sheetData sheetId="204">
        <row r="2">
          <cell r="A2">
            <v>0</v>
          </cell>
        </row>
      </sheetData>
      <sheetData sheetId="205">
        <row r="2">
          <cell r="A2">
            <v>0</v>
          </cell>
        </row>
      </sheetData>
      <sheetData sheetId="206">
        <row r="2">
          <cell r="A2">
            <v>0</v>
          </cell>
        </row>
      </sheetData>
      <sheetData sheetId="207">
        <row r="2">
          <cell r="A2">
            <v>0</v>
          </cell>
        </row>
      </sheetData>
      <sheetData sheetId="208" refreshError="1"/>
      <sheetData sheetId="209" refreshError="1"/>
      <sheetData sheetId="210" refreshError="1"/>
      <sheetData sheetId="211" refreshError="1"/>
      <sheetData sheetId="212" refreshError="1"/>
      <sheetData sheetId="213" refreshError="1"/>
      <sheetData sheetId="214" refreshError="1"/>
      <sheetData sheetId="215">
        <row r="2">
          <cell r="A2">
            <v>0</v>
          </cell>
        </row>
      </sheetData>
      <sheetData sheetId="216">
        <row r="2">
          <cell r="A2">
            <v>0</v>
          </cell>
        </row>
      </sheetData>
      <sheetData sheetId="217">
        <row r="2">
          <cell r="A2">
            <v>0</v>
          </cell>
        </row>
      </sheetData>
      <sheetData sheetId="218">
        <row r="2">
          <cell r="A2">
            <v>0</v>
          </cell>
        </row>
      </sheetData>
      <sheetData sheetId="219">
        <row r="2">
          <cell r="A2">
            <v>0</v>
          </cell>
        </row>
      </sheetData>
      <sheetData sheetId="220">
        <row r="2">
          <cell r="A2">
            <v>0</v>
          </cell>
        </row>
      </sheetData>
      <sheetData sheetId="221">
        <row r="2">
          <cell r="A2">
            <v>0</v>
          </cell>
        </row>
      </sheetData>
      <sheetData sheetId="222">
        <row r="2">
          <cell r="A2">
            <v>0</v>
          </cell>
        </row>
      </sheetData>
      <sheetData sheetId="223">
        <row r="2">
          <cell r="A2">
            <v>0</v>
          </cell>
        </row>
      </sheetData>
      <sheetData sheetId="224">
        <row r="2">
          <cell r="A2">
            <v>0</v>
          </cell>
        </row>
      </sheetData>
      <sheetData sheetId="225">
        <row r="2">
          <cell r="A2">
            <v>0</v>
          </cell>
        </row>
      </sheetData>
      <sheetData sheetId="226">
        <row r="2">
          <cell r="A2">
            <v>0</v>
          </cell>
        </row>
      </sheetData>
      <sheetData sheetId="227">
        <row r="2">
          <cell r="A2">
            <v>0</v>
          </cell>
        </row>
      </sheetData>
      <sheetData sheetId="228">
        <row r="2">
          <cell r="A2">
            <v>0</v>
          </cell>
        </row>
      </sheetData>
      <sheetData sheetId="229">
        <row r="2">
          <cell r="A2">
            <v>0</v>
          </cell>
        </row>
      </sheetData>
      <sheetData sheetId="230">
        <row r="2">
          <cell r="A2">
            <v>0</v>
          </cell>
        </row>
      </sheetData>
      <sheetData sheetId="231">
        <row r="2">
          <cell r="A2">
            <v>0</v>
          </cell>
        </row>
      </sheetData>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ow r="2">
          <cell r="A2">
            <v>0</v>
          </cell>
        </row>
      </sheetData>
      <sheetData sheetId="280" refreshError="1"/>
      <sheetData sheetId="281" refreshError="1"/>
      <sheetData sheetId="282" refreshError="1"/>
      <sheetData sheetId="283">
        <row r="2">
          <cell r="A2">
            <v>0</v>
          </cell>
        </row>
      </sheetData>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ow r="2">
          <cell r="A2">
            <v>0</v>
          </cell>
        </row>
      </sheetData>
      <sheetData sheetId="313">
        <row r="2">
          <cell r="A2">
            <v>0</v>
          </cell>
        </row>
      </sheetData>
      <sheetData sheetId="314" refreshError="1"/>
      <sheetData sheetId="315">
        <row r="2">
          <cell r="A2">
            <v>0</v>
          </cell>
        </row>
      </sheetData>
      <sheetData sheetId="316">
        <row r="2">
          <cell r="A2">
            <v>0</v>
          </cell>
        </row>
      </sheetData>
      <sheetData sheetId="317">
        <row r="2">
          <cell r="A2">
            <v>0</v>
          </cell>
        </row>
      </sheetData>
      <sheetData sheetId="318">
        <row r="2">
          <cell r="A2">
            <v>0</v>
          </cell>
        </row>
      </sheetData>
      <sheetData sheetId="319">
        <row r="2">
          <cell r="A2">
            <v>0</v>
          </cell>
        </row>
      </sheetData>
      <sheetData sheetId="320">
        <row r="2">
          <cell r="A2">
            <v>0</v>
          </cell>
        </row>
      </sheetData>
      <sheetData sheetId="321">
        <row r="2">
          <cell r="A2">
            <v>0</v>
          </cell>
        </row>
      </sheetData>
      <sheetData sheetId="322">
        <row r="2">
          <cell r="A2">
            <v>0</v>
          </cell>
        </row>
      </sheetData>
      <sheetData sheetId="323">
        <row r="2">
          <cell r="A2">
            <v>0</v>
          </cell>
        </row>
      </sheetData>
      <sheetData sheetId="324">
        <row r="2">
          <cell r="A2">
            <v>0</v>
          </cell>
        </row>
      </sheetData>
      <sheetData sheetId="325">
        <row r="2">
          <cell r="A2">
            <v>0</v>
          </cell>
        </row>
      </sheetData>
      <sheetData sheetId="326">
        <row r="2">
          <cell r="A2">
            <v>0</v>
          </cell>
        </row>
      </sheetData>
      <sheetData sheetId="327">
        <row r="2">
          <cell r="A2">
            <v>0</v>
          </cell>
        </row>
      </sheetData>
      <sheetData sheetId="328">
        <row r="2">
          <cell r="A2">
            <v>0</v>
          </cell>
        </row>
      </sheetData>
      <sheetData sheetId="329">
        <row r="2">
          <cell r="A2">
            <v>0</v>
          </cell>
        </row>
      </sheetData>
      <sheetData sheetId="330">
        <row r="2">
          <cell r="A2">
            <v>0</v>
          </cell>
        </row>
      </sheetData>
      <sheetData sheetId="331">
        <row r="2">
          <cell r="A2">
            <v>0</v>
          </cell>
        </row>
      </sheetData>
      <sheetData sheetId="332">
        <row r="2">
          <cell r="A2">
            <v>0</v>
          </cell>
        </row>
      </sheetData>
      <sheetData sheetId="333">
        <row r="2">
          <cell r="A2">
            <v>0</v>
          </cell>
        </row>
      </sheetData>
      <sheetData sheetId="334">
        <row r="2">
          <cell r="A2">
            <v>0</v>
          </cell>
        </row>
      </sheetData>
      <sheetData sheetId="335">
        <row r="2">
          <cell r="A2">
            <v>0</v>
          </cell>
        </row>
      </sheetData>
      <sheetData sheetId="336">
        <row r="2">
          <cell r="A2">
            <v>0</v>
          </cell>
        </row>
      </sheetData>
      <sheetData sheetId="337">
        <row r="2">
          <cell r="A2">
            <v>0</v>
          </cell>
        </row>
      </sheetData>
      <sheetData sheetId="338">
        <row r="2">
          <cell r="A2">
            <v>0</v>
          </cell>
        </row>
      </sheetData>
      <sheetData sheetId="339">
        <row r="2">
          <cell r="A2">
            <v>0</v>
          </cell>
        </row>
      </sheetData>
      <sheetData sheetId="340">
        <row r="2">
          <cell r="A2">
            <v>0</v>
          </cell>
        </row>
      </sheetData>
      <sheetData sheetId="341">
        <row r="2">
          <cell r="A2">
            <v>0</v>
          </cell>
        </row>
      </sheetData>
      <sheetData sheetId="342">
        <row r="2">
          <cell r="A2">
            <v>0</v>
          </cell>
        </row>
      </sheetData>
      <sheetData sheetId="343">
        <row r="2">
          <cell r="A2">
            <v>0</v>
          </cell>
        </row>
      </sheetData>
      <sheetData sheetId="344">
        <row r="2">
          <cell r="A2">
            <v>0</v>
          </cell>
        </row>
      </sheetData>
      <sheetData sheetId="345">
        <row r="2">
          <cell r="A2">
            <v>0</v>
          </cell>
        </row>
      </sheetData>
      <sheetData sheetId="346">
        <row r="2">
          <cell r="A2">
            <v>0</v>
          </cell>
        </row>
      </sheetData>
      <sheetData sheetId="347">
        <row r="2">
          <cell r="A2">
            <v>0</v>
          </cell>
        </row>
      </sheetData>
      <sheetData sheetId="348">
        <row r="2">
          <cell r="A2">
            <v>0</v>
          </cell>
        </row>
      </sheetData>
      <sheetData sheetId="349">
        <row r="2">
          <cell r="A2">
            <v>0</v>
          </cell>
        </row>
      </sheetData>
      <sheetData sheetId="350">
        <row r="2">
          <cell r="A2">
            <v>0</v>
          </cell>
        </row>
      </sheetData>
      <sheetData sheetId="351">
        <row r="2">
          <cell r="A2">
            <v>0</v>
          </cell>
        </row>
      </sheetData>
      <sheetData sheetId="352">
        <row r="2">
          <cell r="A2">
            <v>0</v>
          </cell>
        </row>
      </sheetData>
      <sheetData sheetId="353">
        <row r="2">
          <cell r="A2">
            <v>0</v>
          </cell>
        </row>
      </sheetData>
      <sheetData sheetId="354">
        <row r="2">
          <cell r="A2">
            <v>0</v>
          </cell>
        </row>
      </sheetData>
      <sheetData sheetId="355">
        <row r="2">
          <cell r="A2">
            <v>0</v>
          </cell>
        </row>
      </sheetData>
      <sheetData sheetId="356">
        <row r="2">
          <cell r="A2">
            <v>0</v>
          </cell>
        </row>
      </sheetData>
      <sheetData sheetId="357">
        <row r="2">
          <cell r="A2">
            <v>0</v>
          </cell>
        </row>
      </sheetData>
      <sheetData sheetId="358">
        <row r="2">
          <cell r="A2">
            <v>0</v>
          </cell>
        </row>
      </sheetData>
      <sheetData sheetId="359">
        <row r="2">
          <cell r="A2">
            <v>0</v>
          </cell>
        </row>
      </sheetData>
      <sheetData sheetId="360">
        <row r="2">
          <cell r="A2">
            <v>0</v>
          </cell>
        </row>
      </sheetData>
      <sheetData sheetId="361">
        <row r="2">
          <cell r="A2">
            <v>0</v>
          </cell>
        </row>
      </sheetData>
      <sheetData sheetId="362">
        <row r="2">
          <cell r="A2">
            <v>0</v>
          </cell>
        </row>
      </sheetData>
      <sheetData sheetId="363">
        <row r="2">
          <cell r="A2">
            <v>0</v>
          </cell>
        </row>
      </sheetData>
      <sheetData sheetId="364">
        <row r="2">
          <cell r="A2">
            <v>0</v>
          </cell>
        </row>
      </sheetData>
      <sheetData sheetId="365">
        <row r="2">
          <cell r="A2">
            <v>0</v>
          </cell>
        </row>
      </sheetData>
      <sheetData sheetId="366">
        <row r="2">
          <cell r="A2">
            <v>0</v>
          </cell>
        </row>
      </sheetData>
      <sheetData sheetId="367">
        <row r="2">
          <cell r="A2">
            <v>0</v>
          </cell>
        </row>
      </sheetData>
      <sheetData sheetId="368">
        <row r="2">
          <cell r="A2">
            <v>0</v>
          </cell>
        </row>
      </sheetData>
      <sheetData sheetId="369">
        <row r="2">
          <cell r="A2">
            <v>0</v>
          </cell>
        </row>
      </sheetData>
      <sheetData sheetId="370">
        <row r="2">
          <cell r="A2">
            <v>0</v>
          </cell>
        </row>
      </sheetData>
      <sheetData sheetId="371">
        <row r="2">
          <cell r="A2">
            <v>0</v>
          </cell>
        </row>
      </sheetData>
      <sheetData sheetId="372">
        <row r="2">
          <cell r="A2">
            <v>0</v>
          </cell>
        </row>
      </sheetData>
      <sheetData sheetId="373">
        <row r="2">
          <cell r="A2">
            <v>0</v>
          </cell>
        </row>
      </sheetData>
      <sheetData sheetId="374">
        <row r="2">
          <cell r="A2">
            <v>0</v>
          </cell>
        </row>
      </sheetData>
      <sheetData sheetId="375">
        <row r="2">
          <cell r="A2">
            <v>0</v>
          </cell>
        </row>
      </sheetData>
      <sheetData sheetId="376">
        <row r="2">
          <cell r="A2">
            <v>0</v>
          </cell>
        </row>
      </sheetData>
      <sheetData sheetId="377">
        <row r="2">
          <cell r="A2">
            <v>0</v>
          </cell>
        </row>
      </sheetData>
      <sheetData sheetId="378">
        <row r="2">
          <cell r="A2">
            <v>0</v>
          </cell>
        </row>
      </sheetData>
      <sheetData sheetId="379">
        <row r="2">
          <cell r="A2">
            <v>0</v>
          </cell>
        </row>
      </sheetData>
      <sheetData sheetId="380">
        <row r="2">
          <cell r="A2">
            <v>0</v>
          </cell>
        </row>
      </sheetData>
      <sheetData sheetId="381">
        <row r="2">
          <cell r="A2">
            <v>0</v>
          </cell>
        </row>
      </sheetData>
      <sheetData sheetId="382">
        <row r="2">
          <cell r="A2">
            <v>0</v>
          </cell>
        </row>
      </sheetData>
      <sheetData sheetId="383">
        <row r="2">
          <cell r="A2">
            <v>0</v>
          </cell>
        </row>
      </sheetData>
      <sheetData sheetId="384">
        <row r="2">
          <cell r="A2">
            <v>0</v>
          </cell>
        </row>
      </sheetData>
      <sheetData sheetId="385">
        <row r="2">
          <cell r="A2">
            <v>0</v>
          </cell>
        </row>
      </sheetData>
      <sheetData sheetId="386">
        <row r="2">
          <cell r="A2">
            <v>0</v>
          </cell>
        </row>
      </sheetData>
      <sheetData sheetId="387">
        <row r="2">
          <cell r="A2">
            <v>0</v>
          </cell>
        </row>
      </sheetData>
      <sheetData sheetId="388">
        <row r="2">
          <cell r="A2">
            <v>0</v>
          </cell>
        </row>
      </sheetData>
      <sheetData sheetId="389">
        <row r="2">
          <cell r="A2">
            <v>0</v>
          </cell>
        </row>
      </sheetData>
      <sheetData sheetId="390">
        <row r="2">
          <cell r="A2">
            <v>0</v>
          </cell>
        </row>
      </sheetData>
      <sheetData sheetId="391">
        <row r="2">
          <cell r="A2">
            <v>0</v>
          </cell>
        </row>
      </sheetData>
      <sheetData sheetId="392">
        <row r="2">
          <cell r="A2">
            <v>0</v>
          </cell>
        </row>
      </sheetData>
      <sheetData sheetId="393">
        <row r="2">
          <cell r="A2">
            <v>0</v>
          </cell>
        </row>
      </sheetData>
      <sheetData sheetId="394">
        <row r="2">
          <cell r="A2">
            <v>0</v>
          </cell>
        </row>
      </sheetData>
      <sheetData sheetId="395" refreshError="1"/>
      <sheetData sheetId="396" refreshError="1"/>
      <sheetData sheetId="397" refreshError="1"/>
      <sheetData sheetId="398" refreshError="1"/>
      <sheetData sheetId="399" refreshError="1"/>
      <sheetData sheetId="400" refreshError="1"/>
      <sheetData sheetId="401" refreshError="1"/>
      <sheetData sheetId="402">
        <row r="2">
          <cell r="A2">
            <v>0</v>
          </cell>
        </row>
      </sheetData>
      <sheetData sheetId="403">
        <row r="2">
          <cell r="A2">
            <v>0</v>
          </cell>
        </row>
      </sheetData>
      <sheetData sheetId="404">
        <row r="2">
          <cell r="A2">
            <v>0</v>
          </cell>
        </row>
      </sheetData>
      <sheetData sheetId="405">
        <row r="2">
          <cell r="A2">
            <v>0</v>
          </cell>
        </row>
      </sheetData>
      <sheetData sheetId="406">
        <row r="2">
          <cell r="A2">
            <v>0</v>
          </cell>
        </row>
      </sheetData>
      <sheetData sheetId="407">
        <row r="2">
          <cell r="A2">
            <v>0</v>
          </cell>
        </row>
      </sheetData>
      <sheetData sheetId="408">
        <row r="2">
          <cell r="A2">
            <v>0</v>
          </cell>
        </row>
      </sheetData>
      <sheetData sheetId="409">
        <row r="2">
          <cell r="A2">
            <v>0</v>
          </cell>
        </row>
      </sheetData>
      <sheetData sheetId="410">
        <row r="2">
          <cell r="A2">
            <v>0</v>
          </cell>
        </row>
      </sheetData>
      <sheetData sheetId="411">
        <row r="2">
          <cell r="A2">
            <v>0</v>
          </cell>
        </row>
      </sheetData>
      <sheetData sheetId="412">
        <row r="2">
          <cell r="A2">
            <v>0</v>
          </cell>
        </row>
      </sheetData>
      <sheetData sheetId="413">
        <row r="2">
          <cell r="A2">
            <v>0</v>
          </cell>
        </row>
      </sheetData>
      <sheetData sheetId="414">
        <row r="2">
          <cell r="A2">
            <v>0</v>
          </cell>
        </row>
      </sheetData>
      <sheetData sheetId="415">
        <row r="2">
          <cell r="A2">
            <v>0</v>
          </cell>
        </row>
      </sheetData>
      <sheetData sheetId="416">
        <row r="2">
          <cell r="A2">
            <v>0</v>
          </cell>
        </row>
      </sheetData>
      <sheetData sheetId="417">
        <row r="2">
          <cell r="A2">
            <v>0</v>
          </cell>
        </row>
      </sheetData>
      <sheetData sheetId="418">
        <row r="2">
          <cell r="A2">
            <v>0</v>
          </cell>
        </row>
      </sheetData>
      <sheetData sheetId="419">
        <row r="2">
          <cell r="A2">
            <v>0</v>
          </cell>
        </row>
      </sheetData>
      <sheetData sheetId="420">
        <row r="2">
          <cell r="A2">
            <v>0</v>
          </cell>
        </row>
      </sheetData>
      <sheetData sheetId="421">
        <row r="2">
          <cell r="A2">
            <v>0</v>
          </cell>
        </row>
      </sheetData>
      <sheetData sheetId="422">
        <row r="2">
          <cell r="A2">
            <v>0</v>
          </cell>
        </row>
      </sheetData>
      <sheetData sheetId="423">
        <row r="2">
          <cell r="A2">
            <v>0</v>
          </cell>
        </row>
      </sheetData>
      <sheetData sheetId="424">
        <row r="2">
          <cell r="A2">
            <v>0</v>
          </cell>
        </row>
      </sheetData>
      <sheetData sheetId="425">
        <row r="2">
          <cell r="A2">
            <v>0</v>
          </cell>
        </row>
      </sheetData>
      <sheetData sheetId="426">
        <row r="2">
          <cell r="A2">
            <v>0</v>
          </cell>
        </row>
      </sheetData>
      <sheetData sheetId="427">
        <row r="2">
          <cell r="A2">
            <v>0</v>
          </cell>
        </row>
      </sheetData>
      <sheetData sheetId="428">
        <row r="2">
          <cell r="A2">
            <v>0</v>
          </cell>
        </row>
      </sheetData>
      <sheetData sheetId="429">
        <row r="2">
          <cell r="A2">
            <v>0</v>
          </cell>
        </row>
      </sheetData>
      <sheetData sheetId="430">
        <row r="2">
          <cell r="A2">
            <v>0</v>
          </cell>
        </row>
      </sheetData>
      <sheetData sheetId="431">
        <row r="2">
          <cell r="A2">
            <v>0</v>
          </cell>
        </row>
      </sheetData>
      <sheetData sheetId="432">
        <row r="2">
          <cell r="A2">
            <v>0</v>
          </cell>
        </row>
      </sheetData>
      <sheetData sheetId="433">
        <row r="2">
          <cell r="A2">
            <v>0</v>
          </cell>
        </row>
      </sheetData>
      <sheetData sheetId="434">
        <row r="2">
          <cell r="A2">
            <v>0</v>
          </cell>
        </row>
      </sheetData>
      <sheetData sheetId="435">
        <row r="2">
          <cell r="A2">
            <v>0</v>
          </cell>
        </row>
      </sheetData>
      <sheetData sheetId="436">
        <row r="2">
          <cell r="A2">
            <v>0</v>
          </cell>
        </row>
      </sheetData>
      <sheetData sheetId="437">
        <row r="2">
          <cell r="A2">
            <v>0</v>
          </cell>
        </row>
      </sheetData>
      <sheetData sheetId="438">
        <row r="2">
          <cell r="A2">
            <v>0</v>
          </cell>
        </row>
      </sheetData>
      <sheetData sheetId="439">
        <row r="2">
          <cell r="A2">
            <v>0</v>
          </cell>
        </row>
      </sheetData>
      <sheetData sheetId="440">
        <row r="2">
          <cell r="A2">
            <v>0</v>
          </cell>
        </row>
      </sheetData>
      <sheetData sheetId="441">
        <row r="2">
          <cell r="A2">
            <v>0</v>
          </cell>
        </row>
      </sheetData>
      <sheetData sheetId="442">
        <row r="2">
          <cell r="A2">
            <v>0</v>
          </cell>
        </row>
      </sheetData>
      <sheetData sheetId="443">
        <row r="2">
          <cell r="A2">
            <v>0</v>
          </cell>
        </row>
      </sheetData>
      <sheetData sheetId="444">
        <row r="2">
          <cell r="A2">
            <v>0</v>
          </cell>
        </row>
      </sheetData>
      <sheetData sheetId="445">
        <row r="2">
          <cell r="A2">
            <v>0</v>
          </cell>
        </row>
      </sheetData>
      <sheetData sheetId="446">
        <row r="2">
          <cell r="A2">
            <v>0</v>
          </cell>
        </row>
      </sheetData>
      <sheetData sheetId="447">
        <row r="2">
          <cell r="A2">
            <v>0</v>
          </cell>
        </row>
      </sheetData>
      <sheetData sheetId="448">
        <row r="2">
          <cell r="A2">
            <v>0</v>
          </cell>
        </row>
      </sheetData>
      <sheetData sheetId="449">
        <row r="2">
          <cell r="A2">
            <v>0</v>
          </cell>
        </row>
      </sheetData>
      <sheetData sheetId="450">
        <row r="2">
          <cell r="A2">
            <v>0</v>
          </cell>
        </row>
      </sheetData>
      <sheetData sheetId="451">
        <row r="2">
          <cell r="A2">
            <v>0</v>
          </cell>
        </row>
      </sheetData>
      <sheetData sheetId="452">
        <row r="2">
          <cell r="A2">
            <v>0</v>
          </cell>
        </row>
      </sheetData>
      <sheetData sheetId="453">
        <row r="2">
          <cell r="A2">
            <v>0</v>
          </cell>
        </row>
      </sheetData>
      <sheetData sheetId="454">
        <row r="2">
          <cell r="A2">
            <v>0</v>
          </cell>
        </row>
      </sheetData>
      <sheetData sheetId="455">
        <row r="2">
          <cell r="A2">
            <v>0</v>
          </cell>
        </row>
      </sheetData>
      <sheetData sheetId="456">
        <row r="2">
          <cell r="A2">
            <v>0</v>
          </cell>
        </row>
      </sheetData>
      <sheetData sheetId="457">
        <row r="2">
          <cell r="A2">
            <v>0</v>
          </cell>
        </row>
      </sheetData>
      <sheetData sheetId="458">
        <row r="2">
          <cell r="A2">
            <v>0</v>
          </cell>
        </row>
      </sheetData>
      <sheetData sheetId="459">
        <row r="2">
          <cell r="A2">
            <v>0</v>
          </cell>
        </row>
      </sheetData>
      <sheetData sheetId="460">
        <row r="2">
          <cell r="A2">
            <v>0</v>
          </cell>
        </row>
      </sheetData>
      <sheetData sheetId="461">
        <row r="2">
          <cell r="A2">
            <v>0</v>
          </cell>
        </row>
      </sheetData>
      <sheetData sheetId="462">
        <row r="2">
          <cell r="A2">
            <v>0</v>
          </cell>
        </row>
      </sheetData>
      <sheetData sheetId="463">
        <row r="2">
          <cell r="A2">
            <v>0</v>
          </cell>
        </row>
      </sheetData>
      <sheetData sheetId="464">
        <row r="2">
          <cell r="A2">
            <v>0</v>
          </cell>
        </row>
      </sheetData>
      <sheetData sheetId="465">
        <row r="2">
          <cell r="A2">
            <v>0</v>
          </cell>
        </row>
      </sheetData>
      <sheetData sheetId="466">
        <row r="2">
          <cell r="A2">
            <v>0</v>
          </cell>
        </row>
      </sheetData>
      <sheetData sheetId="467">
        <row r="2">
          <cell r="A2">
            <v>0</v>
          </cell>
        </row>
      </sheetData>
      <sheetData sheetId="468">
        <row r="2">
          <cell r="A2">
            <v>0</v>
          </cell>
        </row>
      </sheetData>
      <sheetData sheetId="469">
        <row r="2">
          <cell r="A2">
            <v>0</v>
          </cell>
        </row>
      </sheetData>
      <sheetData sheetId="470">
        <row r="2">
          <cell r="A2">
            <v>0</v>
          </cell>
        </row>
      </sheetData>
      <sheetData sheetId="471">
        <row r="2">
          <cell r="A2">
            <v>0</v>
          </cell>
        </row>
      </sheetData>
      <sheetData sheetId="472">
        <row r="2">
          <cell r="A2">
            <v>0</v>
          </cell>
        </row>
      </sheetData>
      <sheetData sheetId="473">
        <row r="2">
          <cell r="A2">
            <v>0</v>
          </cell>
        </row>
      </sheetData>
      <sheetData sheetId="474">
        <row r="2">
          <cell r="A2">
            <v>0</v>
          </cell>
        </row>
      </sheetData>
      <sheetData sheetId="475">
        <row r="2">
          <cell r="A2">
            <v>0</v>
          </cell>
        </row>
      </sheetData>
      <sheetData sheetId="476">
        <row r="2">
          <cell r="A2">
            <v>0</v>
          </cell>
        </row>
      </sheetData>
      <sheetData sheetId="477">
        <row r="2">
          <cell r="A2">
            <v>0</v>
          </cell>
        </row>
      </sheetData>
      <sheetData sheetId="478">
        <row r="2">
          <cell r="A2">
            <v>0</v>
          </cell>
        </row>
      </sheetData>
      <sheetData sheetId="479">
        <row r="2">
          <cell r="A2">
            <v>0</v>
          </cell>
        </row>
      </sheetData>
      <sheetData sheetId="480">
        <row r="2">
          <cell r="A2">
            <v>0</v>
          </cell>
        </row>
      </sheetData>
      <sheetData sheetId="481">
        <row r="2">
          <cell r="A2">
            <v>0</v>
          </cell>
        </row>
      </sheetData>
      <sheetData sheetId="482">
        <row r="2">
          <cell r="A2">
            <v>0</v>
          </cell>
        </row>
      </sheetData>
      <sheetData sheetId="483">
        <row r="2">
          <cell r="A2">
            <v>0</v>
          </cell>
        </row>
      </sheetData>
      <sheetData sheetId="484">
        <row r="2">
          <cell r="A2">
            <v>0</v>
          </cell>
        </row>
      </sheetData>
      <sheetData sheetId="485">
        <row r="2">
          <cell r="A2">
            <v>0</v>
          </cell>
        </row>
      </sheetData>
      <sheetData sheetId="486">
        <row r="2">
          <cell r="A2">
            <v>0</v>
          </cell>
        </row>
      </sheetData>
      <sheetData sheetId="487">
        <row r="2">
          <cell r="A2">
            <v>0</v>
          </cell>
        </row>
      </sheetData>
      <sheetData sheetId="488">
        <row r="2">
          <cell r="A2">
            <v>0</v>
          </cell>
        </row>
      </sheetData>
      <sheetData sheetId="489">
        <row r="2">
          <cell r="A2">
            <v>0</v>
          </cell>
        </row>
      </sheetData>
      <sheetData sheetId="490">
        <row r="2">
          <cell r="A2">
            <v>0</v>
          </cell>
        </row>
      </sheetData>
      <sheetData sheetId="491">
        <row r="2">
          <cell r="A2">
            <v>0</v>
          </cell>
        </row>
      </sheetData>
      <sheetData sheetId="492">
        <row r="2">
          <cell r="A2">
            <v>0</v>
          </cell>
        </row>
      </sheetData>
      <sheetData sheetId="493" refreshError="1"/>
      <sheetData sheetId="494">
        <row r="2">
          <cell r="A2">
            <v>0</v>
          </cell>
        </row>
      </sheetData>
      <sheetData sheetId="495">
        <row r="2">
          <cell r="A2">
            <v>0</v>
          </cell>
        </row>
      </sheetData>
      <sheetData sheetId="496">
        <row r="2">
          <cell r="A2">
            <v>0</v>
          </cell>
        </row>
      </sheetData>
      <sheetData sheetId="497">
        <row r="2">
          <cell r="A2">
            <v>0</v>
          </cell>
        </row>
      </sheetData>
      <sheetData sheetId="498">
        <row r="2">
          <cell r="A2">
            <v>0</v>
          </cell>
        </row>
      </sheetData>
      <sheetData sheetId="499">
        <row r="2">
          <cell r="A2">
            <v>0</v>
          </cell>
        </row>
      </sheetData>
      <sheetData sheetId="500">
        <row r="2">
          <cell r="A2">
            <v>0</v>
          </cell>
        </row>
      </sheetData>
      <sheetData sheetId="501">
        <row r="2">
          <cell r="A2">
            <v>0</v>
          </cell>
        </row>
      </sheetData>
      <sheetData sheetId="502">
        <row r="2">
          <cell r="A2">
            <v>0</v>
          </cell>
        </row>
      </sheetData>
      <sheetData sheetId="503">
        <row r="2">
          <cell r="A2">
            <v>0</v>
          </cell>
        </row>
      </sheetData>
      <sheetData sheetId="504">
        <row r="2">
          <cell r="A2">
            <v>0</v>
          </cell>
        </row>
      </sheetData>
      <sheetData sheetId="505">
        <row r="2">
          <cell r="A2">
            <v>0</v>
          </cell>
        </row>
      </sheetData>
      <sheetData sheetId="506">
        <row r="2">
          <cell r="A2">
            <v>0</v>
          </cell>
        </row>
      </sheetData>
      <sheetData sheetId="507">
        <row r="2">
          <cell r="A2">
            <v>0</v>
          </cell>
        </row>
      </sheetData>
      <sheetData sheetId="508">
        <row r="2">
          <cell r="A2">
            <v>0</v>
          </cell>
        </row>
      </sheetData>
      <sheetData sheetId="509">
        <row r="2">
          <cell r="A2">
            <v>0</v>
          </cell>
        </row>
      </sheetData>
      <sheetData sheetId="510">
        <row r="2">
          <cell r="A2">
            <v>0</v>
          </cell>
        </row>
      </sheetData>
      <sheetData sheetId="511">
        <row r="2">
          <cell r="A2">
            <v>0</v>
          </cell>
        </row>
      </sheetData>
      <sheetData sheetId="512">
        <row r="2">
          <cell r="A2">
            <v>0</v>
          </cell>
        </row>
      </sheetData>
      <sheetData sheetId="513">
        <row r="2">
          <cell r="A2">
            <v>0</v>
          </cell>
        </row>
      </sheetData>
      <sheetData sheetId="514">
        <row r="2">
          <cell r="A2">
            <v>0</v>
          </cell>
        </row>
      </sheetData>
      <sheetData sheetId="515">
        <row r="2">
          <cell r="A2">
            <v>0</v>
          </cell>
        </row>
      </sheetData>
      <sheetData sheetId="516">
        <row r="2">
          <cell r="A2">
            <v>0</v>
          </cell>
        </row>
      </sheetData>
      <sheetData sheetId="517">
        <row r="2">
          <cell r="A2">
            <v>0</v>
          </cell>
        </row>
      </sheetData>
      <sheetData sheetId="518">
        <row r="2">
          <cell r="A2">
            <v>0</v>
          </cell>
        </row>
      </sheetData>
      <sheetData sheetId="519">
        <row r="2">
          <cell r="A2">
            <v>0</v>
          </cell>
        </row>
      </sheetData>
      <sheetData sheetId="520">
        <row r="2">
          <cell r="A2">
            <v>0</v>
          </cell>
        </row>
      </sheetData>
      <sheetData sheetId="521">
        <row r="2">
          <cell r="A2">
            <v>0</v>
          </cell>
        </row>
      </sheetData>
      <sheetData sheetId="522">
        <row r="2">
          <cell r="A2">
            <v>0</v>
          </cell>
        </row>
      </sheetData>
      <sheetData sheetId="523">
        <row r="2">
          <cell r="A2">
            <v>0</v>
          </cell>
        </row>
      </sheetData>
      <sheetData sheetId="524">
        <row r="2">
          <cell r="A2">
            <v>0</v>
          </cell>
        </row>
      </sheetData>
      <sheetData sheetId="525">
        <row r="2">
          <cell r="A2">
            <v>0</v>
          </cell>
        </row>
      </sheetData>
      <sheetData sheetId="526">
        <row r="2">
          <cell r="A2">
            <v>0</v>
          </cell>
        </row>
      </sheetData>
      <sheetData sheetId="527">
        <row r="2">
          <cell r="A2">
            <v>0</v>
          </cell>
        </row>
      </sheetData>
      <sheetData sheetId="528">
        <row r="2">
          <cell r="A2">
            <v>0</v>
          </cell>
        </row>
      </sheetData>
      <sheetData sheetId="529">
        <row r="2">
          <cell r="A2">
            <v>0</v>
          </cell>
        </row>
      </sheetData>
      <sheetData sheetId="530">
        <row r="2">
          <cell r="A2">
            <v>0</v>
          </cell>
        </row>
      </sheetData>
      <sheetData sheetId="531">
        <row r="2">
          <cell r="A2">
            <v>0</v>
          </cell>
        </row>
      </sheetData>
      <sheetData sheetId="532">
        <row r="2">
          <cell r="A2">
            <v>0</v>
          </cell>
        </row>
      </sheetData>
      <sheetData sheetId="533">
        <row r="2">
          <cell r="A2">
            <v>0</v>
          </cell>
        </row>
      </sheetData>
      <sheetData sheetId="534"/>
      <sheetData sheetId="535"/>
      <sheetData sheetId="536"/>
      <sheetData sheetId="537"/>
      <sheetData sheetId="538"/>
      <sheetData sheetId="539"/>
      <sheetData sheetId="540"/>
      <sheetData sheetId="541">
        <row r="2">
          <cell r="A2">
            <v>0</v>
          </cell>
        </row>
      </sheetData>
      <sheetData sheetId="542">
        <row r="2">
          <cell r="A2">
            <v>0</v>
          </cell>
        </row>
      </sheetData>
      <sheetData sheetId="543">
        <row r="2">
          <cell r="A2">
            <v>0</v>
          </cell>
        </row>
      </sheetData>
      <sheetData sheetId="544">
        <row r="2">
          <cell r="A2">
            <v>0</v>
          </cell>
        </row>
      </sheetData>
      <sheetData sheetId="545">
        <row r="2">
          <cell r="A2">
            <v>0</v>
          </cell>
        </row>
      </sheetData>
      <sheetData sheetId="546">
        <row r="2">
          <cell r="A2">
            <v>0</v>
          </cell>
        </row>
      </sheetData>
      <sheetData sheetId="547">
        <row r="2">
          <cell r="A2">
            <v>0</v>
          </cell>
        </row>
      </sheetData>
      <sheetData sheetId="548">
        <row r="2">
          <cell r="A2">
            <v>0</v>
          </cell>
        </row>
      </sheetData>
      <sheetData sheetId="549">
        <row r="2">
          <cell r="A2">
            <v>0</v>
          </cell>
        </row>
      </sheetData>
      <sheetData sheetId="550">
        <row r="2">
          <cell r="A2">
            <v>0</v>
          </cell>
        </row>
      </sheetData>
      <sheetData sheetId="551">
        <row r="2">
          <cell r="A2">
            <v>0</v>
          </cell>
        </row>
      </sheetData>
      <sheetData sheetId="552">
        <row r="2">
          <cell r="A2">
            <v>0</v>
          </cell>
        </row>
      </sheetData>
      <sheetData sheetId="553">
        <row r="2">
          <cell r="A2">
            <v>0</v>
          </cell>
        </row>
      </sheetData>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ow r="2">
          <cell r="A2">
            <v>0</v>
          </cell>
        </row>
      </sheetData>
      <sheetData sheetId="694">
        <row r="2">
          <cell r="A2">
            <v>0</v>
          </cell>
        </row>
      </sheetData>
      <sheetData sheetId="695">
        <row r="2">
          <cell r="A2">
            <v>0</v>
          </cell>
        </row>
      </sheetData>
      <sheetData sheetId="696">
        <row r="2">
          <cell r="A2">
            <v>0</v>
          </cell>
        </row>
      </sheetData>
      <sheetData sheetId="697">
        <row r="2">
          <cell r="A2">
            <v>0</v>
          </cell>
        </row>
      </sheetData>
      <sheetData sheetId="698">
        <row r="2">
          <cell r="A2">
            <v>0</v>
          </cell>
        </row>
      </sheetData>
      <sheetData sheetId="699">
        <row r="2">
          <cell r="A2">
            <v>0</v>
          </cell>
        </row>
      </sheetData>
      <sheetData sheetId="700">
        <row r="2">
          <cell r="A2">
            <v>0</v>
          </cell>
        </row>
      </sheetData>
      <sheetData sheetId="701">
        <row r="2">
          <cell r="A2">
            <v>0</v>
          </cell>
        </row>
      </sheetData>
      <sheetData sheetId="702">
        <row r="2">
          <cell r="A2">
            <v>0</v>
          </cell>
        </row>
      </sheetData>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ow r="2">
          <cell r="A2">
            <v>0</v>
          </cell>
        </row>
      </sheetData>
      <sheetData sheetId="725">
        <row r="2">
          <cell r="A2">
            <v>0</v>
          </cell>
        </row>
      </sheetData>
      <sheetData sheetId="726">
        <row r="2">
          <cell r="A2">
            <v>0</v>
          </cell>
        </row>
      </sheetData>
      <sheetData sheetId="727">
        <row r="2">
          <cell r="A2">
            <v>0</v>
          </cell>
        </row>
      </sheetData>
      <sheetData sheetId="728">
        <row r="2">
          <cell r="A2">
            <v>0</v>
          </cell>
        </row>
      </sheetData>
      <sheetData sheetId="729">
        <row r="2">
          <cell r="A2">
            <v>0</v>
          </cell>
        </row>
      </sheetData>
      <sheetData sheetId="730">
        <row r="2">
          <cell r="A2">
            <v>0</v>
          </cell>
        </row>
      </sheetData>
      <sheetData sheetId="731">
        <row r="2">
          <cell r="A2">
            <v>0</v>
          </cell>
        </row>
      </sheetData>
      <sheetData sheetId="732">
        <row r="2">
          <cell r="A2">
            <v>0</v>
          </cell>
        </row>
      </sheetData>
      <sheetData sheetId="733">
        <row r="2">
          <cell r="A2">
            <v>0</v>
          </cell>
        </row>
      </sheetData>
      <sheetData sheetId="734">
        <row r="2">
          <cell r="A2">
            <v>0</v>
          </cell>
        </row>
      </sheetData>
      <sheetData sheetId="735">
        <row r="2">
          <cell r="A2">
            <v>0</v>
          </cell>
        </row>
      </sheetData>
      <sheetData sheetId="736">
        <row r="2">
          <cell r="A2">
            <v>0</v>
          </cell>
        </row>
      </sheetData>
      <sheetData sheetId="737">
        <row r="2">
          <cell r="A2">
            <v>0</v>
          </cell>
        </row>
      </sheetData>
      <sheetData sheetId="738">
        <row r="2">
          <cell r="A2">
            <v>0</v>
          </cell>
        </row>
      </sheetData>
      <sheetData sheetId="739">
        <row r="2">
          <cell r="A2">
            <v>0</v>
          </cell>
        </row>
      </sheetData>
      <sheetData sheetId="740">
        <row r="2">
          <cell r="A2">
            <v>0</v>
          </cell>
        </row>
      </sheetData>
      <sheetData sheetId="741">
        <row r="2">
          <cell r="A2">
            <v>0</v>
          </cell>
        </row>
      </sheetData>
      <sheetData sheetId="742">
        <row r="2">
          <cell r="A2">
            <v>0</v>
          </cell>
        </row>
      </sheetData>
      <sheetData sheetId="743">
        <row r="2">
          <cell r="A2">
            <v>0</v>
          </cell>
        </row>
      </sheetData>
      <sheetData sheetId="744">
        <row r="2">
          <cell r="A2">
            <v>0</v>
          </cell>
        </row>
      </sheetData>
      <sheetData sheetId="745">
        <row r="2">
          <cell r="A2">
            <v>0</v>
          </cell>
        </row>
      </sheetData>
      <sheetData sheetId="746">
        <row r="2">
          <cell r="A2">
            <v>0</v>
          </cell>
        </row>
      </sheetData>
      <sheetData sheetId="747">
        <row r="2">
          <cell r="A2">
            <v>0</v>
          </cell>
        </row>
      </sheetData>
      <sheetData sheetId="748">
        <row r="2">
          <cell r="A2">
            <v>0</v>
          </cell>
        </row>
      </sheetData>
      <sheetData sheetId="749">
        <row r="2">
          <cell r="A2">
            <v>0</v>
          </cell>
        </row>
      </sheetData>
      <sheetData sheetId="750">
        <row r="2">
          <cell r="A2">
            <v>0</v>
          </cell>
        </row>
      </sheetData>
      <sheetData sheetId="751">
        <row r="2">
          <cell r="A2">
            <v>0</v>
          </cell>
        </row>
      </sheetData>
      <sheetData sheetId="752">
        <row r="2">
          <cell r="A2">
            <v>0</v>
          </cell>
        </row>
      </sheetData>
      <sheetData sheetId="753">
        <row r="2">
          <cell r="A2">
            <v>0</v>
          </cell>
        </row>
      </sheetData>
      <sheetData sheetId="754">
        <row r="2">
          <cell r="A2">
            <v>0</v>
          </cell>
        </row>
      </sheetData>
      <sheetData sheetId="755">
        <row r="2">
          <cell r="A2">
            <v>0</v>
          </cell>
        </row>
      </sheetData>
      <sheetData sheetId="756">
        <row r="2">
          <cell r="A2">
            <v>0</v>
          </cell>
        </row>
      </sheetData>
      <sheetData sheetId="757">
        <row r="2">
          <cell r="A2">
            <v>0</v>
          </cell>
        </row>
      </sheetData>
      <sheetData sheetId="758">
        <row r="2">
          <cell r="A2">
            <v>0</v>
          </cell>
        </row>
      </sheetData>
      <sheetData sheetId="759">
        <row r="2">
          <cell r="A2">
            <v>0</v>
          </cell>
        </row>
      </sheetData>
      <sheetData sheetId="760">
        <row r="2">
          <cell r="A2">
            <v>0</v>
          </cell>
        </row>
      </sheetData>
      <sheetData sheetId="761">
        <row r="2">
          <cell r="A2">
            <v>0</v>
          </cell>
        </row>
      </sheetData>
      <sheetData sheetId="762">
        <row r="2">
          <cell r="A2">
            <v>0</v>
          </cell>
        </row>
      </sheetData>
      <sheetData sheetId="763">
        <row r="2">
          <cell r="A2">
            <v>0</v>
          </cell>
        </row>
      </sheetData>
      <sheetData sheetId="764">
        <row r="2">
          <cell r="A2">
            <v>0</v>
          </cell>
        </row>
      </sheetData>
      <sheetData sheetId="765">
        <row r="2">
          <cell r="A2">
            <v>0</v>
          </cell>
        </row>
      </sheetData>
      <sheetData sheetId="766">
        <row r="2">
          <cell r="A2">
            <v>0</v>
          </cell>
        </row>
      </sheetData>
      <sheetData sheetId="767">
        <row r="2">
          <cell r="A2">
            <v>0</v>
          </cell>
        </row>
      </sheetData>
      <sheetData sheetId="768">
        <row r="2">
          <cell r="A2">
            <v>0</v>
          </cell>
        </row>
      </sheetData>
      <sheetData sheetId="769">
        <row r="2">
          <cell r="A2">
            <v>0</v>
          </cell>
        </row>
      </sheetData>
      <sheetData sheetId="770">
        <row r="2">
          <cell r="A2">
            <v>0</v>
          </cell>
        </row>
      </sheetData>
      <sheetData sheetId="771">
        <row r="2">
          <cell r="A2">
            <v>0</v>
          </cell>
        </row>
      </sheetData>
      <sheetData sheetId="772">
        <row r="2">
          <cell r="A2">
            <v>0</v>
          </cell>
        </row>
      </sheetData>
      <sheetData sheetId="773">
        <row r="2">
          <cell r="A2">
            <v>0</v>
          </cell>
        </row>
      </sheetData>
      <sheetData sheetId="774">
        <row r="2">
          <cell r="A2">
            <v>0</v>
          </cell>
        </row>
      </sheetData>
      <sheetData sheetId="775">
        <row r="2">
          <cell r="A2">
            <v>0</v>
          </cell>
        </row>
      </sheetData>
      <sheetData sheetId="776">
        <row r="2">
          <cell r="A2">
            <v>0</v>
          </cell>
        </row>
      </sheetData>
      <sheetData sheetId="777">
        <row r="2">
          <cell r="A2">
            <v>0</v>
          </cell>
        </row>
      </sheetData>
      <sheetData sheetId="778">
        <row r="2">
          <cell r="A2">
            <v>0</v>
          </cell>
        </row>
      </sheetData>
      <sheetData sheetId="779">
        <row r="2">
          <cell r="A2">
            <v>0</v>
          </cell>
        </row>
      </sheetData>
      <sheetData sheetId="780">
        <row r="2">
          <cell r="A2">
            <v>0</v>
          </cell>
        </row>
      </sheetData>
      <sheetData sheetId="781">
        <row r="2">
          <cell r="A2">
            <v>0</v>
          </cell>
        </row>
      </sheetData>
      <sheetData sheetId="782">
        <row r="2">
          <cell r="A2">
            <v>0</v>
          </cell>
        </row>
      </sheetData>
      <sheetData sheetId="783">
        <row r="2">
          <cell r="A2">
            <v>0</v>
          </cell>
        </row>
      </sheetData>
      <sheetData sheetId="784">
        <row r="2">
          <cell r="A2">
            <v>0</v>
          </cell>
        </row>
      </sheetData>
      <sheetData sheetId="785">
        <row r="2">
          <cell r="A2">
            <v>0</v>
          </cell>
        </row>
      </sheetData>
      <sheetData sheetId="786">
        <row r="2">
          <cell r="A2">
            <v>0</v>
          </cell>
        </row>
      </sheetData>
      <sheetData sheetId="787">
        <row r="2">
          <cell r="A2">
            <v>0</v>
          </cell>
        </row>
      </sheetData>
      <sheetData sheetId="788">
        <row r="2">
          <cell r="A2">
            <v>0</v>
          </cell>
        </row>
      </sheetData>
      <sheetData sheetId="789">
        <row r="2">
          <cell r="A2">
            <v>0</v>
          </cell>
        </row>
      </sheetData>
      <sheetData sheetId="790">
        <row r="2">
          <cell r="A2">
            <v>0</v>
          </cell>
        </row>
      </sheetData>
      <sheetData sheetId="791">
        <row r="2">
          <cell r="A2">
            <v>0</v>
          </cell>
        </row>
      </sheetData>
      <sheetData sheetId="792">
        <row r="2">
          <cell r="A2">
            <v>0</v>
          </cell>
        </row>
      </sheetData>
      <sheetData sheetId="793">
        <row r="2">
          <cell r="A2">
            <v>0</v>
          </cell>
        </row>
      </sheetData>
      <sheetData sheetId="794">
        <row r="2">
          <cell r="A2">
            <v>0</v>
          </cell>
        </row>
      </sheetData>
      <sheetData sheetId="795">
        <row r="2">
          <cell r="A2">
            <v>0</v>
          </cell>
        </row>
      </sheetData>
      <sheetData sheetId="796">
        <row r="2">
          <cell r="A2">
            <v>0</v>
          </cell>
        </row>
      </sheetData>
      <sheetData sheetId="797">
        <row r="2">
          <cell r="A2">
            <v>0</v>
          </cell>
        </row>
      </sheetData>
      <sheetData sheetId="798">
        <row r="2">
          <cell r="A2">
            <v>0</v>
          </cell>
        </row>
      </sheetData>
      <sheetData sheetId="799">
        <row r="2">
          <cell r="A2">
            <v>0</v>
          </cell>
        </row>
      </sheetData>
      <sheetData sheetId="800">
        <row r="2">
          <cell r="A2">
            <v>0</v>
          </cell>
        </row>
      </sheetData>
      <sheetData sheetId="801">
        <row r="2">
          <cell r="A2">
            <v>0</v>
          </cell>
        </row>
      </sheetData>
      <sheetData sheetId="802">
        <row r="2">
          <cell r="A2">
            <v>0</v>
          </cell>
        </row>
      </sheetData>
      <sheetData sheetId="803">
        <row r="2">
          <cell r="A2">
            <v>0</v>
          </cell>
        </row>
      </sheetData>
      <sheetData sheetId="804">
        <row r="2">
          <cell r="A2">
            <v>0</v>
          </cell>
        </row>
      </sheetData>
      <sheetData sheetId="805">
        <row r="2">
          <cell r="A2">
            <v>0</v>
          </cell>
        </row>
      </sheetData>
      <sheetData sheetId="806">
        <row r="2">
          <cell r="A2">
            <v>0</v>
          </cell>
        </row>
      </sheetData>
      <sheetData sheetId="807">
        <row r="2">
          <cell r="A2">
            <v>0</v>
          </cell>
        </row>
      </sheetData>
      <sheetData sheetId="808" refreshError="1"/>
      <sheetData sheetId="809" refreshError="1"/>
      <sheetData sheetId="810" refreshError="1"/>
      <sheetData sheetId="811" refreshError="1"/>
      <sheetData sheetId="812" refreshError="1"/>
      <sheetData sheetId="813" refreshError="1"/>
      <sheetData sheetId="814" refreshError="1"/>
      <sheetData sheetId="815">
        <row r="2">
          <cell r="A2">
            <v>0</v>
          </cell>
        </row>
      </sheetData>
      <sheetData sheetId="816">
        <row r="2">
          <cell r="A2">
            <v>0</v>
          </cell>
        </row>
      </sheetData>
      <sheetData sheetId="817">
        <row r="2">
          <cell r="A2">
            <v>0</v>
          </cell>
        </row>
      </sheetData>
      <sheetData sheetId="818">
        <row r="2">
          <cell r="A2">
            <v>0</v>
          </cell>
        </row>
      </sheetData>
      <sheetData sheetId="819">
        <row r="2">
          <cell r="A2">
            <v>0</v>
          </cell>
        </row>
      </sheetData>
      <sheetData sheetId="820">
        <row r="2">
          <cell r="A2">
            <v>0</v>
          </cell>
        </row>
      </sheetData>
      <sheetData sheetId="821">
        <row r="2">
          <cell r="A2">
            <v>0</v>
          </cell>
        </row>
      </sheetData>
      <sheetData sheetId="822">
        <row r="2">
          <cell r="A2">
            <v>0</v>
          </cell>
        </row>
      </sheetData>
      <sheetData sheetId="823">
        <row r="2">
          <cell r="A2">
            <v>0</v>
          </cell>
        </row>
      </sheetData>
      <sheetData sheetId="824">
        <row r="2">
          <cell r="A2">
            <v>0</v>
          </cell>
        </row>
      </sheetData>
      <sheetData sheetId="825">
        <row r="2">
          <cell r="A2">
            <v>0</v>
          </cell>
        </row>
      </sheetData>
      <sheetData sheetId="826">
        <row r="2">
          <cell r="A2">
            <v>0</v>
          </cell>
        </row>
      </sheetData>
      <sheetData sheetId="827">
        <row r="2">
          <cell r="A2">
            <v>0</v>
          </cell>
        </row>
      </sheetData>
      <sheetData sheetId="828">
        <row r="2">
          <cell r="A2">
            <v>0</v>
          </cell>
        </row>
      </sheetData>
      <sheetData sheetId="829">
        <row r="2">
          <cell r="A2">
            <v>0</v>
          </cell>
        </row>
      </sheetData>
      <sheetData sheetId="830">
        <row r="2">
          <cell r="A2">
            <v>0</v>
          </cell>
        </row>
      </sheetData>
      <sheetData sheetId="831">
        <row r="2">
          <cell r="A2">
            <v>0</v>
          </cell>
        </row>
      </sheetData>
      <sheetData sheetId="832">
        <row r="2">
          <cell r="A2">
            <v>0</v>
          </cell>
        </row>
      </sheetData>
      <sheetData sheetId="833">
        <row r="2">
          <cell r="A2">
            <v>0</v>
          </cell>
        </row>
      </sheetData>
      <sheetData sheetId="834">
        <row r="2">
          <cell r="A2">
            <v>0</v>
          </cell>
        </row>
      </sheetData>
      <sheetData sheetId="835">
        <row r="2">
          <cell r="A2">
            <v>0</v>
          </cell>
        </row>
      </sheetData>
      <sheetData sheetId="836">
        <row r="2">
          <cell r="A2">
            <v>0</v>
          </cell>
        </row>
      </sheetData>
      <sheetData sheetId="837">
        <row r="2">
          <cell r="A2">
            <v>0</v>
          </cell>
        </row>
      </sheetData>
      <sheetData sheetId="838">
        <row r="2">
          <cell r="A2">
            <v>0</v>
          </cell>
        </row>
      </sheetData>
      <sheetData sheetId="839">
        <row r="2">
          <cell r="A2">
            <v>0</v>
          </cell>
        </row>
      </sheetData>
      <sheetData sheetId="840">
        <row r="2">
          <cell r="A2">
            <v>0</v>
          </cell>
        </row>
      </sheetData>
      <sheetData sheetId="841">
        <row r="2">
          <cell r="A2">
            <v>0</v>
          </cell>
        </row>
      </sheetData>
      <sheetData sheetId="842">
        <row r="2">
          <cell r="A2">
            <v>0</v>
          </cell>
        </row>
      </sheetData>
      <sheetData sheetId="843">
        <row r="2">
          <cell r="A2">
            <v>0</v>
          </cell>
        </row>
      </sheetData>
      <sheetData sheetId="844">
        <row r="2">
          <cell r="A2">
            <v>0</v>
          </cell>
        </row>
      </sheetData>
      <sheetData sheetId="845">
        <row r="2">
          <cell r="A2">
            <v>0</v>
          </cell>
        </row>
      </sheetData>
      <sheetData sheetId="846">
        <row r="2">
          <cell r="A2">
            <v>0</v>
          </cell>
        </row>
      </sheetData>
      <sheetData sheetId="847">
        <row r="2">
          <cell r="A2">
            <v>0</v>
          </cell>
        </row>
      </sheetData>
      <sheetData sheetId="848">
        <row r="2">
          <cell r="A2">
            <v>0</v>
          </cell>
        </row>
      </sheetData>
      <sheetData sheetId="849">
        <row r="2">
          <cell r="A2">
            <v>0</v>
          </cell>
        </row>
      </sheetData>
      <sheetData sheetId="850">
        <row r="2">
          <cell r="A2">
            <v>0</v>
          </cell>
        </row>
      </sheetData>
      <sheetData sheetId="851">
        <row r="2">
          <cell r="A2">
            <v>0</v>
          </cell>
        </row>
      </sheetData>
      <sheetData sheetId="852">
        <row r="2">
          <cell r="A2">
            <v>0</v>
          </cell>
        </row>
      </sheetData>
      <sheetData sheetId="853">
        <row r="2">
          <cell r="A2">
            <v>0</v>
          </cell>
        </row>
      </sheetData>
      <sheetData sheetId="854">
        <row r="2">
          <cell r="A2">
            <v>0</v>
          </cell>
        </row>
      </sheetData>
      <sheetData sheetId="855">
        <row r="2">
          <cell r="A2">
            <v>0</v>
          </cell>
        </row>
      </sheetData>
      <sheetData sheetId="856">
        <row r="2">
          <cell r="A2">
            <v>0</v>
          </cell>
        </row>
      </sheetData>
      <sheetData sheetId="857">
        <row r="2">
          <cell r="A2">
            <v>0</v>
          </cell>
        </row>
      </sheetData>
      <sheetData sheetId="858">
        <row r="2">
          <cell r="A2">
            <v>0</v>
          </cell>
        </row>
      </sheetData>
      <sheetData sheetId="859">
        <row r="2">
          <cell r="A2">
            <v>0</v>
          </cell>
        </row>
      </sheetData>
      <sheetData sheetId="860">
        <row r="2">
          <cell r="A2">
            <v>0</v>
          </cell>
        </row>
      </sheetData>
      <sheetData sheetId="861">
        <row r="2">
          <cell r="A2">
            <v>0</v>
          </cell>
        </row>
      </sheetData>
      <sheetData sheetId="862">
        <row r="2">
          <cell r="A2">
            <v>0</v>
          </cell>
        </row>
      </sheetData>
      <sheetData sheetId="863">
        <row r="2">
          <cell r="A2">
            <v>0</v>
          </cell>
        </row>
      </sheetData>
      <sheetData sheetId="864">
        <row r="2">
          <cell r="A2">
            <v>0</v>
          </cell>
        </row>
      </sheetData>
      <sheetData sheetId="865">
        <row r="2">
          <cell r="A2">
            <v>0</v>
          </cell>
        </row>
      </sheetData>
      <sheetData sheetId="866">
        <row r="2">
          <cell r="A2">
            <v>0</v>
          </cell>
        </row>
      </sheetData>
      <sheetData sheetId="867">
        <row r="2">
          <cell r="A2">
            <v>0</v>
          </cell>
        </row>
      </sheetData>
      <sheetData sheetId="868">
        <row r="2">
          <cell r="A2">
            <v>0</v>
          </cell>
        </row>
      </sheetData>
      <sheetData sheetId="869">
        <row r="2">
          <cell r="A2">
            <v>0</v>
          </cell>
        </row>
      </sheetData>
      <sheetData sheetId="870">
        <row r="2">
          <cell r="A2">
            <v>0</v>
          </cell>
        </row>
      </sheetData>
      <sheetData sheetId="871">
        <row r="2">
          <cell r="A2">
            <v>0</v>
          </cell>
        </row>
      </sheetData>
      <sheetData sheetId="872">
        <row r="2">
          <cell r="A2">
            <v>0</v>
          </cell>
        </row>
      </sheetData>
      <sheetData sheetId="873">
        <row r="2">
          <cell r="A2">
            <v>0</v>
          </cell>
        </row>
      </sheetData>
      <sheetData sheetId="874">
        <row r="2">
          <cell r="A2">
            <v>0</v>
          </cell>
        </row>
      </sheetData>
      <sheetData sheetId="875">
        <row r="2">
          <cell r="A2">
            <v>0</v>
          </cell>
        </row>
      </sheetData>
      <sheetData sheetId="876">
        <row r="2">
          <cell r="A2">
            <v>0</v>
          </cell>
        </row>
      </sheetData>
      <sheetData sheetId="877">
        <row r="2">
          <cell r="A2">
            <v>0</v>
          </cell>
        </row>
      </sheetData>
      <sheetData sheetId="878">
        <row r="2">
          <cell r="A2">
            <v>0</v>
          </cell>
        </row>
      </sheetData>
      <sheetData sheetId="879">
        <row r="2">
          <cell r="A2">
            <v>0</v>
          </cell>
        </row>
      </sheetData>
      <sheetData sheetId="880">
        <row r="2">
          <cell r="A2">
            <v>0</v>
          </cell>
        </row>
      </sheetData>
      <sheetData sheetId="881">
        <row r="2">
          <cell r="A2">
            <v>0</v>
          </cell>
        </row>
      </sheetData>
      <sheetData sheetId="882">
        <row r="2">
          <cell r="A2">
            <v>0</v>
          </cell>
        </row>
      </sheetData>
      <sheetData sheetId="883">
        <row r="2">
          <cell r="A2">
            <v>0</v>
          </cell>
        </row>
      </sheetData>
      <sheetData sheetId="884">
        <row r="2">
          <cell r="A2">
            <v>0</v>
          </cell>
        </row>
      </sheetData>
      <sheetData sheetId="885">
        <row r="2">
          <cell r="A2">
            <v>0</v>
          </cell>
        </row>
      </sheetData>
      <sheetData sheetId="886">
        <row r="2">
          <cell r="A2">
            <v>0</v>
          </cell>
        </row>
      </sheetData>
      <sheetData sheetId="887">
        <row r="2">
          <cell r="A2">
            <v>0</v>
          </cell>
        </row>
      </sheetData>
      <sheetData sheetId="888">
        <row r="2">
          <cell r="A2">
            <v>0</v>
          </cell>
        </row>
      </sheetData>
      <sheetData sheetId="889">
        <row r="2">
          <cell r="A2">
            <v>0</v>
          </cell>
        </row>
      </sheetData>
      <sheetData sheetId="890">
        <row r="2">
          <cell r="A2">
            <v>0</v>
          </cell>
        </row>
      </sheetData>
      <sheetData sheetId="891">
        <row r="2">
          <cell r="A2">
            <v>0</v>
          </cell>
        </row>
      </sheetData>
      <sheetData sheetId="892">
        <row r="2">
          <cell r="A2">
            <v>0</v>
          </cell>
        </row>
      </sheetData>
      <sheetData sheetId="893">
        <row r="2">
          <cell r="A2">
            <v>0</v>
          </cell>
        </row>
      </sheetData>
      <sheetData sheetId="894">
        <row r="2">
          <cell r="A2">
            <v>0</v>
          </cell>
        </row>
      </sheetData>
      <sheetData sheetId="895">
        <row r="2">
          <cell r="A2">
            <v>0</v>
          </cell>
        </row>
      </sheetData>
      <sheetData sheetId="896">
        <row r="2">
          <cell r="A2">
            <v>0</v>
          </cell>
        </row>
      </sheetData>
      <sheetData sheetId="897">
        <row r="2">
          <cell r="A2">
            <v>0</v>
          </cell>
        </row>
      </sheetData>
      <sheetData sheetId="898">
        <row r="2">
          <cell r="A2">
            <v>0</v>
          </cell>
        </row>
      </sheetData>
      <sheetData sheetId="899">
        <row r="2">
          <cell r="A2">
            <v>0</v>
          </cell>
        </row>
      </sheetData>
      <sheetData sheetId="900">
        <row r="2">
          <cell r="A2">
            <v>0</v>
          </cell>
        </row>
      </sheetData>
      <sheetData sheetId="901">
        <row r="2">
          <cell r="A2">
            <v>0</v>
          </cell>
        </row>
      </sheetData>
      <sheetData sheetId="902">
        <row r="2">
          <cell r="A2">
            <v>0</v>
          </cell>
        </row>
      </sheetData>
      <sheetData sheetId="903">
        <row r="2">
          <cell r="A2">
            <v>0</v>
          </cell>
        </row>
      </sheetData>
      <sheetData sheetId="904">
        <row r="2">
          <cell r="A2">
            <v>0</v>
          </cell>
        </row>
      </sheetData>
      <sheetData sheetId="905">
        <row r="2">
          <cell r="A2">
            <v>0</v>
          </cell>
        </row>
      </sheetData>
      <sheetData sheetId="906">
        <row r="2">
          <cell r="A2">
            <v>0</v>
          </cell>
        </row>
      </sheetData>
      <sheetData sheetId="907">
        <row r="2">
          <cell r="A2">
            <v>0</v>
          </cell>
        </row>
      </sheetData>
      <sheetData sheetId="908">
        <row r="2">
          <cell r="A2">
            <v>0</v>
          </cell>
        </row>
      </sheetData>
      <sheetData sheetId="909">
        <row r="2">
          <cell r="A2">
            <v>0</v>
          </cell>
        </row>
      </sheetData>
      <sheetData sheetId="910">
        <row r="2">
          <cell r="A2">
            <v>0</v>
          </cell>
        </row>
      </sheetData>
      <sheetData sheetId="911">
        <row r="2">
          <cell r="A2">
            <v>0</v>
          </cell>
        </row>
      </sheetData>
      <sheetData sheetId="912">
        <row r="2">
          <cell r="A2">
            <v>0</v>
          </cell>
        </row>
      </sheetData>
      <sheetData sheetId="913">
        <row r="2">
          <cell r="A2">
            <v>0</v>
          </cell>
        </row>
      </sheetData>
      <sheetData sheetId="914">
        <row r="2">
          <cell r="A2">
            <v>0</v>
          </cell>
        </row>
      </sheetData>
      <sheetData sheetId="915">
        <row r="2">
          <cell r="A2">
            <v>0</v>
          </cell>
        </row>
      </sheetData>
      <sheetData sheetId="916">
        <row r="2">
          <cell r="A2">
            <v>0</v>
          </cell>
        </row>
      </sheetData>
      <sheetData sheetId="917">
        <row r="2">
          <cell r="A2">
            <v>0</v>
          </cell>
        </row>
      </sheetData>
      <sheetData sheetId="918">
        <row r="2">
          <cell r="A2">
            <v>0</v>
          </cell>
        </row>
      </sheetData>
      <sheetData sheetId="919">
        <row r="2">
          <cell r="A2">
            <v>0</v>
          </cell>
        </row>
      </sheetData>
      <sheetData sheetId="920">
        <row r="2">
          <cell r="A2">
            <v>0</v>
          </cell>
        </row>
      </sheetData>
      <sheetData sheetId="921">
        <row r="2">
          <cell r="A2">
            <v>0</v>
          </cell>
        </row>
      </sheetData>
      <sheetData sheetId="922">
        <row r="2">
          <cell r="A2">
            <v>0</v>
          </cell>
        </row>
      </sheetData>
      <sheetData sheetId="923">
        <row r="2">
          <cell r="A2">
            <v>0</v>
          </cell>
        </row>
      </sheetData>
      <sheetData sheetId="924">
        <row r="2">
          <cell r="A2">
            <v>0</v>
          </cell>
        </row>
      </sheetData>
      <sheetData sheetId="925">
        <row r="2">
          <cell r="A2">
            <v>0</v>
          </cell>
        </row>
      </sheetData>
      <sheetData sheetId="926">
        <row r="2">
          <cell r="A2">
            <v>0</v>
          </cell>
        </row>
      </sheetData>
      <sheetData sheetId="927">
        <row r="2">
          <cell r="A2">
            <v>0</v>
          </cell>
        </row>
      </sheetData>
      <sheetData sheetId="928">
        <row r="2">
          <cell r="A2">
            <v>0</v>
          </cell>
        </row>
      </sheetData>
      <sheetData sheetId="929">
        <row r="2">
          <cell r="A2">
            <v>0</v>
          </cell>
        </row>
      </sheetData>
      <sheetData sheetId="930">
        <row r="2">
          <cell r="A2">
            <v>0</v>
          </cell>
        </row>
      </sheetData>
      <sheetData sheetId="931">
        <row r="2">
          <cell r="A2">
            <v>0</v>
          </cell>
        </row>
      </sheetData>
      <sheetData sheetId="932">
        <row r="2">
          <cell r="A2">
            <v>0</v>
          </cell>
        </row>
      </sheetData>
      <sheetData sheetId="933">
        <row r="2">
          <cell r="A2">
            <v>0</v>
          </cell>
        </row>
      </sheetData>
      <sheetData sheetId="934">
        <row r="2">
          <cell r="A2">
            <v>0</v>
          </cell>
        </row>
      </sheetData>
      <sheetData sheetId="935">
        <row r="2">
          <cell r="A2">
            <v>0</v>
          </cell>
        </row>
      </sheetData>
      <sheetData sheetId="936">
        <row r="2">
          <cell r="A2">
            <v>0</v>
          </cell>
        </row>
      </sheetData>
      <sheetData sheetId="937">
        <row r="2">
          <cell r="A2">
            <v>0</v>
          </cell>
        </row>
      </sheetData>
      <sheetData sheetId="938">
        <row r="2">
          <cell r="A2">
            <v>0</v>
          </cell>
        </row>
      </sheetData>
      <sheetData sheetId="939">
        <row r="2">
          <cell r="A2">
            <v>0</v>
          </cell>
        </row>
      </sheetData>
      <sheetData sheetId="940">
        <row r="2">
          <cell r="A2">
            <v>0</v>
          </cell>
        </row>
      </sheetData>
      <sheetData sheetId="941">
        <row r="2">
          <cell r="A2">
            <v>0</v>
          </cell>
        </row>
      </sheetData>
      <sheetData sheetId="942">
        <row r="2">
          <cell r="A2">
            <v>0</v>
          </cell>
        </row>
      </sheetData>
      <sheetData sheetId="943">
        <row r="2">
          <cell r="A2">
            <v>0</v>
          </cell>
        </row>
      </sheetData>
      <sheetData sheetId="944">
        <row r="2">
          <cell r="A2">
            <v>0</v>
          </cell>
        </row>
      </sheetData>
      <sheetData sheetId="945">
        <row r="2">
          <cell r="A2">
            <v>0</v>
          </cell>
        </row>
      </sheetData>
      <sheetData sheetId="946">
        <row r="2">
          <cell r="A2">
            <v>0</v>
          </cell>
        </row>
      </sheetData>
      <sheetData sheetId="947">
        <row r="2">
          <cell r="A2">
            <v>0</v>
          </cell>
        </row>
      </sheetData>
      <sheetData sheetId="948">
        <row r="2">
          <cell r="A2">
            <v>0</v>
          </cell>
        </row>
      </sheetData>
      <sheetData sheetId="949">
        <row r="2">
          <cell r="A2">
            <v>0</v>
          </cell>
        </row>
      </sheetData>
      <sheetData sheetId="950">
        <row r="2">
          <cell r="A2">
            <v>0</v>
          </cell>
        </row>
      </sheetData>
      <sheetData sheetId="951">
        <row r="2">
          <cell r="A2">
            <v>0</v>
          </cell>
        </row>
      </sheetData>
      <sheetData sheetId="952">
        <row r="2">
          <cell r="A2">
            <v>0</v>
          </cell>
        </row>
      </sheetData>
      <sheetData sheetId="953">
        <row r="2">
          <cell r="A2">
            <v>0</v>
          </cell>
        </row>
      </sheetData>
      <sheetData sheetId="954">
        <row r="2">
          <cell r="A2">
            <v>0</v>
          </cell>
        </row>
      </sheetData>
      <sheetData sheetId="955">
        <row r="2">
          <cell r="A2">
            <v>0</v>
          </cell>
        </row>
      </sheetData>
      <sheetData sheetId="956">
        <row r="2">
          <cell r="A2">
            <v>0</v>
          </cell>
        </row>
      </sheetData>
      <sheetData sheetId="957">
        <row r="2">
          <cell r="A2">
            <v>0</v>
          </cell>
        </row>
      </sheetData>
      <sheetData sheetId="958">
        <row r="2">
          <cell r="A2">
            <v>0</v>
          </cell>
        </row>
      </sheetData>
      <sheetData sheetId="959">
        <row r="2">
          <cell r="A2">
            <v>0</v>
          </cell>
        </row>
      </sheetData>
      <sheetData sheetId="960">
        <row r="2">
          <cell r="A2">
            <v>0</v>
          </cell>
        </row>
      </sheetData>
      <sheetData sheetId="961">
        <row r="2">
          <cell r="A2">
            <v>0</v>
          </cell>
        </row>
      </sheetData>
      <sheetData sheetId="962">
        <row r="2">
          <cell r="A2">
            <v>0</v>
          </cell>
        </row>
      </sheetData>
      <sheetData sheetId="963">
        <row r="2">
          <cell r="A2">
            <v>0</v>
          </cell>
        </row>
      </sheetData>
      <sheetData sheetId="964">
        <row r="2">
          <cell r="A2">
            <v>0</v>
          </cell>
        </row>
      </sheetData>
      <sheetData sheetId="965">
        <row r="2">
          <cell r="A2">
            <v>0</v>
          </cell>
        </row>
      </sheetData>
      <sheetData sheetId="966">
        <row r="2">
          <cell r="A2">
            <v>0</v>
          </cell>
        </row>
      </sheetData>
      <sheetData sheetId="967">
        <row r="2">
          <cell r="A2">
            <v>0</v>
          </cell>
        </row>
      </sheetData>
      <sheetData sheetId="968">
        <row r="2">
          <cell r="A2">
            <v>0</v>
          </cell>
        </row>
      </sheetData>
      <sheetData sheetId="969">
        <row r="2">
          <cell r="A2">
            <v>0</v>
          </cell>
        </row>
      </sheetData>
      <sheetData sheetId="970">
        <row r="2">
          <cell r="A2">
            <v>0</v>
          </cell>
        </row>
      </sheetData>
      <sheetData sheetId="971">
        <row r="2">
          <cell r="A2">
            <v>0</v>
          </cell>
        </row>
      </sheetData>
      <sheetData sheetId="972">
        <row r="2">
          <cell r="A2">
            <v>0</v>
          </cell>
        </row>
      </sheetData>
      <sheetData sheetId="973">
        <row r="2">
          <cell r="A2">
            <v>0</v>
          </cell>
        </row>
      </sheetData>
      <sheetData sheetId="974">
        <row r="2">
          <cell r="A2">
            <v>0</v>
          </cell>
        </row>
      </sheetData>
      <sheetData sheetId="975">
        <row r="2">
          <cell r="A2">
            <v>0</v>
          </cell>
        </row>
      </sheetData>
      <sheetData sheetId="976">
        <row r="2">
          <cell r="A2">
            <v>0</v>
          </cell>
        </row>
      </sheetData>
      <sheetData sheetId="977">
        <row r="2">
          <cell r="A2">
            <v>0</v>
          </cell>
        </row>
      </sheetData>
      <sheetData sheetId="978">
        <row r="2">
          <cell r="A2">
            <v>0</v>
          </cell>
        </row>
      </sheetData>
      <sheetData sheetId="979">
        <row r="2">
          <cell r="A2">
            <v>0</v>
          </cell>
        </row>
      </sheetData>
      <sheetData sheetId="980">
        <row r="2">
          <cell r="A2">
            <v>0</v>
          </cell>
        </row>
      </sheetData>
      <sheetData sheetId="981">
        <row r="2">
          <cell r="A2">
            <v>0</v>
          </cell>
        </row>
      </sheetData>
      <sheetData sheetId="982">
        <row r="2">
          <cell r="A2">
            <v>0</v>
          </cell>
        </row>
      </sheetData>
      <sheetData sheetId="983">
        <row r="2">
          <cell r="A2">
            <v>0</v>
          </cell>
        </row>
      </sheetData>
      <sheetData sheetId="984">
        <row r="2">
          <cell r="A2">
            <v>0</v>
          </cell>
        </row>
      </sheetData>
      <sheetData sheetId="985">
        <row r="2">
          <cell r="A2">
            <v>0</v>
          </cell>
        </row>
      </sheetData>
      <sheetData sheetId="986">
        <row r="2">
          <cell r="A2">
            <v>0</v>
          </cell>
        </row>
      </sheetData>
      <sheetData sheetId="987">
        <row r="2">
          <cell r="A2">
            <v>0</v>
          </cell>
        </row>
      </sheetData>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sheetData sheetId="1045">
        <row r="2">
          <cell r="A2">
            <v>0</v>
          </cell>
        </row>
      </sheetData>
      <sheetData sheetId="1046" refreshError="1"/>
      <sheetData sheetId="1047">
        <row r="2">
          <cell r="A2">
            <v>0</v>
          </cell>
        </row>
      </sheetData>
      <sheetData sheetId="1048">
        <row r="2">
          <cell r="A2">
            <v>0</v>
          </cell>
        </row>
      </sheetData>
      <sheetData sheetId="1049" refreshError="1"/>
      <sheetData sheetId="1050">
        <row r="2">
          <cell r="A2">
            <v>0</v>
          </cell>
        </row>
      </sheetData>
      <sheetData sheetId="1051">
        <row r="2">
          <cell r="A2">
            <v>0</v>
          </cell>
        </row>
      </sheetData>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ow r="2">
          <cell r="A2">
            <v>0</v>
          </cell>
        </row>
      </sheetData>
      <sheetData sheetId="1065" refreshError="1"/>
      <sheetData sheetId="1066" refreshError="1"/>
      <sheetData sheetId="1067">
        <row r="2">
          <cell r="A2">
            <v>0</v>
          </cell>
        </row>
      </sheetData>
      <sheetData sheetId="1068">
        <row r="2">
          <cell r="A2">
            <v>0</v>
          </cell>
        </row>
      </sheetData>
      <sheetData sheetId="1069">
        <row r="2">
          <cell r="A2">
            <v>0</v>
          </cell>
        </row>
      </sheetData>
      <sheetData sheetId="1070">
        <row r="2">
          <cell r="A2">
            <v>0</v>
          </cell>
        </row>
      </sheetData>
      <sheetData sheetId="1071">
        <row r="2">
          <cell r="A2">
            <v>0</v>
          </cell>
        </row>
      </sheetData>
      <sheetData sheetId="1072">
        <row r="2">
          <cell r="A2">
            <v>0</v>
          </cell>
        </row>
      </sheetData>
      <sheetData sheetId="1073">
        <row r="2">
          <cell r="A2">
            <v>0</v>
          </cell>
        </row>
      </sheetData>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ow r="2">
          <cell r="A2">
            <v>0</v>
          </cell>
        </row>
      </sheetData>
      <sheetData sheetId="1084">
        <row r="2">
          <cell r="A2">
            <v>0</v>
          </cell>
        </row>
      </sheetData>
      <sheetData sheetId="1085">
        <row r="2">
          <cell r="A2">
            <v>0</v>
          </cell>
        </row>
      </sheetData>
      <sheetData sheetId="1086">
        <row r="2">
          <cell r="A2">
            <v>0</v>
          </cell>
        </row>
      </sheetData>
      <sheetData sheetId="1087">
        <row r="2">
          <cell r="A2">
            <v>0</v>
          </cell>
        </row>
      </sheetData>
      <sheetData sheetId="1088">
        <row r="2">
          <cell r="A2">
            <v>0</v>
          </cell>
        </row>
      </sheetData>
      <sheetData sheetId="1089">
        <row r="2">
          <cell r="A2">
            <v>0</v>
          </cell>
        </row>
      </sheetData>
      <sheetData sheetId="1090">
        <row r="2">
          <cell r="A2">
            <v>0</v>
          </cell>
        </row>
      </sheetData>
      <sheetData sheetId="1091">
        <row r="2">
          <cell r="A2">
            <v>0</v>
          </cell>
        </row>
      </sheetData>
      <sheetData sheetId="1092">
        <row r="2">
          <cell r="A2">
            <v>0</v>
          </cell>
        </row>
      </sheetData>
      <sheetData sheetId="1093">
        <row r="2">
          <cell r="A2">
            <v>0</v>
          </cell>
        </row>
      </sheetData>
      <sheetData sheetId="1094">
        <row r="2">
          <cell r="A2">
            <v>0</v>
          </cell>
        </row>
      </sheetData>
      <sheetData sheetId="1095">
        <row r="2">
          <cell r="A2">
            <v>0</v>
          </cell>
        </row>
      </sheetData>
      <sheetData sheetId="1096">
        <row r="2">
          <cell r="A2">
            <v>0</v>
          </cell>
        </row>
      </sheetData>
      <sheetData sheetId="1097">
        <row r="2">
          <cell r="A2">
            <v>0</v>
          </cell>
        </row>
      </sheetData>
      <sheetData sheetId="1098">
        <row r="2">
          <cell r="A2">
            <v>0</v>
          </cell>
        </row>
      </sheetData>
      <sheetData sheetId="1099">
        <row r="2">
          <cell r="A2">
            <v>0</v>
          </cell>
        </row>
      </sheetData>
      <sheetData sheetId="1100">
        <row r="2">
          <cell r="A2">
            <v>0</v>
          </cell>
        </row>
      </sheetData>
      <sheetData sheetId="1101">
        <row r="2">
          <cell r="A2">
            <v>0</v>
          </cell>
        </row>
      </sheetData>
      <sheetData sheetId="1102">
        <row r="2">
          <cell r="A2">
            <v>0</v>
          </cell>
        </row>
      </sheetData>
      <sheetData sheetId="1103">
        <row r="2">
          <cell r="A2">
            <v>0</v>
          </cell>
        </row>
      </sheetData>
      <sheetData sheetId="1104">
        <row r="2">
          <cell r="A2">
            <v>0</v>
          </cell>
        </row>
      </sheetData>
      <sheetData sheetId="1105">
        <row r="2">
          <cell r="A2">
            <v>0</v>
          </cell>
        </row>
      </sheetData>
      <sheetData sheetId="1106">
        <row r="2">
          <cell r="A2">
            <v>0</v>
          </cell>
        </row>
      </sheetData>
      <sheetData sheetId="1107">
        <row r="2">
          <cell r="A2">
            <v>0</v>
          </cell>
        </row>
      </sheetData>
      <sheetData sheetId="1108">
        <row r="2">
          <cell r="A2">
            <v>0</v>
          </cell>
        </row>
      </sheetData>
      <sheetData sheetId="1109">
        <row r="2">
          <cell r="A2">
            <v>0</v>
          </cell>
        </row>
      </sheetData>
      <sheetData sheetId="1110">
        <row r="2">
          <cell r="A2">
            <v>0</v>
          </cell>
        </row>
      </sheetData>
      <sheetData sheetId="1111">
        <row r="2">
          <cell r="A2">
            <v>0</v>
          </cell>
        </row>
      </sheetData>
      <sheetData sheetId="1112">
        <row r="2">
          <cell r="A2">
            <v>0</v>
          </cell>
        </row>
      </sheetData>
      <sheetData sheetId="1113">
        <row r="2">
          <cell r="A2">
            <v>0</v>
          </cell>
        </row>
      </sheetData>
      <sheetData sheetId="1114">
        <row r="2">
          <cell r="A2">
            <v>0</v>
          </cell>
        </row>
      </sheetData>
      <sheetData sheetId="1115">
        <row r="2">
          <cell r="A2">
            <v>0</v>
          </cell>
        </row>
      </sheetData>
      <sheetData sheetId="1116">
        <row r="2">
          <cell r="A2">
            <v>0</v>
          </cell>
        </row>
      </sheetData>
      <sheetData sheetId="1117">
        <row r="2">
          <cell r="A2">
            <v>0</v>
          </cell>
        </row>
      </sheetData>
      <sheetData sheetId="1118">
        <row r="2">
          <cell r="A2">
            <v>0</v>
          </cell>
        </row>
      </sheetData>
      <sheetData sheetId="1119">
        <row r="2">
          <cell r="A2">
            <v>0</v>
          </cell>
        </row>
      </sheetData>
      <sheetData sheetId="1120">
        <row r="2">
          <cell r="A2">
            <v>0</v>
          </cell>
        </row>
      </sheetData>
      <sheetData sheetId="1121">
        <row r="2">
          <cell r="A2">
            <v>0</v>
          </cell>
        </row>
      </sheetData>
      <sheetData sheetId="1122">
        <row r="2">
          <cell r="A2">
            <v>0</v>
          </cell>
        </row>
      </sheetData>
      <sheetData sheetId="1123">
        <row r="2">
          <cell r="A2">
            <v>0</v>
          </cell>
        </row>
      </sheetData>
      <sheetData sheetId="1124">
        <row r="2">
          <cell r="A2">
            <v>0</v>
          </cell>
        </row>
      </sheetData>
      <sheetData sheetId="1125">
        <row r="2">
          <cell r="A2">
            <v>0</v>
          </cell>
        </row>
      </sheetData>
      <sheetData sheetId="1126">
        <row r="2">
          <cell r="A2">
            <v>0</v>
          </cell>
        </row>
      </sheetData>
      <sheetData sheetId="1127">
        <row r="2">
          <cell r="A2">
            <v>0</v>
          </cell>
        </row>
      </sheetData>
      <sheetData sheetId="1128">
        <row r="2">
          <cell r="A2">
            <v>0</v>
          </cell>
        </row>
      </sheetData>
      <sheetData sheetId="1129">
        <row r="2">
          <cell r="A2">
            <v>0</v>
          </cell>
        </row>
      </sheetData>
      <sheetData sheetId="1130">
        <row r="2">
          <cell r="A2">
            <v>0</v>
          </cell>
        </row>
      </sheetData>
      <sheetData sheetId="1131">
        <row r="2">
          <cell r="A2">
            <v>0</v>
          </cell>
        </row>
      </sheetData>
      <sheetData sheetId="1132">
        <row r="2">
          <cell r="A2">
            <v>0</v>
          </cell>
        </row>
      </sheetData>
      <sheetData sheetId="1133">
        <row r="2">
          <cell r="A2">
            <v>0</v>
          </cell>
        </row>
      </sheetData>
      <sheetData sheetId="1134">
        <row r="2">
          <cell r="A2">
            <v>0</v>
          </cell>
        </row>
      </sheetData>
      <sheetData sheetId="1135">
        <row r="2">
          <cell r="A2">
            <v>0</v>
          </cell>
        </row>
      </sheetData>
      <sheetData sheetId="1136">
        <row r="2">
          <cell r="A2">
            <v>0</v>
          </cell>
        </row>
      </sheetData>
      <sheetData sheetId="1137">
        <row r="2">
          <cell r="A2">
            <v>0</v>
          </cell>
        </row>
      </sheetData>
      <sheetData sheetId="1138">
        <row r="2">
          <cell r="A2">
            <v>0</v>
          </cell>
        </row>
      </sheetData>
      <sheetData sheetId="1139">
        <row r="2">
          <cell r="A2">
            <v>0</v>
          </cell>
        </row>
      </sheetData>
      <sheetData sheetId="1140">
        <row r="2">
          <cell r="A2">
            <v>0</v>
          </cell>
        </row>
      </sheetData>
      <sheetData sheetId="1141">
        <row r="2">
          <cell r="A2">
            <v>0</v>
          </cell>
        </row>
      </sheetData>
      <sheetData sheetId="1142">
        <row r="2">
          <cell r="A2">
            <v>0</v>
          </cell>
        </row>
      </sheetData>
      <sheetData sheetId="1143">
        <row r="2">
          <cell r="A2">
            <v>0</v>
          </cell>
        </row>
      </sheetData>
      <sheetData sheetId="1144">
        <row r="2">
          <cell r="A2">
            <v>0</v>
          </cell>
        </row>
      </sheetData>
      <sheetData sheetId="1145">
        <row r="2">
          <cell r="A2">
            <v>0</v>
          </cell>
        </row>
      </sheetData>
      <sheetData sheetId="1146">
        <row r="2">
          <cell r="A2">
            <v>0</v>
          </cell>
        </row>
      </sheetData>
      <sheetData sheetId="1147">
        <row r="2">
          <cell r="A2">
            <v>0</v>
          </cell>
        </row>
      </sheetData>
      <sheetData sheetId="1148">
        <row r="2">
          <cell r="A2">
            <v>0</v>
          </cell>
        </row>
      </sheetData>
      <sheetData sheetId="1149">
        <row r="2">
          <cell r="A2">
            <v>0</v>
          </cell>
        </row>
      </sheetData>
      <sheetData sheetId="1150">
        <row r="2">
          <cell r="A2">
            <v>0</v>
          </cell>
        </row>
      </sheetData>
      <sheetData sheetId="1151">
        <row r="2">
          <cell r="A2">
            <v>0</v>
          </cell>
        </row>
      </sheetData>
      <sheetData sheetId="1152">
        <row r="2">
          <cell r="A2">
            <v>0</v>
          </cell>
        </row>
      </sheetData>
      <sheetData sheetId="1153">
        <row r="2">
          <cell r="A2">
            <v>0</v>
          </cell>
        </row>
      </sheetData>
      <sheetData sheetId="1154">
        <row r="2">
          <cell r="A2">
            <v>0</v>
          </cell>
        </row>
      </sheetData>
      <sheetData sheetId="1155">
        <row r="2">
          <cell r="A2">
            <v>0</v>
          </cell>
        </row>
      </sheetData>
      <sheetData sheetId="1156">
        <row r="2">
          <cell r="A2">
            <v>0</v>
          </cell>
        </row>
      </sheetData>
      <sheetData sheetId="1157">
        <row r="2">
          <cell r="A2">
            <v>0</v>
          </cell>
        </row>
      </sheetData>
      <sheetData sheetId="1158">
        <row r="2">
          <cell r="A2">
            <v>0</v>
          </cell>
        </row>
      </sheetData>
      <sheetData sheetId="1159">
        <row r="2">
          <cell r="A2">
            <v>0</v>
          </cell>
        </row>
      </sheetData>
      <sheetData sheetId="1160">
        <row r="2">
          <cell r="A2">
            <v>0</v>
          </cell>
        </row>
      </sheetData>
      <sheetData sheetId="1161">
        <row r="2">
          <cell r="A2">
            <v>0</v>
          </cell>
        </row>
      </sheetData>
      <sheetData sheetId="1162">
        <row r="2">
          <cell r="A2">
            <v>0</v>
          </cell>
        </row>
      </sheetData>
      <sheetData sheetId="1163">
        <row r="2">
          <cell r="A2">
            <v>0</v>
          </cell>
        </row>
      </sheetData>
      <sheetData sheetId="1164">
        <row r="2">
          <cell r="A2">
            <v>0</v>
          </cell>
        </row>
      </sheetData>
      <sheetData sheetId="1165">
        <row r="2">
          <cell r="A2">
            <v>0</v>
          </cell>
        </row>
      </sheetData>
      <sheetData sheetId="1166">
        <row r="2">
          <cell r="A2">
            <v>0</v>
          </cell>
        </row>
      </sheetData>
      <sheetData sheetId="1167">
        <row r="2">
          <cell r="A2">
            <v>0</v>
          </cell>
        </row>
      </sheetData>
      <sheetData sheetId="1168">
        <row r="2">
          <cell r="A2">
            <v>0</v>
          </cell>
        </row>
      </sheetData>
      <sheetData sheetId="1169">
        <row r="2">
          <cell r="A2">
            <v>0</v>
          </cell>
        </row>
      </sheetData>
      <sheetData sheetId="1170">
        <row r="2">
          <cell r="A2">
            <v>0</v>
          </cell>
        </row>
      </sheetData>
      <sheetData sheetId="1171">
        <row r="2">
          <cell r="A2">
            <v>0</v>
          </cell>
        </row>
      </sheetData>
      <sheetData sheetId="1172">
        <row r="2">
          <cell r="A2">
            <v>0</v>
          </cell>
        </row>
      </sheetData>
      <sheetData sheetId="1173">
        <row r="2">
          <cell r="A2">
            <v>0</v>
          </cell>
        </row>
      </sheetData>
      <sheetData sheetId="1174">
        <row r="2">
          <cell r="A2">
            <v>0</v>
          </cell>
        </row>
      </sheetData>
      <sheetData sheetId="1175">
        <row r="2">
          <cell r="A2">
            <v>0</v>
          </cell>
        </row>
      </sheetData>
      <sheetData sheetId="1176">
        <row r="2">
          <cell r="A2">
            <v>0</v>
          </cell>
        </row>
      </sheetData>
      <sheetData sheetId="1177">
        <row r="2">
          <cell r="A2">
            <v>0</v>
          </cell>
        </row>
      </sheetData>
      <sheetData sheetId="1178">
        <row r="2">
          <cell r="A2">
            <v>0</v>
          </cell>
        </row>
      </sheetData>
      <sheetData sheetId="1179">
        <row r="2">
          <cell r="A2">
            <v>0</v>
          </cell>
        </row>
      </sheetData>
      <sheetData sheetId="1180">
        <row r="2">
          <cell r="A2">
            <v>0</v>
          </cell>
        </row>
      </sheetData>
      <sheetData sheetId="1181">
        <row r="2">
          <cell r="A2">
            <v>0</v>
          </cell>
        </row>
      </sheetData>
      <sheetData sheetId="1182">
        <row r="2">
          <cell r="A2">
            <v>0</v>
          </cell>
        </row>
      </sheetData>
      <sheetData sheetId="1183">
        <row r="2">
          <cell r="A2">
            <v>0</v>
          </cell>
        </row>
      </sheetData>
      <sheetData sheetId="1184">
        <row r="2">
          <cell r="A2">
            <v>0</v>
          </cell>
        </row>
      </sheetData>
      <sheetData sheetId="1185">
        <row r="2">
          <cell r="A2">
            <v>0</v>
          </cell>
        </row>
      </sheetData>
      <sheetData sheetId="1186">
        <row r="2">
          <cell r="A2">
            <v>0</v>
          </cell>
        </row>
      </sheetData>
      <sheetData sheetId="1187">
        <row r="2">
          <cell r="A2">
            <v>0</v>
          </cell>
        </row>
      </sheetData>
      <sheetData sheetId="1188">
        <row r="2">
          <cell r="A2">
            <v>0</v>
          </cell>
        </row>
      </sheetData>
      <sheetData sheetId="1189">
        <row r="2">
          <cell r="A2">
            <v>0</v>
          </cell>
        </row>
      </sheetData>
      <sheetData sheetId="1190">
        <row r="2">
          <cell r="A2">
            <v>0</v>
          </cell>
        </row>
      </sheetData>
      <sheetData sheetId="1191">
        <row r="2">
          <cell r="A2">
            <v>0</v>
          </cell>
        </row>
      </sheetData>
      <sheetData sheetId="1192">
        <row r="2">
          <cell r="A2">
            <v>0</v>
          </cell>
        </row>
      </sheetData>
      <sheetData sheetId="1193">
        <row r="2">
          <cell r="A2">
            <v>0</v>
          </cell>
        </row>
      </sheetData>
      <sheetData sheetId="1194">
        <row r="2">
          <cell r="A2">
            <v>0</v>
          </cell>
        </row>
      </sheetData>
      <sheetData sheetId="1195">
        <row r="2">
          <cell r="A2">
            <v>0</v>
          </cell>
        </row>
      </sheetData>
      <sheetData sheetId="1196">
        <row r="2">
          <cell r="A2">
            <v>0</v>
          </cell>
        </row>
      </sheetData>
      <sheetData sheetId="1197">
        <row r="2">
          <cell r="A2">
            <v>0</v>
          </cell>
        </row>
      </sheetData>
      <sheetData sheetId="1198">
        <row r="2">
          <cell r="A2">
            <v>0</v>
          </cell>
        </row>
      </sheetData>
      <sheetData sheetId="1199">
        <row r="2">
          <cell r="A2">
            <v>0</v>
          </cell>
        </row>
      </sheetData>
      <sheetData sheetId="1200">
        <row r="2">
          <cell r="A2">
            <v>0</v>
          </cell>
        </row>
      </sheetData>
      <sheetData sheetId="1201">
        <row r="2">
          <cell r="A2">
            <v>0</v>
          </cell>
        </row>
      </sheetData>
      <sheetData sheetId="1202">
        <row r="2">
          <cell r="A2">
            <v>0</v>
          </cell>
        </row>
      </sheetData>
      <sheetData sheetId="1203">
        <row r="2">
          <cell r="A2">
            <v>0</v>
          </cell>
        </row>
      </sheetData>
      <sheetData sheetId="1204">
        <row r="2">
          <cell r="A2">
            <v>0</v>
          </cell>
        </row>
      </sheetData>
      <sheetData sheetId="1205">
        <row r="2">
          <cell r="A2">
            <v>0</v>
          </cell>
        </row>
      </sheetData>
      <sheetData sheetId="1206">
        <row r="2">
          <cell r="A2">
            <v>0</v>
          </cell>
        </row>
      </sheetData>
      <sheetData sheetId="1207">
        <row r="2">
          <cell r="A2">
            <v>0</v>
          </cell>
        </row>
      </sheetData>
      <sheetData sheetId="1208">
        <row r="2">
          <cell r="A2">
            <v>0</v>
          </cell>
        </row>
      </sheetData>
      <sheetData sheetId="1209">
        <row r="2">
          <cell r="A2">
            <v>0</v>
          </cell>
        </row>
      </sheetData>
      <sheetData sheetId="1210">
        <row r="2">
          <cell r="A2">
            <v>0</v>
          </cell>
        </row>
      </sheetData>
      <sheetData sheetId="1211">
        <row r="2">
          <cell r="A2">
            <v>0</v>
          </cell>
        </row>
      </sheetData>
      <sheetData sheetId="1212">
        <row r="2">
          <cell r="A2">
            <v>0</v>
          </cell>
        </row>
      </sheetData>
      <sheetData sheetId="1213">
        <row r="2">
          <cell r="A2">
            <v>0</v>
          </cell>
        </row>
      </sheetData>
      <sheetData sheetId="1214">
        <row r="2">
          <cell r="A2">
            <v>0</v>
          </cell>
        </row>
      </sheetData>
      <sheetData sheetId="1215">
        <row r="2">
          <cell r="A2">
            <v>0</v>
          </cell>
        </row>
      </sheetData>
      <sheetData sheetId="1216">
        <row r="2">
          <cell r="A2">
            <v>0</v>
          </cell>
        </row>
      </sheetData>
      <sheetData sheetId="1217">
        <row r="2">
          <cell r="A2">
            <v>0</v>
          </cell>
        </row>
      </sheetData>
      <sheetData sheetId="1218">
        <row r="2">
          <cell r="A2">
            <v>0</v>
          </cell>
        </row>
      </sheetData>
      <sheetData sheetId="1219">
        <row r="2">
          <cell r="A2">
            <v>0</v>
          </cell>
        </row>
      </sheetData>
      <sheetData sheetId="1220">
        <row r="2">
          <cell r="A2">
            <v>0</v>
          </cell>
        </row>
      </sheetData>
      <sheetData sheetId="1221">
        <row r="2">
          <cell r="A2">
            <v>0</v>
          </cell>
        </row>
      </sheetData>
      <sheetData sheetId="1222">
        <row r="2">
          <cell r="A2">
            <v>0</v>
          </cell>
        </row>
      </sheetData>
      <sheetData sheetId="1223">
        <row r="2">
          <cell r="A2">
            <v>0</v>
          </cell>
        </row>
      </sheetData>
      <sheetData sheetId="1224">
        <row r="2">
          <cell r="A2">
            <v>0</v>
          </cell>
        </row>
      </sheetData>
      <sheetData sheetId="1225">
        <row r="2">
          <cell r="A2">
            <v>0</v>
          </cell>
        </row>
      </sheetData>
      <sheetData sheetId="1226">
        <row r="2">
          <cell r="A2">
            <v>0</v>
          </cell>
        </row>
      </sheetData>
      <sheetData sheetId="1227">
        <row r="2">
          <cell r="A2">
            <v>0</v>
          </cell>
        </row>
      </sheetData>
      <sheetData sheetId="1228">
        <row r="2">
          <cell r="A2">
            <v>0</v>
          </cell>
        </row>
      </sheetData>
      <sheetData sheetId="1229">
        <row r="2">
          <cell r="A2">
            <v>0</v>
          </cell>
        </row>
      </sheetData>
      <sheetData sheetId="1230">
        <row r="2">
          <cell r="A2">
            <v>0</v>
          </cell>
        </row>
      </sheetData>
      <sheetData sheetId="1231">
        <row r="2">
          <cell r="A2">
            <v>0</v>
          </cell>
        </row>
      </sheetData>
      <sheetData sheetId="1232">
        <row r="2">
          <cell r="A2">
            <v>0</v>
          </cell>
        </row>
      </sheetData>
      <sheetData sheetId="1233">
        <row r="2">
          <cell r="A2">
            <v>0</v>
          </cell>
        </row>
      </sheetData>
      <sheetData sheetId="1234">
        <row r="2">
          <cell r="A2">
            <v>0</v>
          </cell>
        </row>
      </sheetData>
      <sheetData sheetId="1235">
        <row r="2">
          <cell r="A2">
            <v>0</v>
          </cell>
        </row>
      </sheetData>
      <sheetData sheetId="1236">
        <row r="2">
          <cell r="A2">
            <v>0</v>
          </cell>
        </row>
      </sheetData>
      <sheetData sheetId="1237">
        <row r="2">
          <cell r="A2">
            <v>0</v>
          </cell>
        </row>
      </sheetData>
      <sheetData sheetId="1238">
        <row r="2">
          <cell r="A2">
            <v>0</v>
          </cell>
        </row>
      </sheetData>
      <sheetData sheetId="1239">
        <row r="2">
          <cell r="A2">
            <v>0</v>
          </cell>
        </row>
      </sheetData>
      <sheetData sheetId="1240">
        <row r="2">
          <cell r="A2">
            <v>0</v>
          </cell>
        </row>
      </sheetData>
      <sheetData sheetId="1241">
        <row r="2">
          <cell r="A2">
            <v>0</v>
          </cell>
        </row>
      </sheetData>
      <sheetData sheetId="1242">
        <row r="2">
          <cell r="A2">
            <v>0</v>
          </cell>
        </row>
      </sheetData>
      <sheetData sheetId="1243">
        <row r="2">
          <cell r="A2">
            <v>0</v>
          </cell>
        </row>
      </sheetData>
      <sheetData sheetId="1244">
        <row r="2">
          <cell r="A2">
            <v>0</v>
          </cell>
        </row>
      </sheetData>
      <sheetData sheetId="1245">
        <row r="2">
          <cell r="A2">
            <v>0</v>
          </cell>
        </row>
      </sheetData>
      <sheetData sheetId="1246">
        <row r="2">
          <cell r="A2">
            <v>0</v>
          </cell>
        </row>
      </sheetData>
      <sheetData sheetId="1247">
        <row r="2">
          <cell r="A2">
            <v>0</v>
          </cell>
        </row>
      </sheetData>
      <sheetData sheetId="1248">
        <row r="2">
          <cell r="A2">
            <v>0</v>
          </cell>
        </row>
      </sheetData>
      <sheetData sheetId="1249">
        <row r="2">
          <cell r="A2">
            <v>0</v>
          </cell>
        </row>
      </sheetData>
      <sheetData sheetId="1250">
        <row r="2">
          <cell r="A2">
            <v>0</v>
          </cell>
        </row>
      </sheetData>
      <sheetData sheetId="1251">
        <row r="2">
          <cell r="A2">
            <v>0</v>
          </cell>
        </row>
      </sheetData>
      <sheetData sheetId="1252">
        <row r="2">
          <cell r="A2">
            <v>0</v>
          </cell>
        </row>
      </sheetData>
      <sheetData sheetId="1253">
        <row r="2">
          <cell r="A2">
            <v>0</v>
          </cell>
        </row>
      </sheetData>
      <sheetData sheetId="1254">
        <row r="2">
          <cell r="A2">
            <v>0</v>
          </cell>
        </row>
      </sheetData>
      <sheetData sheetId="1255">
        <row r="2">
          <cell r="A2">
            <v>0</v>
          </cell>
        </row>
      </sheetData>
      <sheetData sheetId="1256">
        <row r="2">
          <cell r="A2">
            <v>0</v>
          </cell>
        </row>
      </sheetData>
      <sheetData sheetId="1257">
        <row r="2">
          <cell r="A2">
            <v>0</v>
          </cell>
        </row>
      </sheetData>
      <sheetData sheetId="1258">
        <row r="2">
          <cell r="A2">
            <v>0</v>
          </cell>
        </row>
      </sheetData>
      <sheetData sheetId="1259">
        <row r="2">
          <cell r="A2">
            <v>0</v>
          </cell>
        </row>
      </sheetData>
      <sheetData sheetId="1260">
        <row r="2">
          <cell r="A2">
            <v>0</v>
          </cell>
        </row>
      </sheetData>
      <sheetData sheetId="1261">
        <row r="2">
          <cell r="A2">
            <v>0</v>
          </cell>
        </row>
      </sheetData>
      <sheetData sheetId="1262">
        <row r="2">
          <cell r="A2">
            <v>0</v>
          </cell>
        </row>
      </sheetData>
      <sheetData sheetId="1263">
        <row r="2">
          <cell r="A2">
            <v>0</v>
          </cell>
        </row>
      </sheetData>
      <sheetData sheetId="1264">
        <row r="2">
          <cell r="A2">
            <v>0</v>
          </cell>
        </row>
      </sheetData>
      <sheetData sheetId="1265">
        <row r="2">
          <cell r="A2">
            <v>0</v>
          </cell>
        </row>
      </sheetData>
      <sheetData sheetId="1266">
        <row r="2">
          <cell r="A2">
            <v>0</v>
          </cell>
        </row>
      </sheetData>
      <sheetData sheetId="1267">
        <row r="2">
          <cell r="A2">
            <v>0</v>
          </cell>
        </row>
      </sheetData>
      <sheetData sheetId="1268">
        <row r="2">
          <cell r="A2">
            <v>0</v>
          </cell>
        </row>
      </sheetData>
      <sheetData sheetId="1269">
        <row r="2">
          <cell r="A2">
            <v>0</v>
          </cell>
        </row>
      </sheetData>
      <sheetData sheetId="1270">
        <row r="2">
          <cell r="A2">
            <v>0</v>
          </cell>
        </row>
      </sheetData>
      <sheetData sheetId="1271">
        <row r="2">
          <cell r="A2">
            <v>0</v>
          </cell>
        </row>
      </sheetData>
      <sheetData sheetId="1272">
        <row r="2">
          <cell r="A2">
            <v>0</v>
          </cell>
        </row>
      </sheetData>
      <sheetData sheetId="1273">
        <row r="2">
          <cell r="A2">
            <v>0</v>
          </cell>
        </row>
      </sheetData>
      <sheetData sheetId="1274">
        <row r="2">
          <cell r="A2">
            <v>0</v>
          </cell>
        </row>
      </sheetData>
      <sheetData sheetId="1275">
        <row r="2">
          <cell r="A2">
            <v>0</v>
          </cell>
        </row>
      </sheetData>
      <sheetData sheetId="1276">
        <row r="2">
          <cell r="A2">
            <v>0</v>
          </cell>
        </row>
      </sheetData>
      <sheetData sheetId="1277">
        <row r="2">
          <cell r="A2">
            <v>0</v>
          </cell>
        </row>
      </sheetData>
      <sheetData sheetId="1278">
        <row r="2">
          <cell r="A2">
            <v>0</v>
          </cell>
        </row>
      </sheetData>
      <sheetData sheetId="1279">
        <row r="2">
          <cell r="A2">
            <v>0</v>
          </cell>
        </row>
      </sheetData>
      <sheetData sheetId="1280">
        <row r="2">
          <cell r="A2">
            <v>0</v>
          </cell>
        </row>
      </sheetData>
      <sheetData sheetId="1281">
        <row r="2">
          <cell r="A2">
            <v>0</v>
          </cell>
        </row>
      </sheetData>
      <sheetData sheetId="1282">
        <row r="2">
          <cell r="A2">
            <v>0</v>
          </cell>
        </row>
      </sheetData>
      <sheetData sheetId="1283">
        <row r="2">
          <cell r="A2">
            <v>0</v>
          </cell>
        </row>
      </sheetData>
      <sheetData sheetId="1284">
        <row r="2">
          <cell r="A2">
            <v>0</v>
          </cell>
        </row>
      </sheetData>
      <sheetData sheetId="1285">
        <row r="2">
          <cell r="A2">
            <v>0</v>
          </cell>
        </row>
      </sheetData>
      <sheetData sheetId="1286">
        <row r="2">
          <cell r="A2">
            <v>0</v>
          </cell>
        </row>
      </sheetData>
      <sheetData sheetId="1287">
        <row r="2">
          <cell r="A2">
            <v>0</v>
          </cell>
        </row>
      </sheetData>
      <sheetData sheetId="1288">
        <row r="2">
          <cell r="A2">
            <v>0</v>
          </cell>
        </row>
      </sheetData>
      <sheetData sheetId="1289">
        <row r="2">
          <cell r="A2">
            <v>0</v>
          </cell>
        </row>
      </sheetData>
      <sheetData sheetId="1290">
        <row r="2">
          <cell r="A2">
            <v>0</v>
          </cell>
        </row>
      </sheetData>
      <sheetData sheetId="1291">
        <row r="2">
          <cell r="A2">
            <v>0</v>
          </cell>
        </row>
      </sheetData>
      <sheetData sheetId="1292">
        <row r="2">
          <cell r="A2">
            <v>0</v>
          </cell>
        </row>
      </sheetData>
      <sheetData sheetId="1293">
        <row r="2">
          <cell r="A2">
            <v>0</v>
          </cell>
        </row>
      </sheetData>
      <sheetData sheetId="1294">
        <row r="2">
          <cell r="A2">
            <v>0</v>
          </cell>
        </row>
      </sheetData>
      <sheetData sheetId="1295">
        <row r="2">
          <cell r="A2">
            <v>0</v>
          </cell>
        </row>
      </sheetData>
      <sheetData sheetId="1296">
        <row r="2">
          <cell r="A2">
            <v>0</v>
          </cell>
        </row>
      </sheetData>
      <sheetData sheetId="1297">
        <row r="2">
          <cell r="A2">
            <v>0</v>
          </cell>
        </row>
      </sheetData>
      <sheetData sheetId="1298">
        <row r="2">
          <cell r="A2">
            <v>0</v>
          </cell>
        </row>
      </sheetData>
      <sheetData sheetId="1299">
        <row r="2">
          <cell r="A2">
            <v>0</v>
          </cell>
        </row>
      </sheetData>
      <sheetData sheetId="1300">
        <row r="2">
          <cell r="A2">
            <v>0</v>
          </cell>
        </row>
      </sheetData>
      <sheetData sheetId="1301">
        <row r="2">
          <cell r="A2">
            <v>0</v>
          </cell>
        </row>
      </sheetData>
      <sheetData sheetId="1302">
        <row r="2">
          <cell r="A2">
            <v>0</v>
          </cell>
        </row>
      </sheetData>
      <sheetData sheetId="1303">
        <row r="2">
          <cell r="A2">
            <v>0</v>
          </cell>
        </row>
      </sheetData>
      <sheetData sheetId="1304">
        <row r="2">
          <cell r="A2">
            <v>0</v>
          </cell>
        </row>
      </sheetData>
      <sheetData sheetId="1305">
        <row r="2">
          <cell r="A2">
            <v>0</v>
          </cell>
        </row>
      </sheetData>
      <sheetData sheetId="1306">
        <row r="2">
          <cell r="A2">
            <v>0</v>
          </cell>
        </row>
      </sheetData>
      <sheetData sheetId="1307">
        <row r="2">
          <cell r="A2">
            <v>0</v>
          </cell>
        </row>
      </sheetData>
      <sheetData sheetId="1308">
        <row r="2">
          <cell r="A2">
            <v>0</v>
          </cell>
        </row>
      </sheetData>
      <sheetData sheetId="1309">
        <row r="2">
          <cell r="A2">
            <v>0</v>
          </cell>
        </row>
      </sheetData>
      <sheetData sheetId="1310">
        <row r="2">
          <cell r="A2">
            <v>0</v>
          </cell>
        </row>
      </sheetData>
      <sheetData sheetId="1311">
        <row r="2">
          <cell r="A2">
            <v>0</v>
          </cell>
        </row>
      </sheetData>
      <sheetData sheetId="1312">
        <row r="2">
          <cell r="A2">
            <v>0</v>
          </cell>
        </row>
      </sheetData>
      <sheetData sheetId="1313">
        <row r="2">
          <cell r="A2">
            <v>0</v>
          </cell>
        </row>
      </sheetData>
      <sheetData sheetId="1314">
        <row r="2">
          <cell r="A2">
            <v>0</v>
          </cell>
        </row>
      </sheetData>
      <sheetData sheetId="1315">
        <row r="2">
          <cell r="A2">
            <v>0</v>
          </cell>
        </row>
      </sheetData>
      <sheetData sheetId="1316">
        <row r="2">
          <cell r="A2">
            <v>0</v>
          </cell>
        </row>
      </sheetData>
      <sheetData sheetId="1317">
        <row r="2">
          <cell r="A2">
            <v>0</v>
          </cell>
        </row>
      </sheetData>
      <sheetData sheetId="1318">
        <row r="2">
          <cell r="A2">
            <v>0</v>
          </cell>
        </row>
      </sheetData>
      <sheetData sheetId="1319">
        <row r="2">
          <cell r="A2">
            <v>0</v>
          </cell>
        </row>
      </sheetData>
      <sheetData sheetId="1320">
        <row r="2">
          <cell r="A2">
            <v>0</v>
          </cell>
        </row>
      </sheetData>
      <sheetData sheetId="1321">
        <row r="2">
          <cell r="A2">
            <v>0</v>
          </cell>
        </row>
      </sheetData>
      <sheetData sheetId="1322">
        <row r="2">
          <cell r="A2">
            <v>0</v>
          </cell>
        </row>
      </sheetData>
      <sheetData sheetId="1323">
        <row r="2">
          <cell r="A2">
            <v>0</v>
          </cell>
        </row>
      </sheetData>
      <sheetData sheetId="1324">
        <row r="2">
          <cell r="A2">
            <v>0</v>
          </cell>
        </row>
      </sheetData>
      <sheetData sheetId="1325">
        <row r="2">
          <cell r="A2">
            <v>0</v>
          </cell>
        </row>
      </sheetData>
      <sheetData sheetId="1326">
        <row r="2">
          <cell r="A2">
            <v>0</v>
          </cell>
        </row>
      </sheetData>
      <sheetData sheetId="1327">
        <row r="2">
          <cell r="A2">
            <v>0</v>
          </cell>
        </row>
      </sheetData>
      <sheetData sheetId="1328">
        <row r="2">
          <cell r="A2">
            <v>0</v>
          </cell>
        </row>
      </sheetData>
      <sheetData sheetId="1329">
        <row r="2">
          <cell r="A2">
            <v>0</v>
          </cell>
        </row>
      </sheetData>
      <sheetData sheetId="1330">
        <row r="2">
          <cell r="A2">
            <v>0</v>
          </cell>
        </row>
      </sheetData>
      <sheetData sheetId="1331">
        <row r="2">
          <cell r="A2">
            <v>0</v>
          </cell>
        </row>
      </sheetData>
      <sheetData sheetId="1332">
        <row r="2">
          <cell r="A2">
            <v>0</v>
          </cell>
        </row>
      </sheetData>
      <sheetData sheetId="1333">
        <row r="2">
          <cell r="A2">
            <v>0</v>
          </cell>
        </row>
      </sheetData>
      <sheetData sheetId="1334">
        <row r="2">
          <cell r="A2">
            <v>0</v>
          </cell>
        </row>
      </sheetData>
      <sheetData sheetId="1335">
        <row r="2">
          <cell r="A2">
            <v>0</v>
          </cell>
        </row>
      </sheetData>
      <sheetData sheetId="1336">
        <row r="2">
          <cell r="A2">
            <v>0</v>
          </cell>
        </row>
      </sheetData>
      <sheetData sheetId="1337">
        <row r="2">
          <cell r="A2">
            <v>0</v>
          </cell>
        </row>
      </sheetData>
      <sheetData sheetId="1338">
        <row r="2">
          <cell r="A2">
            <v>0</v>
          </cell>
        </row>
      </sheetData>
      <sheetData sheetId="1339">
        <row r="2">
          <cell r="A2">
            <v>0</v>
          </cell>
        </row>
      </sheetData>
      <sheetData sheetId="1340">
        <row r="2">
          <cell r="A2">
            <v>0</v>
          </cell>
        </row>
      </sheetData>
      <sheetData sheetId="1341">
        <row r="2">
          <cell r="A2">
            <v>0</v>
          </cell>
        </row>
      </sheetData>
      <sheetData sheetId="1342">
        <row r="2">
          <cell r="A2">
            <v>0</v>
          </cell>
        </row>
      </sheetData>
      <sheetData sheetId="1343">
        <row r="2">
          <cell r="A2">
            <v>0</v>
          </cell>
        </row>
      </sheetData>
      <sheetData sheetId="1344">
        <row r="2">
          <cell r="A2">
            <v>0</v>
          </cell>
        </row>
      </sheetData>
      <sheetData sheetId="1345">
        <row r="2">
          <cell r="A2">
            <v>0</v>
          </cell>
        </row>
      </sheetData>
      <sheetData sheetId="1346">
        <row r="2">
          <cell r="A2">
            <v>0</v>
          </cell>
        </row>
      </sheetData>
      <sheetData sheetId="1347">
        <row r="2">
          <cell r="A2">
            <v>0</v>
          </cell>
        </row>
      </sheetData>
      <sheetData sheetId="1348">
        <row r="2">
          <cell r="A2">
            <v>0</v>
          </cell>
        </row>
      </sheetData>
      <sheetData sheetId="1349">
        <row r="2">
          <cell r="A2">
            <v>0</v>
          </cell>
        </row>
      </sheetData>
      <sheetData sheetId="1350">
        <row r="2">
          <cell r="A2">
            <v>0</v>
          </cell>
        </row>
      </sheetData>
      <sheetData sheetId="1351">
        <row r="2">
          <cell r="A2">
            <v>0</v>
          </cell>
        </row>
      </sheetData>
      <sheetData sheetId="1352">
        <row r="2">
          <cell r="A2">
            <v>0</v>
          </cell>
        </row>
      </sheetData>
      <sheetData sheetId="1353">
        <row r="2">
          <cell r="A2">
            <v>0</v>
          </cell>
        </row>
      </sheetData>
      <sheetData sheetId="1354">
        <row r="2">
          <cell r="A2">
            <v>0</v>
          </cell>
        </row>
      </sheetData>
      <sheetData sheetId="1355">
        <row r="2">
          <cell r="A2">
            <v>0</v>
          </cell>
        </row>
      </sheetData>
      <sheetData sheetId="1356">
        <row r="2">
          <cell r="A2">
            <v>0</v>
          </cell>
        </row>
      </sheetData>
      <sheetData sheetId="1357">
        <row r="2">
          <cell r="A2">
            <v>0</v>
          </cell>
        </row>
      </sheetData>
      <sheetData sheetId="1358">
        <row r="2">
          <cell r="A2">
            <v>0</v>
          </cell>
        </row>
      </sheetData>
      <sheetData sheetId="1359">
        <row r="2">
          <cell r="A2">
            <v>0</v>
          </cell>
        </row>
      </sheetData>
      <sheetData sheetId="1360">
        <row r="2">
          <cell r="A2">
            <v>0</v>
          </cell>
        </row>
      </sheetData>
      <sheetData sheetId="1361">
        <row r="2">
          <cell r="A2">
            <v>0</v>
          </cell>
        </row>
      </sheetData>
      <sheetData sheetId="1362">
        <row r="2">
          <cell r="A2">
            <v>0</v>
          </cell>
        </row>
      </sheetData>
      <sheetData sheetId="1363">
        <row r="2">
          <cell r="A2">
            <v>0</v>
          </cell>
        </row>
      </sheetData>
      <sheetData sheetId="1364">
        <row r="2">
          <cell r="A2">
            <v>0</v>
          </cell>
        </row>
      </sheetData>
      <sheetData sheetId="1365">
        <row r="2">
          <cell r="A2">
            <v>0</v>
          </cell>
        </row>
      </sheetData>
      <sheetData sheetId="1366">
        <row r="2">
          <cell r="A2">
            <v>0</v>
          </cell>
        </row>
      </sheetData>
      <sheetData sheetId="1367">
        <row r="2">
          <cell r="A2">
            <v>0</v>
          </cell>
        </row>
      </sheetData>
      <sheetData sheetId="1368">
        <row r="2">
          <cell r="A2">
            <v>0</v>
          </cell>
        </row>
      </sheetData>
      <sheetData sheetId="1369">
        <row r="2">
          <cell r="A2">
            <v>0</v>
          </cell>
        </row>
      </sheetData>
      <sheetData sheetId="1370">
        <row r="2">
          <cell r="A2">
            <v>0</v>
          </cell>
        </row>
      </sheetData>
      <sheetData sheetId="1371">
        <row r="2">
          <cell r="A2">
            <v>0</v>
          </cell>
        </row>
      </sheetData>
      <sheetData sheetId="1372">
        <row r="2">
          <cell r="A2">
            <v>0</v>
          </cell>
        </row>
      </sheetData>
      <sheetData sheetId="1373">
        <row r="2">
          <cell r="A2">
            <v>0</v>
          </cell>
        </row>
      </sheetData>
      <sheetData sheetId="1374">
        <row r="2">
          <cell r="A2">
            <v>0</v>
          </cell>
        </row>
      </sheetData>
      <sheetData sheetId="1375">
        <row r="2">
          <cell r="A2">
            <v>0</v>
          </cell>
        </row>
      </sheetData>
      <sheetData sheetId="1376">
        <row r="2">
          <cell r="A2">
            <v>0</v>
          </cell>
        </row>
      </sheetData>
      <sheetData sheetId="1377">
        <row r="2">
          <cell r="A2">
            <v>0</v>
          </cell>
        </row>
      </sheetData>
      <sheetData sheetId="1378">
        <row r="2">
          <cell r="A2">
            <v>0</v>
          </cell>
        </row>
      </sheetData>
      <sheetData sheetId="1379">
        <row r="2">
          <cell r="A2">
            <v>0</v>
          </cell>
        </row>
      </sheetData>
      <sheetData sheetId="1380">
        <row r="2">
          <cell r="A2">
            <v>0</v>
          </cell>
        </row>
      </sheetData>
      <sheetData sheetId="1381">
        <row r="2">
          <cell r="A2">
            <v>0</v>
          </cell>
        </row>
      </sheetData>
      <sheetData sheetId="1382">
        <row r="2">
          <cell r="A2">
            <v>0</v>
          </cell>
        </row>
      </sheetData>
      <sheetData sheetId="1383">
        <row r="2">
          <cell r="A2">
            <v>0</v>
          </cell>
        </row>
      </sheetData>
      <sheetData sheetId="1384">
        <row r="2">
          <cell r="A2">
            <v>0</v>
          </cell>
        </row>
      </sheetData>
      <sheetData sheetId="1385">
        <row r="2">
          <cell r="A2">
            <v>0</v>
          </cell>
        </row>
      </sheetData>
      <sheetData sheetId="1386">
        <row r="2">
          <cell r="A2">
            <v>0</v>
          </cell>
        </row>
      </sheetData>
      <sheetData sheetId="1387">
        <row r="2">
          <cell r="A2">
            <v>0</v>
          </cell>
        </row>
      </sheetData>
      <sheetData sheetId="1388">
        <row r="2">
          <cell r="A2">
            <v>0</v>
          </cell>
        </row>
      </sheetData>
      <sheetData sheetId="1389">
        <row r="2">
          <cell r="A2">
            <v>0</v>
          </cell>
        </row>
      </sheetData>
      <sheetData sheetId="1390">
        <row r="2">
          <cell r="A2">
            <v>0</v>
          </cell>
        </row>
      </sheetData>
      <sheetData sheetId="1391">
        <row r="2">
          <cell r="A2">
            <v>0</v>
          </cell>
        </row>
      </sheetData>
      <sheetData sheetId="1392">
        <row r="2">
          <cell r="A2">
            <v>0</v>
          </cell>
        </row>
      </sheetData>
      <sheetData sheetId="1393">
        <row r="2">
          <cell r="A2">
            <v>0</v>
          </cell>
        </row>
      </sheetData>
      <sheetData sheetId="1394">
        <row r="2">
          <cell r="A2">
            <v>0</v>
          </cell>
        </row>
      </sheetData>
      <sheetData sheetId="1395">
        <row r="2">
          <cell r="A2">
            <v>0</v>
          </cell>
        </row>
      </sheetData>
      <sheetData sheetId="1396">
        <row r="2">
          <cell r="A2">
            <v>0</v>
          </cell>
        </row>
      </sheetData>
      <sheetData sheetId="1397">
        <row r="2">
          <cell r="A2">
            <v>0</v>
          </cell>
        </row>
      </sheetData>
      <sheetData sheetId="1398">
        <row r="2">
          <cell r="A2">
            <v>0</v>
          </cell>
        </row>
      </sheetData>
      <sheetData sheetId="1399">
        <row r="2">
          <cell r="A2">
            <v>0</v>
          </cell>
        </row>
      </sheetData>
      <sheetData sheetId="1400">
        <row r="2">
          <cell r="A2">
            <v>0</v>
          </cell>
        </row>
      </sheetData>
      <sheetData sheetId="1401">
        <row r="2">
          <cell r="A2">
            <v>0</v>
          </cell>
        </row>
      </sheetData>
      <sheetData sheetId="1402">
        <row r="2">
          <cell r="A2">
            <v>0</v>
          </cell>
        </row>
      </sheetData>
      <sheetData sheetId="1403">
        <row r="2">
          <cell r="A2">
            <v>0</v>
          </cell>
        </row>
      </sheetData>
      <sheetData sheetId="1404">
        <row r="2">
          <cell r="A2">
            <v>0</v>
          </cell>
        </row>
      </sheetData>
      <sheetData sheetId="1405">
        <row r="2">
          <cell r="A2">
            <v>0</v>
          </cell>
        </row>
      </sheetData>
      <sheetData sheetId="1406">
        <row r="2">
          <cell r="A2">
            <v>0</v>
          </cell>
        </row>
      </sheetData>
      <sheetData sheetId="1407">
        <row r="2">
          <cell r="A2">
            <v>0</v>
          </cell>
        </row>
      </sheetData>
      <sheetData sheetId="1408">
        <row r="2">
          <cell r="A2">
            <v>0</v>
          </cell>
        </row>
      </sheetData>
      <sheetData sheetId="1409">
        <row r="2">
          <cell r="A2">
            <v>0</v>
          </cell>
        </row>
      </sheetData>
      <sheetData sheetId="1410">
        <row r="2">
          <cell r="A2">
            <v>0</v>
          </cell>
        </row>
      </sheetData>
      <sheetData sheetId="1411">
        <row r="2">
          <cell r="A2">
            <v>0</v>
          </cell>
        </row>
      </sheetData>
      <sheetData sheetId="1412">
        <row r="2">
          <cell r="A2">
            <v>0</v>
          </cell>
        </row>
      </sheetData>
      <sheetData sheetId="1413">
        <row r="2">
          <cell r="A2">
            <v>0</v>
          </cell>
        </row>
      </sheetData>
      <sheetData sheetId="1414">
        <row r="2">
          <cell r="A2">
            <v>0</v>
          </cell>
        </row>
      </sheetData>
      <sheetData sheetId="1415">
        <row r="2">
          <cell r="A2">
            <v>0</v>
          </cell>
        </row>
      </sheetData>
      <sheetData sheetId="1416">
        <row r="2">
          <cell r="A2">
            <v>0</v>
          </cell>
        </row>
      </sheetData>
      <sheetData sheetId="1417">
        <row r="2">
          <cell r="A2">
            <v>0</v>
          </cell>
        </row>
      </sheetData>
      <sheetData sheetId="1418">
        <row r="2">
          <cell r="A2">
            <v>0</v>
          </cell>
        </row>
      </sheetData>
      <sheetData sheetId="1419">
        <row r="2">
          <cell r="A2">
            <v>0</v>
          </cell>
        </row>
      </sheetData>
      <sheetData sheetId="1420">
        <row r="2">
          <cell r="A2">
            <v>0</v>
          </cell>
        </row>
      </sheetData>
      <sheetData sheetId="1421">
        <row r="2">
          <cell r="A2">
            <v>0</v>
          </cell>
        </row>
      </sheetData>
      <sheetData sheetId="1422">
        <row r="2">
          <cell r="A2">
            <v>0</v>
          </cell>
        </row>
      </sheetData>
      <sheetData sheetId="1423">
        <row r="2">
          <cell r="A2">
            <v>0</v>
          </cell>
        </row>
      </sheetData>
      <sheetData sheetId="1424">
        <row r="2">
          <cell r="A2">
            <v>0</v>
          </cell>
        </row>
      </sheetData>
      <sheetData sheetId="1425">
        <row r="2">
          <cell r="A2">
            <v>0</v>
          </cell>
        </row>
      </sheetData>
      <sheetData sheetId="1426">
        <row r="2">
          <cell r="A2">
            <v>0</v>
          </cell>
        </row>
      </sheetData>
      <sheetData sheetId="1427">
        <row r="2">
          <cell r="A2">
            <v>0</v>
          </cell>
        </row>
      </sheetData>
      <sheetData sheetId="1428">
        <row r="2">
          <cell r="A2">
            <v>0</v>
          </cell>
        </row>
      </sheetData>
      <sheetData sheetId="1429">
        <row r="2">
          <cell r="A2">
            <v>0</v>
          </cell>
        </row>
      </sheetData>
      <sheetData sheetId="1430">
        <row r="2">
          <cell r="A2">
            <v>0</v>
          </cell>
        </row>
      </sheetData>
      <sheetData sheetId="1431">
        <row r="2">
          <cell r="A2">
            <v>0</v>
          </cell>
        </row>
      </sheetData>
      <sheetData sheetId="1432">
        <row r="2">
          <cell r="A2">
            <v>0</v>
          </cell>
        </row>
      </sheetData>
      <sheetData sheetId="1433">
        <row r="2">
          <cell r="A2">
            <v>0</v>
          </cell>
        </row>
      </sheetData>
      <sheetData sheetId="1434">
        <row r="2">
          <cell r="A2">
            <v>0</v>
          </cell>
        </row>
      </sheetData>
      <sheetData sheetId="1435">
        <row r="2">
          <cell r="A2">
            <v>0</v>
          </cell>
        </row>
      </sheetData>
      <sheetData sheetId="1436">
        <row r="2">
          <cell r="A2">
            <v>0</v>
          </cell>
        </row>
      </sheetData>
      <sheetData sheetId="1437">
        <row r="2">
          <cell r="A2">
            <v>0</v>
          </cell>
        </row>
      </sheetData>
      <sheetData sheetId="1438">
        <row r="2">
          <cell r="A2">
            <v>0</v>
          </cell>
        </row>
      </sheetData>
      <sheetData sheetId="1439">
        <row r="2">
          <cell r="A2">
            <v>0</v>
          </cell>
        </row>
      </sheetData>
      <sheetData sheetId="1440">
        <row r="2">
          <cell r="A2">
            <v>0</v>
          </cell>
        </row>
      </sheetData>
      <sheetData sheetId="1441">
        <row r="2">
          <cell r="A2">
            <v>0</v>
          </cell>
        </row>
      </sheetData>
      <sheetData sheetId="1442">
        <row r="2">
          <cell r="A2">
            <v>0</v>
          </cell>
        </row>
      </sheetData>
      <sheetData sheetId="1443">
        <row r="2">
          <cell r="A2">
            <v>0</v>
          </cell>
        </row>
      </sheetData>
      <sheetData sheetId="1444">
        <row r="2">
          <cell r="A2">
            <v>0</v>
          </cell>
        </row>
      </sheetData>
      <sheetData sheetId="1445">
        <row r="2">
          <cell r="A2">
            <v>0</v>
          </cell>
        </row>
      </sheetData>
      <sheetData sheetId="1446">
        <row r="2">
          <cell r="A2">
            <v>0</v>
          </cell>
        </row>
      </sheetData>
      <sheetData sheetId="1447">
        <row r="2">
          <cell r="A2">
            <v>0</v>
          </cell>
        </row>
      </sheetData>
      <sheetData sheetId="1448">
        <row r="2">
          <cell r="A2">
            <v>0</v>
          </cell>
        </row>
      </sheetData>
      <sheetData sheetId="1449">
        <row r="2">
          <cell r="A2">
            <v>0</v>
          </cell>
        </row>
      </sheetData>
      <sheetData sheetId="1450">
        <row r="2">
          <cell r="A2">
            <v>0</v>
          </cell>
        </row>
      </sheetData>
      <sheetData sheetId="1451">
        <row r="2">
          <cell r="A2">
            <v>0</v>
          </cell>
        </row>
      </sheetData>
      <sheetData sheetId="1452">
        <row r="2">
          <cell r="A2">
            <v>0</v>
          </cell>
        </row>
      </sheetData>
      <sheetData sheetId="1453">
        <row r="2">
          <cell r="A2">
            <v>0</v>
          </cell>
        </row>
      </sheetData>
      <sheetData sheetId="1454">
        <row r="2">
          <cell r="A2">
            <v>0</v>
          </cell>
        </row>
      </sheetData>
      <sheetData sheetId="1455">
        <row r="2">
          <cell r="A2">
            <v>0</v>
          </cell>
        </row>
      </sheetData>
      <sheetData sheetId="1456">
        <row r="2">
          <cell r="A2">
            <v>0</v>
          </cell>
        </row>
      </sheetData>
      <sheetData sheetId="1457">
        <row r="2">
          <cell r="A2">
            <v>0</v>
          </cell>
        </row>
      </sheetData>
      <sheetData sheetId="1458">
        <row r="2">
          <cell r="A2">
            <v>0</v>
          </cell>
        </row>
      </sheetData>
      <sheetData sheetId="1459">
        <row r="2">
          <cell r="A2">
            <v>0</v>
          </cell>
        </row>
      </sheetData>
      <sheetData sheetId="1460">
        <row r="2">
          <cell r="A2">
            <v>0</v>
          </cell>
        </row>
      </sheetData>
      <sheetData sheetId="1461">
        <row r="2">
          <cell r="A2">
            <v>0</v>
          </cell>
        </row>
      </sheetData>
      <sheetData sheetId="1462">
        <row r="2">
          <cell r="A2">
            <v>0</v>
          </cell>
        </row>
      </sheetData>
      <sheetData sheetId="1463">
        <row r="2">
          <cell r="A2">
            <v>0</v>
          </cell>
        </row>
      </sheetData>
      <sheetData sheetId="1464">
        <row r="2">
          <cell r="A2">
            <v>0</v>
          </cell>
        </row>
      </sheetData>
      <sheetData sheetId="1465">
        <row r="2">
          <cell r="A2">
            <v>0</v>
          </cell>
        </row>
      </sheetData>
      <sheetData sheetId="1466">
        <row r="2">
          <cell r="A2">
            <v>0</v>
          </cell>
        </row>
      </sheetData>
      <sheetData sheetId="1467">
        <row r="2">
          <cell r="A2">
            <v>0</v>
          </cell>
        </row>
      </sheetData>
      <sheetData sheetId="1468">
        <row r="2">
          <cell r="A2">
            <v>0</v>
          </cell>
        </row>
      </sheetData>
      <sheetData sheetId="1469">
        <row r="2">
          <cell r="A2">
            <v>0</v>
          </cell>
        </row>
      </sheetData>
      <sheetData sheetId="1470">
        <row r="2">
          <cell r="A2">
            <v>0</v>
          </cell>
        </row>
      </sheetData>
      <sheetData sheetId="1471">
        <row r="2">
          <cell r="A2">
            <v>0</v>
          </cell>
        </row>
      </sheetData>
      <sheetData sheetId="1472">
        <row r="2">
          <cell r="A2">
            <v>0</v>
          </cell>
        </row>
      </sheetData>
      <sheetData sheetId="1473">
        <row r="2">
          <cell r="A2">
            <v>0</v>
          </cell>
        </row>
      </sheetData>
      <sheetData sheetId="1474">
        <row r="2">
          <cell r="A2">
            <v>0</v>
          </cell>
        </row>
      </sheetData>
      <sheetData sheetId="1475">
        <row r="2">
          <cell r="A2">
            <v>0</v>
          </cell>
        </row>
      </sheetData>
      <sheetData sheetId="1476">
        <row r="2">
          <cell r="A2">
            <v>0</v>
          </cell>
        </row>
      </sheetData>
      <sheetData sheetId="1477">
        <row r="2">
          <cell r="A2">
            <v>0</v>
          </cell>
        </row>
      </sheetData>
      <sheetData sheetId="1478">
        <row r="2">
          <cell r="A2">
            <v>0</v>
          </cell>
        </row>
      </sheetData>
      <sheetData sheetId="1479">
        <row r="2">
          <cell r="A2">
            <v>0</v>
          </cell>
        </row>
      </sheetData>
      <sheetData sheetId="1480">
        <row r="2">
          <cell r="A2">
            <v>0</v>
          </cell>
        </row>
      </sheetData>
      <sheetData sheetId="1481">
        <row r="2">
          <cell r="A2">
            <v>0</v>
          </cell>
        </row>
      </sheetData>
      <sheetData sheetId="1482">
        <row r="2">
          <cell r="A2">
            <v>0</v>
          </cell>
        </row>
      </sheetData>
      <sheetData sheetId="1483">
        <row r="2">
          <cell r="A2">
            <v>0</v>
          </cell>
        </row>
      </sheetData>
      <sheetData sheetId="1484">
        <row r="2">
          <cell r="A2">
            <v>0</v>
          </cell>
        </row>
      </sheetData>
      <sheetData sheetId="1485">
        <row r="2">
          <cell r="A2">
            <v>0</v>
          </cell>
        </row>
      </sheetData>
      <sheetData sheetId="1486">
        <row r="2">
          <cell r="A2">
            <v>0</v>
          </cell>
        </row>
      </sheetData>
      <sheetData sheetId="1487">
        <row r="2">
          <cell r="A2">
            <v>0</v>
          </cell>
        </row>
      </sheetData>
      <sheetData sheetId="1488">
        <row r="2">
          <cell r="A2">
            <v>0</v>
          </cell>
        </row>
      </sheetData>
      <sheetData sheetId="1489">
        <row r="2">
          <cell r="A2">
            <v>0</v>
          </cell>
        </row>
      </sheetData>
      <sheetData sheetId="1490">
        <row r="2">
          <cell r="A2">
            <v>0</v>
          </cell>
        </row>
      </sheetData>
      <sheetData sheetId="1491">
        <row r="2">
          <cell r="A2">
            <v>0</v>
          </cell>
        </row>
      </sheetData>
      <sheetData sheetId="1492">
        <row r="2">
          <cell r="A2">
            <v>0</v>
          </cell>
        </row>
      </sheetData>
      <sheetData sheetId="1493">
        <row r="2">
          <cell r="A2">
            <v>0</v>
          </cell>
        </row>
      </sheetData>
      <sheetData sheetId="1494">
        <row r="2">
          <cell r="A2">
            <v>0</v>
          </cell>
        </row>
      </sheetData>
      <sheetData sheetId="1495">
        <row r="2">
          <cell r="A2">
            <v>0</v>
          </cell>
        </row>
      </sheetData>
      <sheetData sheetId="1496">
        <row r="2">
          <cell r="A2">
            <v>0</v>
          </cell>
        </row>
      </sheetData>
      <sheetData sheetId="1497">
        <row r="2">
          <cell r="A2">
            <v>0</v>
          </cell>
        </row>
      </sheetData>
      <sheetData sheetId="1498">
        <row r="2">
          <cell r="A2">
            <v>0</v>
          </cell>
        </row>
      </sheetData>
      <sheetData sheetId="1499">
        <row r="2">
          <cell r="A2">
            <v>0</v>
          </cell>
        </row>
      </sheetData>
      <sheetData sheetId="1500">
        <row r="2">
          <cell r="A2">
            <v>0</v>
          </cell>
        </row>
      </sheetData>
      <sheetData sheetId="1501">
        <row r="2">
          <cell r="A2">
            <v>0</v>
          </cell>
        </row>
      </sheetData>
      <sheetData sheetId="1502">
        <row r="2">
          <cell r="A2">
            <v>0</v>
          </cell>
        </row>
      </sheetData>
      <sheetData sheetId="1503">
        <row r="2">
          <cell r="A2">
            <v>0</v>
          </cell>
        </row>
      </sheetData>
      <sheetData sheetId="1504">
        <row r="2">
          <cell r="A2">
            <v>0</v>
          </cell>
        </row>
      </sheetData>
      <sheetData sheetId="1505">
        <row r="2">
          <cell r="A2">
            <v>0</v>
          </cell>
        </row>
      </sheetData>
      <sheetData sheetId="1506">
        <row r="2">
          <cell r="A2">
            <v>0</v>
          </cell>
        </row>
      </sheetData>
      <sheetData sheetId="1507">
        <row r="2">
          <cell r="A2">
            <v>0</v>
          </cell>
        </row>
      </sheetData>
      <sheetData sheetId="1508">
        <row r="2">
          <cell r="A2">
            <v>0</v>
          </cell>
        </row>
      </sheetData>
      <sheetData sheetId="1509">
        <row r="2">
          <cell r="A2">
            <v>0</v>
          </cell>
        </row>
      </sheetData>
      <sheetData sheetId="1510">
        <row r="2">
          <cell r="A2">
            <v>0</v>
          </cell>
        </row>
      </sheetData>
      <sheetData sheetId="1511">
        <row r="2">
          <cell r="A2">
            <v>0</v>
          </cell>
        </row>
      </sheetData>
      <sheetData sheetId="1512">
        <row r="2">
          <cell r="A2">
            <v>0</v>
          </cell>
        </row>
      </sheetData>
      <sheetData sheetId="1513">
        <row r="2">
          <cell r="A2">
            <v>0</v>
          </cell>
        </row>
      </sheetData>
      <sheetData sheetId="1514">
        <row r="2">
          <cell r="A2">
            <v>0</v>
          </cell>
        </row>
      </sheetData>
      <sheetData sheetId="1515">
        <row r="2">
          <cell r="A2">
            <v>0</v>
          </cell>
        </row>
      </sheetData>
      <sheetData sheetId="1516">
        <row r="2">
          <cell r="A2">
            <v>0</v>
          </cell>
        </row>
      </sheetData>
      <sheetData sheetId="1517">
        <row r="2">
          <cell r="A2">
            <v>0</v>
          </cell>
        </row>
      </sheetData>
      <sheetData sheetId="1518">
        <row r="2">
          <cell r="A2">
            <v>0</v>
          </cell>
        </row>
      </sheetData>
      <sheetData sheetId="1519">
        <row r="2">
          <cell r="A2">
            <v>0</v>
          </cell>
        </row>
      </sheetData>
      <sheetData sheetId="1520">
        <row r="2">
          <cell r="A2">
            <v>0</v>
          </cell>
        </row>
      </sheetData>
      <sheetData sheetId="1521">
        <row r="2">
          <cell r="A2">
            <v>0</v>
          </cell>
        </row>
      </sheetData>
      <sheetData sheetId="1522">
        <row r="2">
          <cell r="A2">
            <v>0</v>
          </cell>
        </row>
      </sheetData>
      <sheetData sheetId="1523">
        <row r="2">
          <cell r="A2">
            <v>0</v>
          </cell>
        </row>
      </sheetData>
      <sheetData sheetId="1524">
        <row r="2">
          <cell r="A2">
            <v>0</v>
          </cell>
        </row>
      </sheetData>
      <sheetData sheetId="1525">
        <row r="2">
          <cell r="A2">
            <v>0</v>
          </cell>
        </row>
      </sheetData>
      <sheetData sheetId="1526">
        <row r="2">
          <cell r="A2">
            <v>0</v>
          </cell>
        </row>
      </sheetData>
      <sheetData sheetId="1527">
        <row r="2">
          <cell r="A2">
            <v>0</v>
          </cell>
        </row>
      </sheetData>
      <sheetData sheetId="1528">
        <row r="2">
          <cell r="A2">
            <v>0</v>
          </cell>
        </row>
      </sheetData>
      <sheetData sheetId="1529">
        <row r="2">
          <cell r="A2">
            <v>0</v>
          </cell>
        </row>
      </sheetData>
      <sheetData sheetId="1530">
        <row r="2">
          <cell r="A2">
            <v>0</v>
          </cell>
        </row>
      </sheetData>
      <sheetData sheetId="1531">
        <row r="2">
          <cell r="A2">
            <v>0</v>
          </cell>
        </row>
      </sheetData>
      <sheetData sheetId="1532">
        <row r="2">
          <cell r="A2">
            <v>0</v>
          </cell>
        </row>
      </sheetData>
      <sheetData sheetId="1533">
        <row r="2">
          <cell r="A2">
            <v>0</v>
          </cell>
        </row>
      </sheetData>
      <sheetData sheetId="1534">
        <row r="2">
          <cell r="A2">
            <v>0</v>
          </cell>
        </row>
      </sheetData>
      <sheetData sheetId="1535">
        <row r="2">
          <cell r="A2">
            <v>0</v>
          </cell>
        </row>
      </sheetData>
      <sheetData sheetId="1536">
        <row r="2">
          <cell r="A2">
            <v>0</v>
          </cell>
        </row>
      </sheetData>
      <sheetData sheetId="1537">
        <row r="2">
          <cell r="A2">
            <v>0</v>
          </cell>
        </row>
      </sheetData>
      <sheetData sheetId="1538">
        <row r="2">
          <cell r="A2">
            <v>0</v>
          </cell>
        </row>
      </sheetData>
      <sheetData sheetId="1539">
        <row r="2">
          <cell r="A2">
            <v>0</v>
          </cell>
        </row>
      </sheetData>
      <sheetData sheetId="1540">
        <row r="2">
          <cell r="A2">
            <v>0</v>
          </cell>
        </row>
      </sheetData>
      <sheetData sheetId="1541">
        <row r="2">
          <cell r="A2">
            <v>0</v>
          </cell>
        </row>
      </sheetData>
      <sheetData sheetId="1542">
        <row r="2">
          <cell r="A2">
            <v>0</v>
          </cell>
        </row>
      </sheetData>
      <sheetData sheetId="1543">
        <row r="2">
          <cell r="A2">
            <v>0</v>
          </cell>
        </row>
      </sheetData>
      <sheetData sheetId="1544">
        <row r="2">
          <cell r="A2">
            <v>0</v>
          </cell>
        </row>
      </sheetData>
      <sheetData sheetId="1545">
        <row r="2">
          <cell r="A2">
            <v>0</v>
          </cell>
        </row>
      </sheetData>
      <sheetData sheetId="1546">
        <row r="2">
          <cell r="A2">
            <v>0</v>
          </cell>
        </row>
      </sheetData>
      <sheetData sheetId="1547">
        <row r="2">
          <cell r="A2">
            <v>0</v>
          </cell>
        </row>
      </sheetData>
      <sheetData sheetId="1548">
        <row r="2">
          <cell r="A2">
            <v>0</v>
          </cell>
        </row>
      </sheetData>
      <sheetData sheetId="1549">
        <row r="2">
          <cell r="A2">
            <v>0</v>
          </cell>
        </row>
      </sheetData>
      <sheetData sheetId="1550">
        <row r="2">
          <cell r="A2">
            <v>0</v>
          </cell>
        </row>
      </sheetData>
      <sheetData sheetId="1551">
        <row r="2">
          <cell r="A2">
            <v>0</v>
          </cell>
        </row>
      </sheetData>
      <sheetData sheetId="1552">
        <row r="2">
          <cell r="A2">
            <v>0</v>
          </cell>
        </row>
      </sheetData>
      <sheetData sheetId="1553">
        <row r="2">
          <cell r="A2">
            <v>0</v>
          </cell>
        </row>
      </sheetData>
      <sheetData sheetId="1554">
        <row r="2">
          <cell r="A2">
            <v>0</v>
          </cell>
        </row>
      </sheetData>
      <sheetData sheetId="1555">
        <row r="2">
          <cell r="A2">
            <v>0</v>
          </cell>
        </row>
      </sheetData>
      <sheetData sheetId="1556">
        <row r="2">
          <cell r="A2">
            <v>0</v>
          </cell>
        </row>
      </sheetData>
      <sheetData sheetId="1557">
        <row r="2">
          <cell r="A2">
            <v>0</v>
          </cell>
        </row>
      </sheetData>
      <sheetData sheetId="1558">
        <row r="2">
          <cell r="A2">
            <v>0</v>
          </cell>
        </row>
      </sheetData>
      <sheetData sheetId="1559">
        <row r="2">
          <cell r="A2">
            <v>0</v>
          </cell>
        </row>
      </sheetData>
      <sheetData sheetId="1560">
        <row r="2">
          <cell r="A2">
            <v>0</v>
          </cell>
        </row>
      </sheetData>
      <sheetData sheetId="1561">
        <row r="2">
          <cell r="A2">
            <v>0</v>
          </cell>
        </row>
      </sheetData>
      <sheetData sheetId="1562">
        <row r="2">
          <cell r="A2">
            <v>0</v>
          </cell>
        </row>
      </sheetData>
      <sheetData sheetId="1563">
        <row r="2">
          <cell r="A2">
            <v>0</v>
          </cell>
        </row>
      </sheetData>
      <sheetData sheetId="1564">
        <row r="2">
          <cell r="A2">
            <v>0</v>
          </cell>
        </row>
      </sheetData>
      <sheetData sheetId="1565">
        <row r="2">
          <cell r="A2">
            <v>0</v>
          </cell>
        </row>
      </sheetData>
      <sheetData sheetId="1566">
        <row r="2">
          <cell r="A2">
            <v>0</v>
          </cell>
        </row>
      </sheetData>
      <sheetData sheetId="1567">
        <row r="2">
          <cell r="A2">
            <v>0</v>
          </cell>
        </row>
      </sheetData>
      <sheetData sheetId="1568">
        <row r="2">
          <cell r="A2">
            <v>0</v>
          </cell>
        </row>
      </sheetData>
      <sheetData sheetId="1569">
        <row r="2">
          <cell r="A2">
            <v>0</v>
          </cell>
        </row>
      </sheetData>
      <sheetData sheetId="1570">
        <row r="2">
          <cell r="A2">
            <v>0</v>
          </cell>
        </row>
      </sheetData>
      <sheetData sheetId="1571">
        <row r="2">
          <cell r="A2">
            <v>0</v>
          </cell>
        </row>
      </sheetData>
      <sheetData sheetId="1572">
        <row r="2">
          <cell r="A2">
            <v>0</v>
          </cell>
        </row>
      </sheetData>
      <sheetData sheetId="1573">
        <row r="2">
          <cell r="A2">
            <v>0</v>
          </cell>
        </row>
      </sheetData>
      <sheetData sheetId="1574">
        <row r="2">
          <cell r="A2">
            <v>0</v>
          </cell>
        </row>
      </sheetData>
      <sheetData sheetId="1575">
        <row r="2">
          <cell r="A2">
            <v>0</v>
          </cell>
        </row>
      </sheetData>
      <sheetData sheetId="1576">
        <row r="2">
          <cell r="A2">
            <v>0</v>
          </cell>
        </row>
      </sheetData>
      <sheetData sheetId="1577">
        <row r="2">
          <cell r="A2">
            <v>0</v>
          </cell>
        </row>
      </sheetData>
      <sheetData sheetId="1578">
        <row r="2">
          <cell r="A2">
            <v>0</v>
          </cell>
        </row>
      </sheetData>
      <sheetData sheetId="1579">
        <row r="2">
          <cell r="A2">
            <v>0</v>
          </cell>
        </row>
      </sheetData>
      <sheetData sheetId="1580">
        <row r="2">
          <cell r="A2">
            <v>0</v>
          </cell>
        </row>
      </sheetData>
      <sheetData sheetId="1581">
        <row r="2">
          <cell r="A2">
            <v>0</v>
          </cell>
        </row>
      </sheetData>
      <sheetData sheetId="1582">
        <row r="2">
          <cell r="A2">
            <v>0</v>
          </cell>
        </row>
      </sheetData>
      <sheetData sheetId="1583">
        <row r="2">
          <cell r="A2">
            <v>0</v>
          </cell>
        </row>
      </sheetData>
      <sheetData sheetId="1584">
        <row r="2">
          <cell r="A2">
            <v>0</v>
          </cell>
        </row>
      </sheetData>
      <sheetData sheetId="1585">
        <row r="2">
          <cell r="A2">
            <v>0</v>
          </cell>
        </row>
      </sheetData>
      <sheetData sheetId="1586">
        <row r="2">
          <cell r="A2">
            <v>0</v>
          </cell>
        </row>
      </sheetData>
      <sheetData sheetId="1587">
        <row r="2">
          <cell r="A2">
            <v>0</v>
          </cell>
        </row>
      </sheetData>
      <sheetData sheetId="1588">
        <row r="2">
          <cell r="A2">
            <v>0</v>
          </cell>
        </row>
      </sheetData>
      <sheetData sheetId="1589">
        <row r="2">
          <cell r="A2">
            <v>0</v>
          </cell>
        </row>
      </sheetData>
      <sheetData sheetId="1590">
        <row r="2">
          <cell r="A2">
            <v>0</v>
          </cell>
        </row>
      </sheetData>
      <sheetData sheetId="1591">
        <row r="2">
          <cell r="A2">
            <v>0</v>
          </cell>
        </row>
      </sheetData>
      <sheetData sheetId="1592">
        <row r="2">
          <cell r="A2">
            <v>0</v>
          </cell>
        </row>
      </sheetData>
      <sheetData sheetId="1593">
        <row r="2">
          <cell r="A2">
            <v>0</v>
          </cell>
        </row>
      </sheetData>
      <sheetData sheetId="1594">
        <row r="2">
          <cell r="A2">
            <v>0</v>
          </cell>
        </row>
      </sheetData>
      <sheetData sheetId="1595">
        <row r="2">
          <cell r="A2">
            <v>0</v>
          </cell>
        </row>
      </sheetData>
      <sheetData sheetId="1596">
        <row r="2">
          <cell r="A2">
            <v>0</v>
          </cell>
        </row>
      </sheetData>
      <sheetData sheetId="1597">
        <row r="2">
          <cell r="A2">
            <v>0</v>
          </cell>
        </row>
      </sheetData>
      <sheetData sheetId="1598">
        <row r="2">
          <cell r="A2">
            <v>0</v>
          </cell>
        </row>
      </sheetData>
      <sheetData sheetId="1599">
        <row r="2">
          <cell r="A2">
            <v>0</v>
          </cell>
        </row>
      </sheetData>
      <sheetData sheetId="1600">
        <row r="2">
          <cell r="A2">
            <v>0</v>
          </cell>
        </row>
      </sheetData>
      <sheetData sheetId="1601">
        <row r="2">
          <cell r="A2">
            <v>0</v>
          </cell>
        </row>
      </sheetData>
      <sheetData sheetId="1602">
        <row r="2">
          <cell r="A2">
            <v>0</v>
          </cell>
        </row>
      </sheetData>
      <sheetData sheetId="1603">
        <row r="2">
          <cell r="A2">
            <v>0</v>
          </cell>
        </row>
      </sheetData>
      <sheetData sheetId="1604">
        <row r="2">
          <cell r="A2">
            <v>0</v>
          </cell>
        </row>
      </sheetData>
      <sheetData sheetId="1605">
        <row r="2">
          <cell r="A2">
            <v>0</v>
          </cell>
        </row>
      </sheetData>
      <sheetData sheetId="1606">
        <row r="2">
          <cell r="A2">
            <v>0</v>
          </cell>
        </row>
      </sheetData>
      <sheetData sheetId="1607">
        <row r="2">
          <cell r="A2">
            <v>0</v>
          </cell>
        </row>
      </sheetData>
      <sheetData sheetId="1608">
        <row r="2">
          <cell r="A2">
            <v>0</v>
          </cell>
        </row>
      </sheetData>
      <sheetData sheetId="1609">
        <row r="2">
          <cell r="A2">
            <v>0</v>
          </cell>
        </row>
      </sheetData>
      <sheetData sheetId="1610">
        <row r="2">
          <cell r="A2">
            <v>0</v>
          </cell>
        </row>
      </sheetData>
      <sheetData sheetId="1611">
        <row r="2">
          <cell r="A2">
            <v>0</v>
          </cell>
        </row>
      </sheetData>
      <sheetData sheetId="1612">
        <row r="2">
          <cell r="A2">
            <v>0</v>
          </cell>
        </row>
      </sheetData>
      <sheetData sheetId="1613">
        <row r="2">
          <cell r="A2">
            <v>0</v>
          </cell>
        </row>
      </sheetData>
      <sheetData sheetId="1614">
        <row r="2">
          <cell r="A2">
            <v>0</v>
          </cell>
        </row>
      </sheetData>
      <sheetData sheetId="1615">
        <row r="2">
          <cell r="A2">
            <v>0</v>
          </cell>
        </row>
      </sheetData>
      <sheetData sheetId="1616">
        <row r="2">
          <cell r="A2">
            <v>0</v>
          </cell>
        </row>
      </sheetData>
      <sheetData sheetId="1617">
        <row r="2">
          <cell r="A2">
            <v>0</v>
          </cell>
        </row>
      </sheetData>
      <sheetData sheetId="1618">
        <row r="2">
          <cell r="A2">
            <v>0</v>
          </cell>
        </row>
      </sheetData>
      <sheetData sheetId="1619">
        <row r="2">
          <cell r="A2">
            <v>0</v>
          </cell>
        </row>
      </sheetData>
      <sheetData sheetId="1620">
        <row r="2">
          <cell r="A2">
            <v>0</v>
          </cell>
        </row>
      </sheetData>
      <sheetData sheetId="1621">
        <row r="2">
          <cell r="A2">
            <v>0</v>
          </cell>
        </row>
      </sheetData>
      <sheetData sheetId="1622">
        <row r="2">
          <cell r="A2">
            <v>0</v>
          </cell>
        </row>
      </sheetData>
      <sheetData sheetId="1623">
        <row r="2">
          <cell r="A2">
            <v>0</v>
          </cell>
        </row>
      </sheetData>
      <sheetData sheetId="1624">
        <row r="2">
          <cell r="A2">
            <v>0</v>
          </cell>
        </row>
      </sheetData>
      <sheetData sheetId="1625">
        <row r="2">
          <cell r="A2">
            <v>0</v>
          </cell>
        </row>
      </sheetData>
      <sheetData sheetId="1626">
        <row r="2">
          <cell r="A2">
            <v>0</v>
          </cell>
        </row>
      </sheetData>
      <sheetData sheetId="1627">
        <row r="2">
          <cell r="A2">
            <v>0</v>
          </cell>
        </row>
      </sheetData>
      <sheetData sheetId="1628">
        <row r="2">
          <cell r="A2">
            <v>0</v>
          </cell>
        </row>
      </sheetData>
      <sheetData sheetId="1629">
        <row r="2">
          <cell r="A2">
            <v>0</v>
          </cell>
        </row>
      </sheetData>
      <sheetData sheetId="1630">
        <row r="2">
          <cell r="A2">
            <v>0</v>
          </cell>
        </row>
      </sheetData>
      <sheetData sheetId="1631">
        <row r="2">
          <cell r="A2">
            <v>0</v>
          </cell>
        </row>
      </sheetData>
      <sheetData sheetId="1632">
        <row r="2">
          <cell r="A2">
            <v>0</v>
          </cell>
        </row>
      </sheetData>
      <sheetData sheetId="1633">
        <row r="2">
          <cell r="A2">
            <v>0</v>
          </cell>
        </row>
      </sheetData>
      <sheetData sheetId="1634">
        <row r="2">
          <cell r="A2">
            <v>0</v>
          </cell>
        </row>
      </sheetData>
      <sheetData sheetId="1635">
        <row r="2">
          <cell r="A2">
            <v>0</v>
          </cell>
        </row>
      </sheetData>
      <sheetData sheetId="1636">
        <row r="2">
          <cell r="A2">
            <v>0</v>
          </cell>
        </row>
      </sheetData>
      <sheetData sheetId="1637">
        <row r="2">
          <cell r="A2">
            <v>0</v>
          </cell>
        </row>
      </sheetData>
      <sheetData sheetId="1638">
        <row r="2">
          <cell r="A2">
            <v>0</v>
          </cell>
        </row>
      </sheetData>
      <sheetData sheetId="1639">
        <row r="2">
          <cell r="A2">
            <v>0</v>
          </cell>
        </row>
      </sheetData>
      <sheetData sheetId="1640">
        <row r="2">
          <cell r="A2">
            <v>0</v>
          </cell>
        </row>
      </sheetData>
      <sheetData sheetId="1641">
        <row r="2">
          <cell r="A2">
            <v>0</v>
          </cell>
        </row>
      </sheetData>
      <sheetData sheetId="1642">
        <row r="2">
          <cell r="A2">
            <v>0</v>
          </cell>
        </row>
      </sheetData>
      <sheetData sheetId="1643">
        <row r="2">
          <cell r="A2">
            <v>0</v>
          </cell>
        </row>
      </sheetData>
      <sheetData sheetId="1644">
        <row r="2">
          <cell r="A2">
            <v>0</v>
          </cell>
        </row>
      </sheetData>
      <sheetData sheetId="1645">
        <row r="2">
          <cell r="A2">
            <v>0</v>
          </cell>
        </row>
      </sheetData>
      <sheetData sheetId="1646">
        <row r="2">
          <cell r="A2">
            <v>0</v>
          </cell>
        </row>
      </sheetData>
      <sheetData sheetId="1647">
        <row r="2">
          <cell r="A2">
            <v>0</v>
          </cell>
        </row>
      </sheetData>
      <sheetData sheetId="1648">
        <row r="2">
          <cell r="A2">
            <v>0</v>
          </cell>
        </row>
      </sheetData>
      <sheetData sheetId="1649">
        <row r="2">
          <cell r="A2">
            <v>0</v>
          </cell>
        </row>
      </sheetData>
      <sheetData sheetId="1650">
        <row r="2">
          <cell r="A2">
            <v>0</v>
          </cell>
        </row>
      </sheetData>
      <sheetData sheetId="1651">
        <row r="2">
          <cell r="A2">
            <v>0</v>
          </cell>
        </row>
      </sheetData>
      <sheetData sheetId="1652">
        <row r="2">
          <cell r="A2">
            <v>0</v>
          </cell>
        </row>
      </sheetData>
      <sheetData sheetId="1653">
        <row r="2">
          <cell r="A2">
            <v>0</v>
          </cell>
        </row>
      </sheetData>
      <sheetData sheetId="1654">
        <row r="2">
          <cell r="A2">
            <v>0</v>
          </cell>
        </row>
      </sheetData>
      <sheetData sheetId="1655">
        <row r="2">
          <cell r="A2">
            <v>0</v>
          </cell>
        </row>
      </sheetData>
      <sheetData sheetId="1656">
        <row r="2">
          <cell r="A2">
            <v>0</v>
          </cell>
        </row>
      </sheetData>
      <sheetData sheetId="1657">
        <row r="2">
          <cell r="A2">
            <v>0</v>
          </cell>
        </row>
      </sheetData>
      <sheetData sheetId="1658">
        <row r="2">
          <cell r="A2">
            <v>0</v>
          </cell>
        </row>
      </sheetData>
      <sheetData sheetId="1659">
        <row r="2">
          <cell r="A2">
            <v>0</v>
          </cell>
        </row>
      </sheetData>
      <sheetData sheetId="1660">
        <row r="2">
          <cell r="A2">
            <v>0</v>
          </cell>
        </row>
      </sheetData>
      <sheetData sheetId="1661">
        <row r="2">
          <cell r="A2">
            <v>0</v>
          </cell>
        </row>
      </sheetData>
      <sheetData sheetId="1662">
        <row r="2">
          <cell r="A2">
            <v>0</v>
          </cell>
        </row>
      </sheetData>
      <sheetData sheetId="1663">
        <row r="2">
          <cell r="A2">
            <v>0</v>
          </cell>
        </row>
      </sheetData>
      <sheetData sheetId="1664">
        <row r="2">
          <cell r="A2">
            <v>0</v>
          </cell>
        </row>
      </sheetData>
      <sheetData sheetId="1665">
        <row r="2">
          <cell r="A2">
            <v>0</v>
          </cell>
        </row>
      </sheetData>
      <sheetData sheetId="1666">
        <row r="2">
          <cell r="A2">
            <v>0</v>
          </cell>
        </row>
      </sheetData>
      <sheetData sheetId="1667">
        <row r="2">
          <cell r="A2">
            <v>0</v>
          </cell>
        </row>
      </sheetData>
      <sheetData sheetId="1668">
        <row r="2">
          <cell r="A2">
            <v>0</v>
          </cell>
        </row>
      </sheetData>
      <sheetData sheetId="1669">
        <row r="2">
          <cell r="A2">
            <v>0</v>
          </cell>
        </row>
      </sheetData>
      <sheetData sheetId="1670">
        <row r="2">
          <cell r="A2">
            <v>0</v>
          </cell>
        </row>
      </sheetData>
      <sheetData sheetId="1671">
        <row r="2">
          <cell r="A2">
            <v>0</v>
          </cell>
        </row>
      </sheetData>
      <sheetData sheetId="1672">
        <row r="2">
          <cell r="A2">
            <v>0</v>
          </cell>
        </row>
      </sheetData>
      <sheetData sheetId="1673">
        <row r="2">
          <cell r="A2">
            <v>0</v>
          </cell>
        </row>
      </sheetData>
      <sheetData sheetId="1674">
        <row r="2">
          <cell r="A2">
            <v>0</v>
          </cell>
        </row>
      </sheetData>
      <sheetData sheetId="1675">
        <row r="2">
          <cell r="A2">
            <v>0</v>
          </cell>
        </row>
      </sheetData>
      <sheetData sheetId="1676">
        <row r="2">
          <cell r="A2">
            <v>0</v>
          </cell>
        </row>
      </sheetData>
      <sheetData sheetId="1677">
        <row r="2">
          <cell r="A2">
            <v>0</v>
          </cell>
        </row>
      </sheetData>
      <sheetData sheetId="1678">
        <row r="2">
          <cell r="A2">
            <v>0</v>
          </cell>
        </row>
      </sheetData>
      <sheetData sheetId="1679">
        <row r="2">
          <cell r="A2">
            <v>0</v>
          </cell>
        </row>
      </sheetData>
      <sheetData sheetId="1680">
        <row r="2">
          <cell r="A2">
            <v>0</v>
          </cell>
        </row>
      </sheetData>
      <sheetData sheetId="1681">
        <row r="2">
          <cell r="A2">
            <v>0</v>
          </cell>
        </row>
      </sheetData>
      <sheetData sheetId="1682">
        <row r="2">
          <cell r="A2">
            <v>0</v>
          </cell>
        </row>
      </sheetData>
      <sheetData sheetId="1683">
        <row r="2">
          <cell r="A2">
            <v>0</v>
          </cell>
        </row>
      </sheetData>
      <sheetData sheetId="1684">
        <row r="2">
          <cell r="A2">
            <v>0</v>
          </cell>
        </row>
      </sheetData>
      <sheetData sheetId="1685">
        <row r="2">
          <cell r="A2">
            <v>0</v>
          </cell>
        </row>
      </sheetData>
      <sheetData sheetId="1686">
        <row r="2">
          <cell r="A2">
            <v>0</v>
          </cell>
        </row>
      </sheetData>
      <sheetData sheetId="1687">
        <row r="2">
          <cell r="A2">
            <v>0</v>
          </cell>
        </row>
      </sheetData>
      <sheetData sheetId="1688">
        <row r="2">
          <cell r="A2">
            <v>0</v>
          </cell>
        </row>
      </sheetData>
      <sheetData sheetId="1689">
        <row r="2">
          <cell r="A2">
            <v>0</v>
          </cell>
        </row>
      </sheetData>
      <sheetData sheetId="1690">
        <row r="2">
          <cell r="A2">
            <v>0</v>
          </cell>
        </row>
      </sheetData>
      <sheetData sheetId="1691">
        <row r="2">
          <cell r="A2">
            <v>0</v>
          </cell>
        </row>
      </sheetData>
      <sheetData sheetId="1692">
        <row r="2">
          <cell r="A2">
            <v>0</v>
          </cell>
        </row>
      </sheetData>
      <sheetData sheetId="1693">
        <row r="2">
          <cell r="A2">
            <v>0</v>
          </cell>
        </row>
      </sheetData>
      <sheetData sheetId="1694">
        <row r="2">
          <cell r="A2">
            <v>0</v>
          </cell>
        </row>
      </sheetData>
      <sheetData sheetId="1695">
        <row r="2">
          <cell r="A2">
            <v>0</v>
          </cell>
        </row>
      </sheetData>
      <sheetData sheetId="1696">
        <row r="2">
          <cell r="A2">
            <v>0</v>
          </cell>
        </row>
      </sheetData>
      <sheetData sheetId="1697">
        <row r="2">
          <cell r="A2">
            <v>0</v>
          </cell>
        </row>
      </sheetData>
      <sheetData sheetId="1698">
        <row r="2">
          <cell r="A2">
            <v>0</v>
          </cell>
        </row>
      </sheetData>
      <sheetData sheetId="1699" refreshError="1"/>
      <sheetData sheetId="1700">
        <row r="2">
          <cell r="A2">
            <v>0</v>
          </cell>
        </row>
      </sheetData>
      <sheetData sheetId="1701">
        <row r="2">
          <cell r="A2">
            <v>0</v>
          </cell>
        </row>
      </sheetData>
      <sheetData sheetId="1702">
        <row r="2">
          <cell r="A2">
            <v>0</v>
          </cell>
        </row>
      </sheetData>
      <sheetData sheetId="1703">
        <row r="2">
          <cell r="A2">
            <v>0</v>
          </cell>
        </row>
      </sheetData>
      <sheetData sheetId="1704">
        <row r="2">
          <cell r="A2">
            <v>0</v>
          </cell>
        </row>
      </sheetData>
      <sheetData sheetId="1705">
        <row r="2">
          <cell r="A2">
            <v>0</v>
          </cell>
        </row>
      </sheetData>
      <sheetData sheetId="1706">
        <row r="2">
          <cell r="A2">
            <v>0</v>
          </cell>
        </row>
      </sheetData>
      <sheetData sheetId="1707">
        <row r="2">
          <cell r="A2">
            <v>0</v>
          </cell>
        </row>
      </sheetData>
      <sheetData sheetId="1708">
        <row r="2">
          <cell r="A2">
            <v>0</v>
          </cell>
        </row>
      </sheetData>
      <sheetData sheetId="1709">
        <row r="2">
          <cell r="A2">
            <v>0</v>
          </cell>
        </row>
      </sheetData>
      <sheetData sheetId="1710">
        <row r="2">
          <cell r="A2">
            <v>0</v>
          </cell>
        </row>
      </sheetData>
      <sheetData sheetId="1711">
        <row r="2">
          <cell r="A2">
            <v>0</v>
          </cell>
        </row>
      </sheetData>
      <sheetData sheetId="1712"/>
      <sheetData sheetId="1713">
        <row r="2">
          <cell r="A2">
            <v>0</v>
          </cell>
        </row>
      </sheetData>
      <sheetData sheetId="1714">
        <row r="2">
          <cell r="A2">
            <v>0</v>
          </cell>
        </row>
      </sheetData>
      <sheetData sheetId="1715">
        <row r="2">
          <cell r="A2">
            <v>0</v>
          </cell>
        </row>
      </sheetData>
      <sheetData sheetId="1716">
        <row r="2">
          <cell r="A2">
            <v>0</v>
          </cell>
        </row>
      </sheetData>
      <sheetData sheetId="1717">
        <row r="2">
          <cell r="A2">
            <v>0</v>
          </cell>
        </row>
      </sheetData>
      <sheetData sheetId="1718">
        <row r="2">
          <cell r="A2">
            <v>0</v>
          </cell>
        </row>
      </sheetData>
      <sheetData sheetId="1719">
        <row r="2">
          <cell r="A2">
            <v>0</v>
          </cell>
        </row>
      </sheetData>
      <sheetData sheetId="1720">
        <row r="2">
          <cell r="A2">
            <v>0</v>
          </cell>
        </row>
      </sheetData>
      <sheetData sheetId="1721">
        <row r="2">
          <cell r="A2">
            <v>0</v>
          </cell>
        </row>
      </sheetData>
      <sheetData sheetId="1722">
        <row r="2">
          <cell r="A2">
            <v>0</v>
          </cell>
        </row>
      </sheetData>
      <sheetData sheetId="1723">
        <row r="2">
          <cell r="A2">
            <v>0</v>
          </cell>
        </row>
      </sheetData>
      <sheetData sheetId="1724">
        <row r="2">
          <cell r="A2">
            <v>0</v>
          </cell>
        </row>
      </sheetData>
      <sheetData sheetId="1725">
        <row r="2">
          <cell r="A2">
            <v>0</v>
          </cell>
        </row>
      </sheetData>
      <sheetData sheetId="1726">
        <row r="2">
          <cell r="A2">
            <v>0</v>
          </cell>
        </row>
      </sheetData>
      <sheetData sheetId="1727">
        <row r="2">
          <cell r="A2">
            <v>0</v>
          </cell>
        </row>
      </sheetData>
      <sheetData sheetId="1728">
        <row r="2">
          <cell r="A2">
            <v>0</v>
          </cell>
        </row>
      </sheetData>
      <sheetData sheetId="1729">
        <row r="2">
          <cell r="A2">
            <v>0</v>
          </cell>
        </row>
      </sheetData>
      <sheetData sheetId="1730">
        <row r="2">
          <cell r="A2">
            <v>0</v>
          </cell>
        </row>
      </sheetData>
      <sheetData sheetId="1731">
        <row r="2">
          <cell r="A2">
            <v>0</v>
          </cell>
        </row>
      </sheetData>
      <sheetData sheetId="1732">
        <row r="2">
          <cell r="A2">
            <v>0</v>
          </cell>
        </row>
      </sheetData>
      <sheetData sheetId="1733">
        <row r="2">
          <cell r="A2">
            <v>0</v>
          </cell>
        </row>
      </sheetData>
      <sheetData sheetId="1734">
        <row r="2">
          <cell r="A2">
            <v>0</v>
          </cell>
        </row>
      </sheetData>
      <sheetData sheetId="1735">
        <row r="2">
          <cell r="A2">
            <v>0</v>
          </cell>
        </row>
      </sheetData>
      <sheetData sheetId="1736">
        <row r="2">
          <cell r="A2">
            <v>0</v>
          </cell>
        </row>
      </sheetData>
      <sheetData sheetId="1737">
        <row r="2">
          <cell r="A2">
            <v>0</v>
          </cell>
        </row>
      </sheetData>
      <sheetData sheetId="1738">
        <row r="2">
          <cell r="A2">
            <v>0</v>
          </cell>
        </row>
      </sheetData>
      <sheetData sheetId="1739">
        <row r="2">
          <cell r="A2">
            <v>0</v>
          </cell>
        </row>
      </sheetData>
      <sheetData sheetId="1740">
        <row r="2">
          <cell r="A2">
            <v>0</v>
          </cell>
        </row>
      </sheetData>
      <sheetData sheetId="1741">
        <row r="2">
          <cell r="A2">
            <v>0</v>
          </cell>
        </row>
      </sheetData>
      <sheetData sheetId="1742">
        <row r="2">
          <cell r="A2">
            <v>0</v>
          </cell>
        </row>
      </sheetData>
      <sheetData sheetId="1743">
        <row r="2">
          <cell r="A2">
            <v>0</v>
          </cell>
        </row>
      </sheetData>
      <sheetData sheetId="1744">
        <row r="2">
          <cell r="A2">
            <v>0</v>
          </cell>
        </row>
      </sheetData>
      <sheetData sheetId="1745">
        <row r="2">
          <cell r="A2">
            <v>0</v>
          </cell>
        </row>
      </sheetData>
      <sheetData sheetId="1746">
        <row r="2">
          <cell r="A2">
            <v>0</v>
          </cell>
        </row>
      </sheetData>
      <sheetData sheetId="1747">
        <row r="2">
          <cell r="A2">
            <v>0</v>
          </cell>
        </row>
      </sheetData>
      <sheetData sheetId="1748">
        <row r="2">
          <cell r="A2">
            <v>0</v>
          </cell>
        </row>
      </sheetData>
      <sheetData sheetId="1749">
        <row r="2">
          <cell r="A2">
            <v>0</v>
          </cell>
        </row>
      </sheetData>
      <sheetData sheetId="1750">
        <row r="2">
          <cell r="A2">
            <v>0</v>
          </cell>
        </row>
      </sheetData>
      <sheetData sheetId="1751">
        <row r="2">
          <cell r="A2">
            <v>0</v>
          </cell>
        </row>
      </sheetData>
      <sheetData sheetId="1752">
        <row r="2">
          <cell r="A2">
            <v>0</v>
          </cell>
        </row>
      </sheetData>
      <sheetData sheetId="1753">
        <row r="2">
          <cell r="A2">
            <v>0</v>
          </cell>
        </row>
      </sheetData>
      <sheetData sheetId="1754">
        <row r="2">
          <cell r="A2">
            <v>0</v>
          </cell>
        </row>
      </sheetData>
      <sheetData sheetId="1755">
        <row r="2">
          <cell r="A2">
            <v>0</v>
          </cell>
        </row>
      </sheetData>
      <sheetData sheetId="1756">
        <row r="2">
          <cell r="A2">
            <v>0</v>
          </cell>
        </row>
      </sheetData>
      <sheetData sheetId="1757">
        <row r="2">
          <cell r="A2">
            <v>0</v>
          </cell>
        </row>
      </sheetData>
      <sheetData sheetId="1758">
        <row r="2">
          <cell r="A2">
            <v>0</v>
          </cell>
        </row>
      </sheetData>
      <sheetData sheetId="1759">
        <row r="2">
          <cell r="A2">
            <v>0</v>
          </cell>
        </row>
      </sheetData>
      <sheetData sheetId="1760">
        <row r="2">
          <cell r="A2">
            <v>0</v>
          </cell>
        </row>
      </sheetData>
      <sheetData sheetId="1761">
        <row r="2">
          <cell r="A2">
            <v>0</v>
          </cell>
        </row>
      </sheetData>
      <sheetData sheetId="1762">
        <row r="2">
          <cell r="A2">
            <v>0</v>
          </cell>
        </row>
      </sheetData>
      <sheetData sheetId="1763">
        <row r="2">
          <cell r="A2">
            <v>0</v>
          </cell>
        </row>
      </sheetData>
      <sheetData sheetId="1764">
        <row r="2">
          <cell r="A2">
            <v>0</v>
          </cell>
        </row>
      </sheetData>
      <sheetData sheetId="1765">
        <row r="2">
          <cell r="A2">
            <v>0</v>
          </cell>
        </row>
      </sheetData>
      <sheetData sheetId="1766">
        <row r="2">
          <cell r="A2">
            <v>0</v>
          </cell>
        </row>
      </sheetData>
      <sheetData sheetId="1767">
        <row r="2">
          <cell r="A2">
            <v>0</v>
          </cell>
        </row>
      </sheetData>
      <sheetData sheetId="1768">
        <row r="2">
          <cell r="A2">
            <v>0</v>
          </cell>
        </row>
      </sheetData>
      <sheetData sheetId="1769">
        <row r="2">
          <cell r="A2">
            <v>0</v>
          </cell>
        </row>
      </sheetData>
      <sheetData sheetId="1770">
        <row r="2">
          <cell r="A2">
            <v>0</v>
          </cell>
        </row>
      </sheetData>
      <sheetData sheetId="1771">
        <row r="2">
          <cell r="A2">
            <v>0</v>
          </cell>
        </row>
      </sheetData>
      <sheetData sheetId="1772">
        <row r="2">
          <cell r="A2">
            <v>0</v>
          </cell>
        </row>
      </sheetData>
      <sheetData sheetId="1773">
        <row r="2">
          <cell r="A2">
            <v>0</v>
          </cell>
        </row>
      </sheetData>
      <sheetData sheetId="1774">
        <row r="2">
          <cell r="A2">
            <v>0</v>
          </cell>
        </row>
      </sheetData>
      <sheetData sheetId="1775">
        <row r="2">
          <cell r="A2">
            <v>0</v>
          </cell>
        </row>
      </sheetData>
      <sheetData sheetId="1776">
        <row r="2">
          <cell r="A2">
            <v>0</v>
          </cell>
        </row>
      </sheetData>
      <sheetData sheetId="1777">
        <row r="2">
          <cell r="A2">
            <v>0</v>
          </cell>
        </row>
      </sheetData>
      <sheetData sheetId="1778">
        <row r="2">
          <cell r="A2">
            <v>0</v>
          </cell>
        </row>
      </sheetData>
      <sheetData sheetId="1779">
        <row r="2">
          <cell r="A2">
            <v>0</v>
          </cell>
        </row>
      </sheetData>
      <sheetData sheetId="1780">
        <row r="2">
          <cell r="A2">
            <v>0</v>
          </cell>
        </row>
      </sheetData>
      <sheetData sheetId="1781">
        <row r="2">
          <cell r="A2">
            <v>0</v>
          </cell>
        </row>
      </sheetData>
      <sheetData sheetId="1782">
        <row r="2">
          <cell r="A2">
            <v>0</v>
          </cell>
        </row>
      </sheetData>
      <sheetData sheetId="1783">
        <row r="2">
          <cell r="A2">
            <v>0</v>
          </cell>
        </row>
      </sheetData>
      <sheetData sheetId="1784">
        <row r="2">
          <cell r="A2">
            <v>0</v>
          </cell>
        </row>
      </sheetData>
      <sheetData sheetId="1785">
        <row r="2">
          <cell r="A2">
            <v>0</v>
          </cell>
        </row>
      </sheetData>
      <sheetData sheetId="1786">
        <row r="2">
          <cell r="A2">
            <v>0</v>
          </cell>
        </row>
      </sheetData>
      <sheetData sheetId="1787">
        <row r="2">
          <cell r="A2">
            <v>0</v>
          </cell>
        </row>
      </sheetData>
      <sheetData sheetId="1788">
        <row r="2">
          <cell r="A2">
            <v>0</v>
          </cell>
        </row>
      </sheetData>
      <sheetData sheetId="1789">
        <row r="2">
          <cell r="A2">
            <v>0</v>
          </cell>
        </row>
      </sheetData>
      <sheetData sheetId="1790">
        <row r="2">
          <cell r="A2">
            <v>0</v>
          </cell>
        </row>
      </sheetData>
      <sheetData sheetId="1791">
        <row r="2">
          <cell r="A2">
            <v>0</v>
          </cell>
        </row>
      </sheetData>
      <sheetData sheetId="1792">
        <row r="2">
          <cell r="A2">
            <v>0</v>
          </cell>
        </row>
      </sheetData>
      <sheetData sheetId="1793">
        <row r="2">
          <cell r="A2">
            <v>0</v>
          </cell>
        </row>
      </sheetData>
      <sheetData sheetId="1794">
        <row r="2">
          <cell r="A2">
            <v>0</v>
          </cell>
        </row>
      </sheetData>
      <sheetData sheetId="1795">
        <row r="2">
          <cell r="A2">
            <v>0</v>
          </cell>
        </row>
      </sheetData>
      <sheetData sheetId="1796">
        <row r="2">
          <cell r="A2">
            <v>0</v>
          </cell>
        </row>
      </sheetData>
      <sheetData sheetId="1797">
        <row r="2">
          <cell r="A2">
            <v>0</v>
          </cell>
        </row>
      </sheetData>
      <sheetData sheetId="1798">
        <row r="2">
          <cell r="A2">
            <v>0</v>
          </cell>
        </row>
      </sheetData>
      <sheetData sheetId="1799">
        <row r="2">
          <cell r="A2">
            <v>0</v>
          </cell>
        </row>
      </sheetData>
      <sheetData sheetId="1800">
        <row r="2">
          <cell r="A2">
            <v>0</v>
          </cell>
        </row>
      </sheetData>
      <sheetData sheetId="1801">
        <row r="2">
          <cell r="A2">
            <v>0</v>
          </cell>
        </row>
      </sheetData>
      <sheetData sheetId="1802">
        <row r="2">
          <cell r="A2">
            <v>0</v>
          </cell>
        </row>
      </sheetData>
      <sheetData sheetId="1803">
        <row r="2">
          <cell r="A2">
            <v>0</v>
          </cell>
        </row>
      </sheetData>
      <sheetData sheetId="1804">
        <row r="2">
          <cell r="A2">
            <v>0</v>
          </cell>
        </row>
      </sheetData>
      <sheetData sheetId="1805">
        <row r="2">
          <cell r="A2">
            <v>0</v>
          </cell>
        </row>
      </sheetData>
      <sheetData sheetId="1806">
        <row r="2">
          <cell r="A2">
            <v>0</v>
          </cell>
        </row>
      </sheetData>
      <sheetData sheetId="1807">
        <row r="2">
          <cell r="A2">
            <v>0</v>
          </cell>
        </row>
      </sheetData>
      <sheetData sheetId="1808">
        <row r="2">
          <cell r="A2">
            <v>0</v>
          </cell>
        </row>
      </sheetData>
      <sheetData sheetId="1809">
        <row r="2">
          <cell r="A2">
            <v>0</v>
          </cell>
        </row>
      </sheetData>
      <sheetData sheetId="1810">
        <row r="2">
          <cell r="A2">
            <v>0</v>
          </cell>
        </row>
      </sheetData>
      <sheetData sheetId="1811">
        <row r="2">
          <cell r="A2">
            <v>0</v>
          </cell>
        </row>
      </sheetData>
      <sheetData sheetId="1812">
        <row r="2">
          <cell r="A2">
            <v>0</v>
          </cell>
        </row>
      </sheetData>
      <sheetData sheetId="1813">
        <row r="2">
          <cell r="A2">
            <v>0</v>
          </cell>
        </row>
      </sheetData>
      <sheetData sheetId="1814">
        <row r="2">
          <cell r="A2">
            <v>0</v>
          </cell>
        </row>
      </sheetData>
      <sheetData sheetId="1815">
        <row r="2">
          <cell r="A2">
            <v>0</v>
          </cell>
        </row>
      </sheetData>
      <sheetData sheetId="1816">
        <row r="2">
          <cell r="A2">
            <v>0</v>
          </cell>
        </row>
      </sheetData>
      <sheetData sheetId="1817">
        <row r="2">
          <cell r="A2">
            <v>0</v>
          </cell>
        </row>
      </sheetData>
      <sheetData sheetId="1818">
        <row r="2">
          <cell r="A2">
            <v>0</v>
          </cell>
        </row>
      </sheetData>
      <sheetData sheetId="1819">
        <row r="2">
          <cell r="A2">
            <v>0</v>
          </cell>
        </row>
      </sheetData>
      <sheetData sheetId="1820">
        <row r="2">
          <cell r="A2">
            <v>0</v>
          </cell>
        </row>
      </sheetData>
      <sheetData sheetId="1821">
        <row r="2">
          <cell r="A2">
            <v>0</v>
          </cell>
        </row>
      </sheetData>
      <sheetData sheetId="1822">
        <row r="2">
          <cell r="A2">
            <v>0</v>
          </cell>
        </row>
      </sheetData>
      <sheetData sheetId="1823">
        <row r="2">
          <cell r="A2">
            <v>0</v>
          </cell>
        </row>
      </sheetData>
      <sheetData sheetId="1824">
        <row r="2">
          <cell r="A2">
            <v>0</v>
          </cell>
        </row>
      </sheetData>
      <sheetData sheetId="1825">
        <row r="2">
          <cell r="A2">
            <v>0</v>
          </cell>
        </row>
      </sheetData>
      <sheetData sheetId="1826">
        <row r="2">
          <cell r="A2">
            <v>0</v>
          </cell>
        </row>
      </sheetData>
      <sheetData sheetId="1827">
        <row r="2">
          <cell r="A2">
            <v>0</v>
          </cell>
        </row>
      </sheetData>
      <sheetData sheetId="1828">
        <row r="2">
          <cell r="A2">
            <v>0</v>
          </cell>
        </row>
      </sheetData>
      <sheetData sheetId="1829">
        <row r="2">
          <cell r="A2">
            <v>0</v>
          </cell>
        </row>
      </sheetData>
      <sheetData sheetId="1830">
        <row r="2">
          <cell r="A2">
            <v>0</v>
          </cell>
        </row>
      </sheetData>
      <sheetData sheetId="1831">
        <row r="2">
          <cell r="A2">
            <v>0</v>
          </cell>
        </row>
      </sheetData>
      <sheetData sheetId="1832">
        <row r="2">
          <cell r="A2">
            <v>0</v>
          </cell>
        </row>
      </sheetData>
      <sheetData sheetId="1833">
        <row r="2">
          <cell r="A2">
            <v>0</v>
          </cell>
        </row>
      </sheetData>
      <sheetData sheetId="1834">
        <row r="2">
          <cell r="A2">
            <v>0</v>
          </cell>
        </row>
      </sheetData>
      <sheetData sheetId="1835">
        <row r="2">
          <cell r="A2">
            <v>0</v>
          </cell>
        </row>
      </sheetData>
      <sheetData sheetId="1836">
        <row r="2">
          <cell r="A2">
            <v>0</v>
          </cell>
        </row>
      </sheetData>
      <sheetData sheetId="1837">
        <row r="2">
          <cell r="A2">
            <v>0</v>
          </cell>
        </row>
      </sheetData>
      <sheetData sheetId="1838">
        <row r="2">
          <cell r="A2">
            <v>0</v>
          </cell>
        </row>
      </sheetData>
      <sheetData sheetId="1839">
        <row r="2">
          <cell r="A2">
            <v>0</v>
          </cell>
        </row>
      </sheetData>
      <sheetData sheetId="1840">
        <row r="2">
          <cell r="A2">
            <v>0</v>
          </cell>
        </row>
      </sheetData>
      <sheetData sheetId="1841">
        <row r="2">
          <cell r="A2">
            <v>0</v>
          </cell>
        </row>
      </sheetData>
      <sheetData sheetId="1842">
        <row r="2">
          <cell r="A2">
            <v>0</v>
          </cell>
        </row>
      </sheetData>
      <sheetData sheetId="1843">
        <row r="2">
          <cell r="A2">
            <v>0</v>
          </cell>
        </row>
      </sheetData>
      <sheetData sheetId="1844">
        <row r="2">
          <cell r="A2">
            <v>0</v>
          </cell>
        </row>
      </sheetData>
      <sheetData sheetId="1845">
        <row r="2">
          <cell r="A2">
            <v>0</v>
          </cell>
        </row>
      </sheetData>
      <sheetData sheetId="1846">
        <row r="2">
          <cell r="A2">
            <v>0</v>
          </cell>
        </row>
      </sheetData>
      <sheetData sheetId="1847">
        <row r="2">
          <cell r="A2">
            <v>0</v>
          </cell>
        </row>
      </sheetData>
      <sheetData sheetId="1848">
        <row r="2">
          <cell r="A2">
            <v>0</v>
          </cell>
        </row>
      </sheetData>
      <sheetData sheetId="1849">
        <row r="2">
          <cell r="A2">
            <v>0</v>
          </cell>
        </row>
      </sheetData>
      <sheetData sheetId="1850">
        <row r="2">
          <cell r="A2">
            <v>0</v>
          </cell>
        </row>
      </sheetData>
      <sheetData sheetId="1851">
        <row r="2">
          <cell r="A2">
            <v>0</v>
          </cell>
        </row>
      </sheetData>
      <sheetData sheetId="1852">
        <row r="2">
          <cell r="A2">
            <v>0</v>
          </cell>
        </row>
      </sheetData>
      <sheetData sheetId="1853">
        <row r="2">
          <cell r="A2">
            <v>0</v>
          </cell>
        </row>
      </sheetData>
      <sheetData sheetId="1854">
        <row r="2">
          <cell r="A2">
            <v>0</v>
          </cell>
        </row>
      </sheetData>
      <sheetData sheetId="1855">
        <row r="2">
          <cell r="A2">
            <v>0</v>
          </cell>
        </row>
      </sheetData>
      <sheetData sheetId="1856">
        <row r="2">
          <cell r="A2">
            <v>0</v>
          </cell>
        </row>
      </sheetData>
      <sheetData sheetId="1857">
        <row r="2">
          <cell r="A2">
            <v>0</v>
          </cell>
        </row>
      </sheetData>
      <sheetData sheetId="1858">
        <row r="2">
          <cell r="A2">
            <v>0</v>
          </cell>
        </row>
      </sheetData>
      <sheetData sheetId="1859">
        <row r="2">
          <cell r="A2">
            <v>0</v>
          </cell>
        </row>
      </sheetData>
      <sheetData sheetId="1860">
        <row r="2">
          <cell r="A2">
            <v>0</v>
          </cell>
        </row>
      </sheetData>
      <sheetData sheetId="1861">
        <row r="2">
          <cell r="A2">
            <v>0</v>
          </cell>
        </row>
      </sheetData>
      <sheetData sheetId="1862">
        <row r="2">
          <cell r="A2">
            <v>0</v>
          </cell>
        </row>
      </sheetData>
      <sheetData sheetId="1863">
        <row r="2">
          <cell r="A2">
            <v>0</v>
          </cell>
        </row>
      </sheetData>
      <sheetData sheetId="1864">
        <row r="2">
          <cell r="A2">
            <v>0</v>
          </cell>
        </row>
      </sheetData>
      <sheetData sheetId="1865">
        <row r="2">
          <cell r="A2">
            <v>0</v>
          </cell>
        </row>
      </sheetData>
      <sheetData sheetId="1866">
        <row r="2">
          <cell r="A2">
            <v>0</v>
          </cell>
        </row>
      </sheetData>
      <sheetData sheetId="1867">
        <row r="2">
          <cell r="A2">
            <v>0</v>
          </cell>
        </row>
      </sheetData>
      <sheetData sheetId="1868">
        <row r="2">
          <cell r="A2">
            <v>0</v>
          </cell>
        </row>
      </sheetData>
      <sheetData sheetId="1869">
        <row r="2">
          <cell r="A2">
            <v>0</v>
          </cell>
        </row>
      </sheetData>
      <sheetData sheetId="1870">
        <row r="2">
          <cell r="A2">
            <v>0</v>
          </cell>
        </row>
      </sheetData>
      <sheetData sheetId="1871">
        <row r="2">
          <cell r="A2">
            <v>0</v>
          </cell>
        </row>
      </sheetData>
      <sheetData sheetId="1872">
        <row r="2">
          <cell r="A2">
            <v>0</v>
          </cell>
        </row>
      </sheetData>
      <sheetData sheetId="1873">
        <row r="2">
          <cell r="A2">
            <v>0</v>
          </cell>
        </row>
      </sheetData>
      <sheetData sheetId="1874">
        <row r="2">
          <cell r="A2">
            <v>0</v>
          </cell>
        </row>
      </sheetData>
      <sheetData sheetId="1875">
        <row r="2">
          <cell r="A2">
            <v>0</v>
          </cell>
        </row>
      </sheetData>
      <sheetData sheetId="1876">
        <row r="2">
          <cell r="A2">
            <v>0</v>
          </cell>
        </row>
      </sheetData>
      <sheetData sheetId="1877">
        <row r="2">
          <cell r="A2">
            <v>0</v>
          </cell>
        </row>
      </sheetData>
      <sheetData sheetId="1878">
        <row r="2">
          <cell r="A2">
            <v>0</v>
          </cell>
        </row>
      </sheetData>
      <sheetData sheetId="1879">
        <row r="2">
          <cell r="A2">
            <v>0</v>
          </cell>
        </row>
      </sheetData>
      <sheetData sheetId="1880">
        <row r="2">
          <cell r="A2">
            <v>0</v>
          </cell>
        </row>
      </sheetData>
      <sheetData sheetId="1881">
        <row r="2">
          <cell r="A2">
            <v>0</v>
          </cell>
        </row>
      </sheetData>
      <sheetData sheetId="1882">
        <row r="2">
          <cell r="A2">
            <v>0</v>
          </cell>
        </row>
      </sheetData>
      <sheetData sheetId="1883">
        <row r="2">
          <cell r="A2">
            <v>0</v>
          </cell>
        </row>
      </sheetData>
      <sheetData sheetId="1884">
        <row r="2">
          <cell r="A2">
            <v>0</v>
          </cell>
        </row>
      </sheetData>
      <sheetData sheetId="1885">
        <row r="2">
          <cell r="A2">
            <v>0</v>
          </cell>
        </row>
      </sheetData>
      <sheetData sheetId="1886">
        <row r="2">
          <cell r="A2">
            <v>0</v>
          </cell>
        </row>
      </sheetData>
      <sheetData sheetId="1887">
        <row r="2">
          <cell r="A2">
            <v>0</v>
          </cell>
        </row>
      </sheetData>
      <sheetData sheetId="1888">
        <row r="2">
          <cell r="A2">
            <v>0</v>
          </cell>
        </row>
      </sheetData>
      <sheetData sheetId="1889">
        <row r="2">
          <cell r="A2">
            <v>0</v>
          </cell>
        </row>
      </sheetData>
      <sheetData sheetId="1890">
        <row r="2">
          <cell r="A2">
            <v>0</v>
          </cell>
        </row>
      </sheetData>
      <sheetData sheetId="1891">
        <row r="2">
          <cell r="A2">
            <v>0</v>
          </cell>
        </row>
      </sheetData>
      <sheetData sheetId="1892">
        <row r="2">
          <cell r="A2">
            <v>0</v>
          </cell>
        </row>
      </sheetData>
      <sheetData sheetId="1893">
        <row r="2">
          <cell r="A2">
            <v>0</v>
          </cell>
        </row>
      </sheetData>
      <sheetData sheetId="1894">
        <row r="2">
          <cell r="A2">
            <v>0</v>
          </cell>
        </row>
      </sheetData>
      <sheetData sheetId="1895">
        <row r="2">
          <cell r="A2">
            <v>0</v>
          </cell>
        </row>
      </sheetData>
      <sheetData sheetId="1896">
        <row r="2">
          <cell r="A2">
            <v>0</v>
          </cell>
        </row>
      </sheetData>
      <sheetData sheetId="1897">
        <row r="2">
          <cell r="A2">
            <v>0</v>
          </cell>
        </row>
      </sheetData>
      <sheetData sheetId="1898">
        <row r="2">
          <cell r="A2">
            <v>0</v>
          </cell>
        </row>
      </sheetData>
      <sheetData sheetId="1899">
        <row r="2">
          <cell r="A2">
            <v>0</v>
          </cell>
        </row>
      </sheetData>
      <sheetData sheetId="1900">
        <row r="2">
          <cell r="A2">
            <v>0</v>
          </cell>
        </row>
      </sheetData>
      <sheetData sheetId="1901">
        <row r="2">
          <cell r="A2">
            <v>0</v>
          </cell>
        </row>
      </sheetData>
      <sheetData sheetId="1902">
        <row r="2">
          <cell r="A2">
            <v>0</v>
          </cell>
        </row>
      </sheetData>
      <sheetData sheetId="1903">
        <row r="2">
          <cell r="A2">
            <v>0</v>
          </cell>
        </row>
      </sheetData>
      <sheetData sheetId="1904">
        <row r="2">
          <cell r="A2">
            <v>0</v>
          </cell>
        </row>
      </sheetData>
      <sheetData sheetId="1905">
        <row r="2">
          <cell r="A2">
            <v>0</v>
          </cell>
        </row>
      </sheetData>
      <sheetData sheetId="1906">
        <row r="2">
          <cell r="A2">
            <v>0</v>
          </cell>
        </row>
      </sheetData>
      <sheetData sheetId="1907">
        <row r="2">
          <cell r="A2">
            <v>0</v>
          </cell>
        </row>
      </sheetData>
      <sheetData sheetId="1908">
        <row r="2">
          <cell r="A2">
            <v>0</v>
          </cell>
        </row>
      </sheetData>
      <sheetData sheetId="1909">
        <row r="2">
          <cell r="A2">
            <v>0</v>
          </cell>
        </row>
      </sheetData>
      <sheetData sheetId="1910">
        <row r="2">
          <cell r="A2">
            <v>0</v>
          </cell>
        </row>
      </sheetData>
      <sheetData sheetId="1911">
        <row r="2">
          <cell r="A2">
            <v>0</v>
          </cell>
        </row>
      </sheetData>
      <sheetData sheetId="1912">
        <row r="2">
          <cell r="A2">
            <v>0</v>
          </cell>
        </row>
      </sheetData>
      <sheetData sheetId="1913">
        <row r="2">
          <cell r="A2">
            <v>0</v>
          </cell>
        </row>
      </sheetData>
      <sheetData sheetId="1914">
        <row r="2">
          <cell r="A2">
            <v>0</v>
          </cell>
        </row>
      </sheetData>
      <sheetData sheetId="1915">
        <row r="2">
          <cell r="A2">
            <v>0</v>
          </cell>
        </row>
      </sheetData>
      <sheetData sheetId="1916">
        <row r="2">
          <cell r="A2">
            <v>0</v>
          </cell>
        </row>
      </sheetData>
      <sheetData sheetId="1917">
        <row r="2">
          <cell r="A2">
            <v>0</v>
          </cell>
        </row>
      </sheetData>
      <sheetData sheetId="1918">
        <row r="2">
          <cell r="A2">
            <v>0</v>
          </cell>
        </row>
      </sheetData>
      <sheetData sheetId="1919">
        <row r="2">
          <cell r="A2">
            <v>0</v>
          </cell>
        </row>
      </sheetData>
      <sheetData sheetId="1920">
        <row r="2">
          <cell r="A2">
            <v>0</v>
          </cell>
        </row>
      </sheetData>
      <sheetData sheetId="1921">
        <row r="2">
          <cell r="A2">
            <v>0</v>
          </cell>
        </row>
      </sheetData>
      <sheetData sheetId="1922">
        <row r="2">
          <cell r="A2">
            <v>0</v>
          </cell>
        </row>
      </sheetData>
      <sheetData sheetId="1923">
        <row r="2">
          <cell r="A2">
            <v>0</v>
          </cell>
        </row>
      </sheetData>
      <sheetData sheetId="1924">
        <row r="2">
          <cell r="A2">
            <v>0</v>
          </cell>
        </row>
      </sheetData>
      <sheetData sheetId="1925">
        <row r="2">
          <cell r="A2">
            <v>0</v>
          </cell>
        </row>
      </sheetData>
      <sheetData sheetId="1926">
        <row r="2">
          <cell r="A2">
            <v>0</v>
          </cell>
        </row>
      </sheetData>
      <sheetData sheetId="1927">
        <row r="2">
          <cell r="A2">
            <v>0</v>
          </cell>
        </row>
      </sheetData>
      <sheetData sheetId="1928">
        <row r="2">
          <cell r="A2">
            <v>0</v>
          </cell>
        </row>
      </sheetData>
      <sheetData sheetId="1929">
        <row r="2">
          <cell r="A2">
            <v>0</v>
          </cell>
        </row>
      </sheetData>
      <sheetData sheetId="1930">
        <row r="2">
          <cell r="A2">
            <v>0</v>
          </cell>
        </row>
      </sheetData>
      <sheetData sheetId="1931">
        <row r="2">
          <cell r="A2">
            <v>0</v>
          </cell>
        </row>
      </sheetData>
      <sheetData sheetId="1932">
        <row r="2">
          <cell r="A2">
            <v>0</v>
          </cell>
        </row>
      </sheetData>
      <sheetData sheetId="1933">
        <row r="2">
          <cell r="A2">
            <v>0</v>
          </cell>
        </row>
      </sheetData>
      <sheetData sheetId="1934">
        <row r="2">
          <cell r="A2">
            <v>0</v>
          </cell>
        </row>
      </sheetData>
      <sheetData sheetId="1935">
        <row r="2">
          <cell r="A2">
            <v>0</v>
          </cell>
        </row>
      </sheetData>
      <sheetData sheetId="1936">
        <row r="2">
          <cell r="A2">
            <v>0</v>
          </cell>
        </row>
      </sheetData>
      <sheetData sheetId="1937">
        <row r="2">
          <cell r="A2">
            <v>0</v>
          </cell>
        </row>
      </sheetData>
      <sheetData sheetId="1938">
        <row r="2">
          <cell r="A2">
            <v>0</v>
          </cell>
        </row>
      </sheetData>
      <sheetData sheetId="1939">
        <row r="2">
          <cell r="A2">
            <v>0</v>
          </cell>
        </row>
      </sheetData>
      <sheetData sheetId="1940">
        <row r="2">
          <cell r="A2">
            <v>0</v>
          </cell>
        </row>
      </sheetData>
      <sheetData sheetId="1941">
        <row r="2">
          <cell r="A2">
            <v>0</v>
          </cell>
        </row>
      </sheetData>
      <sheetData sheetId="1942">
        <row r="2">
          <cell r="A2">
            <v>0</v>
          </cell>
        </row>
      </sheetData>
      <sheetData sheetId="1943">
        <row r="2">
          <cell r="A2">
            <v>0</v>
          </cell>
        </row>
      </sheetData>
      <sheetData sheetId="1944">
        <row r="2">
          <cell r="A2">
            <v>0</v>
          </cell>
        </row>
      </sheetData>
      <sheetData sheetId="1945">
        <row r="2">
          <cell r="A2">
            <v>0</v>
          </cell>
        </row>
      </sheetData>
      <sheetData sheetId="1946">
        <row r="2">
          <cell r="A2">
            <v>0</v>
          </cell>
        </row>
      </sheetData>
      <sheetData sheetId="1947">
        <row r="2">
          <cell r="A2">
            <v>0</v>
          </cell>
        </row>
      </sheetData>
      <sheetData sheetId="1948">
        <row r="2">
          <cell r="A2">
            <v>0</v>
          </cell>
        </row>
      </sheetData>
      <sheetData sheetId="1949">
        <row r="2">
          <cell r="A2">
            <v>0</v>
          </cell>
        </row>
      </sheetData>
      <sheetData sheetId="1950">
        <row r="2">
          <cell r="A2">
            <v>0</v>
          </cell>
        </row>
      </sheetData>
      <sheetData sheetId="1951">
        <row r="2">
          <cell r="A2">
            <v>0</v>
          </cell>
        </row>
      </sheetData>
      <sheetData sheetId="1952">
        <row r="2">
          <cell r="A2">
            <v>0</v>
          </cell>
        </row>
      </sheetData>
      <sheetData sheetId="1953">
        <row r="2">
          <cell r="A2">
            <v>0</v>
          </cell>
        </row>
      </sheetData>
      <sheetData sheetId="1954">
        <row r="2">
          <cell r="A2">
            <v>0</v>
          </cell>
        </row>
      </sheetData>
      <sheetData sheetId="1955">
        <row r="2">
          <cell r="A2">
            <v>0</v>
          </cell>
        </row>
      </sheetData>
      <sheetData sheetId="1956">
        <row r="2">
          <cell r="A2">
            <v>0</v>
          </cell>
        </row>
      </sheetData>
      <sheetData sheetId="1957">
        <row r="2">
          <cell r="A2">
            <v>0</v>
          </cell>
        </row>
      </sheetData>
      <sheetData sheetId="1958">
        <row r="2">
          <cell r="A2">
            <v>0</v>
          </cell>
        </row>
      </sheetData>
      <sheetData sheetId="1959">
        <row r="2">
          <cell r="A2">
            <v>0</v>
          </cell>
        </row>
      </sheetData>
      <sheetData sheetId="1960">
        <row r="2">
          <cell r="A2">
            <v>0</v>
          </cell>
        </row>
      </sheetData>
      <sheetData sheetId="1961">
        <row r="2">
          <cell r="A2">
            <v>0</v>
          </cell>
        </row>
      </sheetData>
      <sheetData sheetId="1962">
        <row r="2">
          <cell r="A2">
            <v>0</v>
          </cell>
        </row>
      </sheetData>
      <sheetData sheetId="1963">
        <row r="2">
          <cell r="A2">
            <v>0</v>
          </cell>
        </row>
      </sheetData>
      <sheetData sheetId="1964">
        <row r="2">
          <cell r="A2">
            <v>0</v>
          </cell>
        </row>
      </sheetData>
      <sheetData sheetId="1965">
        <row r="2">
          <cell r="A2">
            <v>0</v>
          </cell>
        </row>
      </sheetData>
      <sheetData sheetId="1966">
        <row r="2">
          <cell r="A2">
            <v>0</v>
          </cell>
        </row>
      </sheetData>
      <sheetData sheetId="1967">
        <row r="2">
          <cell r="A2">
            <v>0</v>
          </cell>
        </row>
      </sheetData>
      <sheetData sheetId="1968">
        <row r="2">
          <cell r="A2">
            <v>0</v>
          </cell>
        </row>
      </sheetData>
      <sheetData sheetId="1969">
        <row r="2">
          <cell r="A2">
            <v>0</v>
          </cell>
        </row>
      </sheetData>
      <sheetData sheetId="1970">
        <row r="2">
          <cell r="A2">
            <v>0</v>
          </cell>
        </row>
      </sheetData>
      <sheetData sheetId="1971">
        <row r="2">
          <cell r="A2">
            <v>0</v>
          </cell>
        </row>
      </sheetData>
      <sheetData sheetId="1972">
        <row r="2">
          <cell r="A2">
            <v>0</v>
          </cell>
        </row>
      </sheetData>
      <sheetData sheetId="1973">
        <row r="2">
          <cell r="A2">
            <v>0</v>
          </cell>
        </row>
      </sheetData>
      <sheetData sheetId="1974">
        <row r="2">
          <cell r="A2">
            <v>0</v>
          </cell>
        </row>
      </sheetData>
      <sheetData sheetId="1975">
        <row r="2">
          <cell r="A2">
            <v>0</v>
          </cell>
        </row>
      </sheetData>
      <sheetData sheetId="1976">
        <row r="2">
          <cell r="A2">
            <v>0</v>
          </cell>
        </row>
      </sheetData>
      <sheetData sheetId="1977">
        <row r="2">
          <cell r="A2">
            <v>0</v>
          </cell>
        </row>
      </sheetData>
      <sheetData sheetId="1978">
        <row r="2">
          <cell r="A2">
            <v>0</v>
          </cell>
        </row>
      </sheetData>
      <sheetData sheetId="1979">
        <row r="2">
          <cell r="A2">
            <v>0</v>
          </cell>
        </row>
      </sheetData>
      <sheetData sheetId="1980">
        <row r="2">
          <cell r="A2">
            <v>0</v>
          </cell>
        </row>
      </sheetData>
      <sheetData sheetId="1981">
        <row r="2">
          <cell r="A2">
            <v>0</v>
          </cell>
        </row>
      </sheetData>
      <sheetData sheetId="1982">
        <row r="2">
          <cell r="A2">
            <v>0</v>
          </cell>
        </row>
      </sheetData>
      <sheetData sheetId="1983">
        <row r="2">
          <cell r="A2">
            <v>0</v>
          </cell>
        </row>
      </sheetData>
      <sheetData sheetId="1984">
        <row r="2">
          <cell r="A2">
            <v>0</v>
          </cell>
        </row>
      </sheetData>
      <sheetData sheetId="1985">
        <row r="2">
          <cell r="A2">
            <v>0</v>
          </cell>
        </row>
      </sheetData>
      <sheetData sheetId="1986">
        <row r="2">
          <cell r="A2">
            <v>0</v>
          </cell>
        </row>
      </sheetData>
      <sheetData sheetId="1987">
        <row r="2">
          <cell r="A2">
            <v>0</v>
          </cell>
        </row>
      </sheetData>
      <sheetData sheetId="1988">
        <row r="2">
          <cell r="A2">
            <v>0</v>
          </cell>
        </row>
      </sheetData>
      <sheetData sheetId="1989">
        <row r="2">
          <cell r="A2">
            <v>0</v>
          </cell>
        </row>
      </sheetData>
      <sheetData sheetId="1990">
        <row r="2">
          <cell r="A2">
            <v>0</v>
          </cell>
        </row>
      </sheetData>
      <sheetData sheetId="1991">
        <row r="2">
          <cell r="A2">
            <v>0</v>
          </cell>
        </row>
      </sheetData>
      <sheetData sheetId="1992">
        <row r="2">
          <cell r="A2">
            <v>0</v>
          </cell>
        </row>
      </sheetData>
      <sheetData sheetId="1993">
        <row r="2">
          <cell r="A2">
            <v>0</v>
          </cell>
        </row>
      </sheetData>
      <sheetData sheetId="1994">
        <row r="2">
          <cell r="A2">
            <v>0</v>
          </cell>
        </row>
      </sheetData>
      <sheetData sheetId="1995">
        <row r="2">
          <cell r="A2">
            <v>0</v>
          </cell>
        </row>
      </sheetData>
      <sheetData sheetId="1996">
        <row r="2">
          <cell r="A2">
            <v>0</v>
          </cell>
        </row>
      </sheetData>
      <sheetData sheetId="1997">
        <row r="2">
          <cell r="A2">
            <v>0</v>
          </cell>
        </row>
      </sheetData>
      <sheetData sheetId="1998">
        <row r="2">
          <cell r="A2">
            <v>0</v>
          </cell>
        </row>
      </sheetData>
      <sheetData sheetId="1999">
        <row r="2">
          <cell r="A2">
            <v>0</v>
          </cell>
        </row>
      </sheetData>
      <sheetData sheetId="2000">
        <row r="2">
          <cell r="A2">
            <v>0</v>
          </cell>
        </row>
      </sheetData>
      <sheetData sheetId="2001">
        <row r="2">
          <cell r="A2">
            <v>0</v>
          </cell>
        </row>
      </sheetData>
      <sheetData sheetId="2002">
        <row r="2">
          <cell r="A2">
            <v>0</v>
          </cell>
        </row>
      </sheetData>
      <sheetData sheetId="2003">
        <row r="2">
          <cell r="A2">
            <v>0</v>
          </cell>
        </row>
      </sheetData>
      <sheetData sheetId="2004">
        <row r="2">
          <cell r="A2">
            <v>0</v>
          </cell>
        </row>
      </sheetData>
      <sheetData sheetId="2005">
        <row r="2">
          <cell r="A2">
            <v>0</v>
          </cell>
        </row>
      </sheetData>
      <sheetData sheetId="2006">
        <row r="2">
          <cell r="A2">
            <v>0</v>
          </cell>
        </row>
      </sheetData>
      <sheetData sheetId="2007">
        <row r="2">
          <cell r="A2">
            <v>0</v>
          </cell>
        </row>
      </sheetData>
      <sheetData sheetId="2008">
        <row r="2">
          <cell r="A2">
            <v>0</v>
          </cell>
        </row>
      </sheetData>
      <sheetData sheetId="2009">
        <row r="2">
          <cell r="A2">
            <v>0</v>
          </cell>
        </row>
      </sheetData>
      <sheetData sheetId="2010">
        <row r="2">
          <cell r="A2">
            <v>0</v>
          </cell>
        </row>
      </sheetData>
      <sheetData sheetId="2011">
        <row r="2">
          <cell r="A2">
            <v>0</v>
          </cell>
        </row>
      </sheetData>
      <sheetData sheetId="2012">
        <row r="2">
          <cell r="A2">
            <v>0</v>
          </cell>
        </row>
      </sheetData>
      <sheetData sheetId="2013">
        <row r="2">
          <cell r="A2">
            <v>0</v>
          </cell>
        </row>
      </sheetData>
      <sheetData sheetId="2014">
        <row r="2">
          <cell r="A2">
            <v>0</v>
          </cell>
        </row>
      </sheetData>
      <sheetData sheetId="2015">
        <row r="2">
          <cell r="A2">
            <v>0</v>
          </cell>
        </row>
      </sheetData>
      <sheetData sheetId="2016">
        <row r="2">
          <cell r="A2">
            <v>0</v>
          </cell>
        </row>
      </sheetData>
      <sheetData sheetId="2017">
        <row r="2">
          <cell r="A2">
            <v>0</v>
          </cell>
        </row>
      </sheetData>
      <sheetData sheetId="2018">
        <row r="2">
          <cell r="A2">
            <v>0</v>
          </cell>
        </row>
      </sheetData>
      <sheetData sheetId="2019">
        <row r="2">
          <cell r="A2">
            <v>0</v>
          </cell>
        </row>
      </sheetData>
      <sheetData sheetId="2020">
        <row r="2">
          <cell r="A2">
            <v>0</v>
          </cell>
        </row>
      </sheetData>
      <sheetData sheetId="2021">
        <row r="2">
          <cell r="A2">
            <v>0</v>
          </cell>
        </row>
      </sheetData>
      <sheetData sheetId="2022">
        <row r="2">
          <cell r="A2">
            <v>0</v>
          </cell>
        </row>
      </sheetData>
      <sheetData sheetId="2023">
        <row r="2">
          <cell r="A2">
            <v>0</v>
          </cell>
        </row>
      </sheetData>
      <sheetData sheetId="2024">
        <row r="2">
          <cell r="A2">
            <v>0</v>
          </cell>
        </row>
      </sheetData>
      <sheetData sheetId="2025">
        <row r="2">
          <cell r="A2">
            <v>0</v>
          </cell>
        </row>
      </sheetData>
      <sheetData sheetId="2026">
        <row r="2">
          <cell r="A2">
            <v>0</v>
          </cell>
        </row>
      </sheetData>
      <sheetData sheetId="2027">
        <row r="2">
          <cell r="A2">
            <v>0</v>
          </cell>
        </row>
      </sheetData>
      <sheetData sheetId="2028">
        <row r="2">
          <cell r="A2">
            <v>0</v>
          </cell>
        </row>
      </sheetData>
      <sheetData sheetId="2029">
        <row r="2">
          <cell r="A2">
            <v>0</v>
          </cell>
        </row>
      </sheetData>
      <sheetData sheetId="2030">
        <row r="2">
          <cell r="A2">
            <v>0</v>
          </cell>
        </row>
      </sheetData>
      <sheetData sheetId="2031">
        <row r="2">
          <cell r="A2">
            <v>0</v>
          </cell>
        </row>
      </sheetData>
      <sheetData sheetId="2032">
        <row r="2">
          <cell r="A2">
            <v>0</v>
          </cell>
        </row>
      </sheetData>
      <sheetData sheetId="2033">
        <row r="2">
          <cell r="A2">
            <v>0</v>
          </cell>
        </row>
      </sheetData>
      <sheetData sheetId="2034">
        <row r="2">
          <cell r="A2">
            <v>0</v>
          </cell>
        </row>
      </sheetData>
      <sheetData sheetId="2035">
        <row r="2">
          <cell r="A2">
            <v>0</v>
          </cell>
        </row>
      </sheetData>
      <sheetData sheetId="2036">
        <row r="2">
          <cell r="A2">
            <v>0</v>
          </cell>
        </row>
      </sheetData>
      <sheetData sheetId="2037">
        <row r="2">
          <cell r="A2">
            <v>0</v>
          </cell>
        </row>
      </sheetData>
      <sheetData sheetId="2038">
        <row r="2">
          <cell r="A2">
            <v>0</v>
          </cell>
        </row>
      </sheetData>
      <sheetData sheetId="2039">
        <row r="2">
          <cell r="A2">
            <v>0</v>
          </cell>
        </row>
      </sheetData>
      <sheetData sheetId="2040">
        <row r="2">
          <cell r="A2">
            <v>0</v>
          </cell>
        </row>
      </sheetData>
      <sheetData sheetId="2041">
        <row r="2">
          <cell r="A2">
            <v>0</v>
          </cell>
        </row>
      </sheetData>
      <sheetData sheetId="2042">
        <row r="2">
          <cell r="A2">
            <v>0</v>
          </cell>
        </row>
      </sheetData>
      <sheetData sheetId="2043">
        <row r="2">
          <cell r="A2">
            <v>0</v>
          </cell>
        </row>
      </sheetData>
      <sheetData sheetId="2044">
        <row r="2">
          <cell r="A2">
            <v>0</v>
          </cell>
        </row>
      </sheetData>
      <sheetData sheetId="2045">
        <row r="2">
          <cell r="A2">
            <v>0</v>
          </cell>
        </row>
      </sheetData>
      <sheetData sheetId="2046">
        <row r="2">
          <cell r="A2">
            <v>0</v>
          </cell>
        </row>
      </sheetData>
      <sheetData sheetId="2047">
        <row r="2">
          <cell r="A2">
            <v>0</v>
          </cell>
        </row>
      </sheetData>
      <sheetData sheetId="2048">
        <row r="2">
          <cell r="A2">
            <v>0</v>
          </cell>
        </row>
      </sheetData>
      <sheetData sheetId="2049">
        <row r="2">
          <cell r="A2">
            <v>0</v>
          </cell>
        </row>
      </sheetData>
      <sheetData sheetId="2050">
        <row r="2">
          <cell r="A2">
            <v>0</v>
          </cell>
        </row>
      </sheetData>
      <sheetData sheetId="2051">
        <row r="2">
          <cell r="A2">
            <v>0</v>
          </cell>
        </row>
      </sheetData>
      <sheetData sheetId="2052">
        <row r="2">
          <cell r="A2">
            <v>0</v>
          </cell>
        </row>
      </sheetData>
      <sheetData sheetId="2053">
        <row r="2">
          <cell r="A2">
            <v>0</v>
          </cell>
        </row>
      </sheetData>
      <sheetData sheetId="2054">
        <row r="2">
          <cell r="A2">
            <v>0</v>
          </cell>
        </row>
      </sheetData>
      <sheetData sheetId="2055">
        <row r="2">
          <cell r="A2">
            <v>0</v>
          </cell>
        </row>
      </sheetData>
      <sheetData sheetId="2056">
        <row r="2">
          <cell r="A2">
            <v>0</v>
          </cell>
        </row>
      </sheetData>
      <sheetData sheetId="2057">
        <row r="2">
          <cell r="A2">
            <v>0</v>
          </cell>
        </row>
      </sheetData>
      <sheetData sheetId="2058">
        <row r="2">
          <cell r="A2">
            <v>0</v>
          </cell>
        </row>
      </sheetData>
      <sheetData sheetId="2059">
        <row r="2">
          <cell r="A2">
            <v>0</v>
          </cell>
        </row>
      </sheetData>
      <sheetData sheetId="2060">
        <row r="2">
          <cell r="A2">
            <v>0</v>
          </cell>
        </row>
      </sheetData>
      <sheetData sheetId="2061">
        <row r="2">
          <cell r="A2">
            <v>0</v>
          </cell>
        </row>
      </sheetData>
      <sheetData sheetId="2062">
        <row r="2">
          <cell r="A2">
            <v>0</v>
          </cell>
        </row>
      </sheetData>
      <sheetData sheetId="2063">
        <row r="2">
          <cell r="A2">
            <v>0</v>
          </cell>
        </row>
      </sheetData>
      <sheetData sheetId="2064">
        <row r="2">
          <cell r="A2">
            <v>0</v>
          </cell>
        </row>
      </sheetData>
      <sheetData sheetId="2065">
        <row r="2">
          <cell r="A2">
            <v>0</v>
          </cell>
        </row>
      </sheetData>
      <sheetData sheetId="2066">
        <row r="2">
          <cell r="A2">
            <v>0</v>
          </cell>
        </row>
      </sheetData>
      <sheetData sheetId="2067">
        <row r="2">
          <cell r="A2">
            <v>0</v>
          </cell>
        </row>
      </sheetData>
      <sheetData sheetId="2068">
        <row r="2">
          <cell r="A2">
            <v>0</v>
          </cell>
        </row>
      </sheetData>
      <sheetData sheetId="2069">
        <row r="2">
          <cell r="A2">
            <v>0</v>
          </cell>
        </row>
      </sheetData>
      <sheetData sheetId="2070">
        <row r="2">
          <cell r="A2">
            <v>0</v>
          </cell>
        </row>
      </sheetData>
      <sheetData sheetId="2071">
        <row r="2">
          <cell r="A2">
            <v>0</v>
          </cell>
        </row>
      </sheetData>
      <sheetData sheetId="2072">
        <row r="2">
          <cell r="A2">
            <v>0</v>
          </cell>
        </row>
      </sheetData>
      <sheetData sheetId="2073">
        <row r="2">
          <cell r="A2">
            <v>0</v>
          </cell>
        </row>
      </sheetData>
      <sheetData sheetId="2074">
        <row r="2">
          <cell r="A2">
            <v>0</v>
          </cell>
        </row>
      </sheetData>
      <sheetData sheetId="2075">
        <row r="2">
          <cell r="A2">
            <v>0</v>
          </cell>
        </row>
      </sheetData>
      <sheetData sheetId="2076">
        <row r="2">
          <cell r="A2">
            <v>0</v>
          </cell>
        </row>
      </sheetData>
      <sheetData sheetId="2077">
        <row r="2">
          <cell r="A2">
            <v>0</v>
          </cell>
        </row>
      </sheetData>
      <sheetData sheetId="2078">
        <row r="2">
          <cell r="A2">
            <v>0</v>
          </cell>
        </row>
      </sheetData>
      <sheetData sheetId="2079">
        <row r="2">
          <cell r="A2">
            <v>0</v>
          </cell>
        </row>
      </sheetData>
      <sheetData sheetId="2080">
        <row r="2">
          <cell r="A2">
            <v>0</v>
          </cell>
        </row>
      </sheetData>
      <sheetData sheetId="2081">
        <row r="2">
          <cell r="A2">
            <v>0</v>
          </cell>
        </row>
      </sheetData>
      <sheetData sheetId="2082">
        <row r="2">
          <cell r="A2">
            <v>0</v>
          </cell>
        </row>
      </sheetData>
      <sheetData sheetId="2083">
        <row r="2">
          <cell r="A2">
            <v>0</v>
          </cell>
        </row>
      </sheetData>
      <sheetData sheetId="2084">
        <row r="2">
          <cell r="A2">
            <v>0</v>
          </cell>
        </row>
      </sheetData>
      <sheetData sheetId="2085">
        <row r="2">
          <cell r="A2">
            <v>0</v>
          </cell>
        </row>
      </sheetData>
      <sheetData sheetId="2086">
        <row r="2">
          <cell r="A2">
            <v>0</v>
          </cell>
        </row>
      </sheetData>
      <sheetData sheetId="2087">
        <row r="2">
          <cell r="A2">
            <v>0</v>
          </cell>
        </row>
      </sheetData>
      <sheetData sheetId="2088">
        <row r="2">
          <cell r="A2">
            <v>0</v>
          </cell>
        </row>
      </sheetData>
      <sheetData sheetId="2089">
        <row r="2">
          <cell r="A2">
            <v>0</v>
          </cell>
        </row>
      </sheetData>
      <sheetData sheetId="2090">
        <row r="2">
          <cell r="A2">
            <v>0</v>
          </cell>
        </row>
      </sheetData>
      <sheetData sheetId="2091">
        <row r="2">
          <cell r="A2">
            <v>0</v>
          </cell>
        </row>
      </sheetData>
      <sheetData sheetId="2092">
        <row r="2">
          <cell r="A2">
            <v>0</v>
          </cell>
        </row>
      </sheetData>
      <sheetData sheetId="2093">
        <row r="2">
          <cell r="A2">
            <v>0</v>
          </cell>
        </row>
      </sheetData>
      <sheetData sheetId="2094">
        <row r="2">
          <cell r="A2">
            <v>0</v>
          </cell>
        </row>
      </sheetData>
      <sheetData sheetId="2095">
        <row r="2">
          <cell r="A2">
            <v>0</v>
          </cell>
        </row>
      </sheetData>
      <sheetData sheetId="2096">
        <row r="2">
          <cell r="A2">
            <v>0</v>
          </cell>
        </row>
      </sheetData>
      <sheetData sheetId="2097">
        <row r="2">
          <cell r="A2">
            <v>0</v>
          </cell>
        </row>
      </sheetData>
      <sheetData sheetId="2098">
        <row r="2">
          <cell r="A2">
            <v>0</v>
          </cell>
        </row>
      </sheetData>
      <sheetData sheetId="2099">
        <row r="2">
          <cell r="A2">
            <v>0</v>
          </cell>
        </row>
      </sheetData>
      <sheetData sheetId="2100">
        <row r="2">
          <cell r="A2">
            <v>0</v>
          </cell>
        </row>
      </sheetData>
      <sheetData sheetId="2101">
        <row r="2">
          <cell r="A2">
            <v>0</v>
          </cell>
        </row>
      </sheetData>
      <sheetData sheetId="2102">
        <row r="2">
          <cell r="A2">
            <v>0</v>
          </cell>
        </row>
      </sheetData>
      <sheetData sheetId="2103">
        <row r="2">
          <cell r="A2">
            <v>0</v>
          </cell>
        </row>
      </sheetData>
      <sheetData sheetId="2104">
        <row r="2">
          <cell r="A2">
            <v>0</v>
          </cell>
        </row>
      </sheetData>
      <sheetData sheetId="2105">
        <row r="2">
          <cell r="A2">
            <v>0</v>
          </cell>
        </row>
      </sheetData>
      <sheetData sheetId="2106">
        <row r="2">
          <cell r="A2">
            <v>0</v>
          </cell>
        </row>
      </sheetData>
      <sheetData sheetId="2107">
        <row r="2">
          <cell r="A2">
            <v>0</v>
          </cell>
        </row>
      </sheetData>
      <sheetData sheetId="2108">
        <row r="2">
          <cell r="A2">
            <v>0</v>
          </cell>
        </row>
      </sheetData>
      <sheetData sheetId="2109">
        <row r="2">
          <cell r="A2">
            <v>0</v>
          </cell>
        </row>
      </sheetData>
      <sheetData sheetId="2110">
        <row r="2">
          <cell r="A2">
            <v>0</v>
          </cell>
        </row>
      </sheetData>
      <sheetData sheetId="2111">
        <row r="2">
          <cell r="A2">
            <v>0</v>
          </cell>
        </row>
      </sheetData>
      <sheetData sheetId="2112">
        <row r="2">
          <cell r="A2">
            <v>0</v>
          </cell>
        </row>
      </sheetData>
      <sheetData sheetId="2113">
        <row r="2">
          <cell r="A2">
            <v>0</v>
          </cell>
        </row>
      </sheetData>
      <sheetData sheetId="2114">
        <row r="2">
          <cell r="A2">
            <v>0</v>
          </cell>
        </row>
      </sheetData>
      <sheetData sheetId="2115">
        <row r="2">
          <cell r="A2">
            <v>0</v>
          </cell>
        </row>
      </sheetData>
      <sheetData sheetId="2116">
        <row r="2">
          <cell r="A2">
            <v>0</v>
          </cell>
        </row>
      </sheetData>
      <sheetData sheetId="2117">
        <row r="2">
          <cell r="A2">
            <v>0</v>
          </cell>
        </row>
      </sheetData>
      <sheetData sheetId="2118">
        <row r="2">
          <cell r="A2">
            <v>0</v>
          </cell>
        </row>
      </sheetData>
      <sheetData sheetId="2119">
        <row r="2">
          <cell r="A2">
            <v>0</v>
          </cell>
        </row>
      </sheetData>
      <sheetData sheetId="2120">
        <row r="2">
          <cell r="A2">
            <v>0</v>
          </cell>
        </row>
      </sheetData>
      <sheetData sheetId="2121">
        <row r="2">
          <cell r="A2">
            <v>0</v>
          </cell>
        </row>
      </sheetData>
      <sheetData sheetId="2122">
        <row r="2">
          <cell r="A2">
            <v>0</v>
          </cell>
        </row>
      </sheetData>
      <sheetData sheetId="2123">
        <row r="2">
          <cell r="A2">
            <v>0</v>
          </cell>
        </row>
      </sheetData>
      <sheetData sheetId="2124">
        <row r="2">
          <cell r="A2">
            <v>0</v>
          </cell>
        </row>
      </sheetData>
      <sheetData sheetId="2125">
        <row r="2">
          <cell r="A2">
            <v>0</v>
          </cell>
        </row>
      </sheetData>
      <sheetData sheetId="2126">
        <row r="2">
          <cell r="A2">
            <v>0</v>
          </cell>
        </row>
      </sheetData>
      <sheetData sheetId="2127">
        <row r="2">
          <cell r="A2">
            <v>0</v>
          </cell>
        </row>
      </sheetData>
      <sheetData sheetId="2128">
        <row r="2">
          <cell r="A2">
            <v>0</v>
          </cell>
        </row>
      </sheetData>
      <sheetData sheetId="2129">
        <row r="2">
          <cell r="A2">
            <v>0</v>
          </cell>
        </row>
      </sheetData>
      <sheetData sheetId="2130">
        <row r="2">
          <cell r="A2">
            <v>0</v>
          </cell>
        </row>
      </sheetData>
      <sheetData sheetId="2131">
        <row r="2">
          <cell r="A2">
            <v>0</v>
          </cell>
        </row>
      </sheetData>
      <sheetData sheetId="2132">
        <row r="2">
          <cell r="A2">
            <v>0</v>
          </cell>
        </row>
      </sheetData>
      <sheetData sheetId="2133">
        <row r="2">
          <cell r="A2">
            <v>0</v>
          </cell>
        </row>
      </sheetData>
      <sheetData sheetId="2134">
        <row r="2">
          <cell r="A2">
            <v>0</v>
          </cell>
        </row>
      </sheetData>
      <sheetData sheetId="2135">
        <row r="2">
          <cell r="A2">
            <v>0</v>
          </cell>
        </row>
      </sheetData>
      <sheetData sheetId="2136">
        <row r="2">
          <cell r="A2">
            <v>0</v>
          </cell>
        </row>
      </sheetData>
      <sheetData sheetId="2137">
        <row r="2">
          <cell r="A2">
            <v>0</v>
          </cell>
        </row>
      </sheetData>
      <sheetData sheetId="2138">
        <row r="2">
          <cell r="A2">
            <v>0</v>
          </cell>
        </row>
      </sheetData>
      <sheetData sheetId="2139">
        <row r="2">
          <cell r="A2">
            <v>0</v>
          </cell>
        </row>
      </sheetData>
      <sheetData sheetId="2140">
        <row r="2">
          <cell r="A2">
            <v>0</v>
          </cell>
        </row>
      </sheetData>
      <sheetData sheetId="2141">
        <row r="2">
          <cell r="A2">
            <v>0</v>
          </cell>
        </row>
      </sheetData>
      <sheetData sheetId="2142">
        <row r="2">
          <cell r="A2">
            <v>0</v>
          </cell>
        </row>
      </sheetData>
      <sheetData sheetId="2143">
        <row r="2">
          <cell r="A2">
            <v>0</v>
          </cell>
        </row>
      </sheetData>
      <sheetData sheetId="2144">
        <row r="2">
          <cell r="A2">
            <v>0</v>
          </cell>
        </row>
      </sheetData>
      <sheetData sheetId="2145">
        <row r="2">
          <cell r="A2">
            <v>0</v>
          </cell>
        </row>
      </sheetData>
      <sheetData sheetId="2146">
        <row r="2">
          <cell r="A2">
            <v>0</v>
          </cell>
        </row>
      </sheetData>
      <sheetData sheetId="2147">
        <row r="2">
          <cell r="A2">
            <v>0</v>
          </cell>
        </row>
      </sheetData>
      <sheetData sheetId="2148">
        <row r="2">
          <cell r="A2">
            <v>0</v>
          </cell>
        </row>
      </sheetData>
      <sheetData sheetId="2149">
        <row r="2">
          <cell r="A2">
            <v>0</v>
          </cell>
        </row>
      </sheetData>
      <sheetData sheetId="2150">
        <row r="2">
          <cell r="A2">
            <v>0</v>
          </cell>
        </row>
      </sheetData>
      <sheetData sheetId="2151">
        <row r="2">
          <cell r="A2">
            <v>0</v>
          </cell>
        </row>
      </sheetData>
      <sheetData sheetId="2152">
        <row r="2">
          <cell r="A2">
            <v>0</v>
          </cell>
        </row>
      </sheetData>
      <sheetData sheetId="2153">
        <row r="2">
          <cell r="A2">
            <v>0</v>
          </cell>
        </row>
      </sheetData>
      <sheetData sheetId="2154">
        <row r="2">
          <cell r="A2">
            <v>0</v>
          </cell>
        </row>
      </sheetData>
      <sheetData sheetId="2155">
        <row r="2">
          <cell r="A2">
            <v>0</v>
          </cell>
        </row>
      </sheetData>
      <sheetData sheetId="2156">
        <row r="2">
          <cell r="A2">
            <v>0</v>
          </cell>
        </row>
      </sheetData>
      <sheetData sheetId="2157">
        <row r="2">
          <cell r="A2">
            <v>0</v>
          </cell>
        </row>
      </sheetData>
      <sheetData sheetId="2158">
        <row r="2">
          <cell r="A2">
            <v>0</v>
          </cell>
        </row>
      </sheetData>
      <sheetData sheetId="2159">
        <row r="2">
          <cell r="A2">
            <v>0</v>
          </cell>
        </row>
      </sheetData>
      <sheetData sheetId="2160">
        <row r="2">
          <cell r="A2">
            <v>0</v>
          </cell>
        </row>
      </sheetData>
      <sheetData sheetId="2161">
        <row r="2">
          <cell r="A2">
            <v>0</v>
          </cell>
        </row>
      </sheetData>
      <sheetData sheetId="2162">
        <row r="2">
          <cell r="A2">
            <v>0</v>
          </cell>
        </row>
      </sheetData>
      <sheetData sheetId="2163">
        <row r="2">
          <cell r="A2">
            <v>0</v>
          </cell>
        </row>
      </sheetData>
      <sheetData sheetId="2164">
        <row r="2">
          <cell r="A2">
            <v>0</v>
          </cell>
        </row>
      </sheetData>
      <sheetData sheetId="2165">
        <row r="2">
          <cell r="A2">
            <v>0</v>
          </cell>
        </row>
      </sheetData>
      <sheetData sheetId="2166">
        <row r="2">
          <cell r="A2">
            <v>0</v>
          </cell>
        </row>
      </sheetData>
      <sheetData sheetId="2167">
        <row r="2">
          <cell r="A2">
            <v>0</v>
          </cell>
        </row>
      </sheetData>
      <sheetData sheetId="2168">
        <row r="2">
          <cell r="A2">
            <v>0</v>
          </cell>
        </row>
      </sheetData>
      <sheetData sheetId="2169">
        <row r="2">
          <cell r="A2">
            <v>0</v>
          </cell>
        </row>
      </sheetData>
      <sheetData sheetId="2170">
        <row r="2">
          <cell r="A2">
            <v>0</v>
          </cell>
        </row>
      </sheetData>
      <sheetData sheetId="2171">
        <row r="2">
          <cell r="A2">
            <v>0</v>
          </cell>
        </row>
      </sheetData>
      <sheetData sheetId="2172">
        <row r="2">
          <cell r="A2">
            <v>0</v>
          </cell>
        </row>
      </sheetData>
      <sheetData sheetId="2173">
        <row r="2">
          <cell r="A2">
            <v>0</v>
          </cell>
        </row>
      </sheetData>
      <sheetData sheetId="2174">
        <row r="2">
          <cell r="A2">
            <v>0</v>
          </cell>
        </row>
      </sheetData>
      <sheetData sheetId="2175">
        <row r="2">
          <cell r="A2">
            <v>0</v>
          </cell>
        </row>
      </sheetData>
      <sheetData sheetId="2176">
        <row r="2">
          <cell r="A2">
            <v>0</v>
          </cell>
        </row>
      </sheetData>
      <sheetData sheetId="2177">
        <row r="2">
          <cell r="A2">
            <v>0</v>
          </cell>
        </row>
      </sheetData>
      <sheetData sheetId="2178">
        <row r="2">
          <cell r="A2">
            <v>0</v>
          </cell>
        </row>
      </sheetData>
      <sheetData sheetId="2179">
        <row r="2">
          <cell r="A2">
            <v>0</v>
          </cell>
        </row>
      </sheetData>
      <sheetData sheetId="2180">
        <row r="2">
          <cell r="A2">
            <v>0</v>
          </cell>
        </row>
      </sheetData>
      <sheetData sheetId="2181">
        <row r="2">
          <cell r="A2">
            <v>0</v>
          </cell>
        </row>
      </sheetData>
      <sheetData sheetId="2182">
        <row r="2">
          <cell r="A2">
            <v>0</v>
          </cell>
        </row>
      </sheetData>
      <sheetData sheetId="2183">
        <row r="2">
          <cell r="A2">
            <v>0</v>
          </cell>
        </row>
      </sheetData>
      <sheetData sheetId="2184">
        <row r="2">
          <cell r="A2">
            <v>0</v>
          </cell>
        </row>
      </sheetData>
      <sheetData sheetId="2185">
        <row r="2">
          <cell r="A2">
            <v>0</v>
          </cell>
        </row>
      </sheetData>
      <sheetData sheetId="2186">
        <row r="2">
          <cell r="A2">
            <v>0</v>
          </cell>
        </row>
      </sheetData>
      <sheetData sheetId="2187">
        <row r="2">
          <cell r="A2">
            <v>0</v>
          </cell>
        </row>
      </sheetData>
      <sheetData sheetId="2188">
        <row r="2">
          <cell r="A2">
            <v>0</v>
          </cell>
        </row>
      </sheetData>
      <sheetData sheetId="2189">
        <row r="2">
          <cell r="A2">
            <v>0</v>
          </cell>
        </row>
      </sheetData>
      <sheetData sheetId="2190">
        <row r="2">
          <cell r="A2">
            <v>0</v>
          </cell>
        </row>
      </sheetData>
      <sheetData sheetId="2191">
        <row r="2">
          <cell r="A2">
            <v>0</v>
          </cell>
        </row>
      </sheetData>
      <sheetData sheetId="2192">
        <row r="2">
          <cell r="A2">
            <v>0</v>
          </cell>
        </row>
      </sheetData>
      <sheetData sheetId="2193">
        <row r="2">
          <cell r="A2">
            <v>0</v>
          </cell>
        </row>
      </sheetData>
      <sheetData sheetId="2194">
        <row r="2">
          <cell r="A2">
            <v>0</v>
          </cell>
        </row>
      </sheetData>
      <sheetData sheetId="2195">
        <row r="2">
          <cell r="A2">
            <v>0</v>
          </cell>
        </row>
      </sheetData>
      <sheetData sheetId="2196">
        <row r="2">
          <cell r="A2">
            <v>0</v>
          </cell>
        </row>
      </sheetData>
      <sheetData sheetId="2197">
        <row r="2">
          <cell r="A2">
            <v>0</v>
          </cell>
        </row>
      </sheetData>
      <sheetData sheetId="2198">
        <row r="2">
          <cell r="A2">
            <v>0</v>
          </cell>
        </row>
      </sheetData>
      <sheetData sheetId="2199">
        <row r="2">
          <cell r="A2">
            <v>0</v>
          </cell>
        </row>
      </sheetData>
      <sheetData sheetId="2200">
        <row r="2">
          <cell r="A2">
            <v>0</v>
          </cell>
        </row>
      </sheetData>
      <sheetData sheetId="2201">
        <row r="2">
          <cell r="A2">
            <v>0</v>
          </cell>
        </row>
      </sheetData>
      <sheetData sheetId="2202">
        <row r="2">
          <cell r="A2">
            <v>0</v>
          </cell>
        </row>
      </sheetData>
      <sheetData sheetId="2203">
        <row r="2">
          <cell r="A2">
            <v>0</v>
          </cell>
        </row>
      </sheetData>
      <sheetData sheetId="2204">
        <row r="2">
          <cell r="A2">
            <v>0</v>
          </cell>
        </row>
      </sheetData>
      <sheetData sheetId="2205">
        <row r="2">
          <cell r="A2">
            <v>0</v>
          </cell>
        </row>
      </sheetData>
      <sheetData sheetId="2206">
        <row r="2">
          <cell r="A2">
            <v>0</v>
          </cell>
        </row>
      </sheetData>
      <sheetData sheetId="2207">
        <row r="2">
          <cell r="A2">
            <v>0</v>
          </cell>
        </row>
      </sheetData>
      <sheetData sheetId="2208">
        <row r="2">
          <cell r="A2">
            <v>0</v>
          </cell>
        </row>
      </sheetData>
      <sheetData sheetId="2209">
        <row r="2">
          <cell r="A2">
            <v>0</v>
          </cell>
        </row>
      </sheetData>
      <sheetData sheetId="2210">
        <row r="2">
          <cell r="A2">
            <v>0</v>
          </cell>
        </row>
      </sheetData>
      <sheetData sheetId="2211">
        <row r="2">
          <cell r="A2">
            <v>0</v>
          </cell>
        </row>
      </sheetData>
      <sheetData sheetId="2212">
        <row r="2">
          <cell r="A2">
            <v>0</v>
          </cell>
        </row>
      </sheetData>
      <sheetData sheetId="2213">
        <row r="2">
          <cell r="A2">
            <v>0</v>
          </cell>
        </row>
      </sheetData>
      <sheetData sheetId="2214">
        <row r="2">
          <cell r="A2">
            <v>0</v>
          </cell>
        </row>
      </sheetData>
      <sheetData sheetId="2215">
        <row r="2">
          <cell r="A2">
            <v>0</v>
          </cell>
        </row>
      </sheetData>
      <sheetData sheetId="2216">
        <row r="2">
          <cell r="A2">
            <v>0</v>
          </cell>
        </row>
      </sheetData>
      <sheetData sheetId="2217">
        <row r="2">
          <cell r="A2">
            <v>0</v>
          </cell>
        </row>
      </sheetData>
      <sheetData sheetId="2218">
        <row r="2">
          <cell r="A2">
            <v>0</v>
          </cell>
        </row>
      </sheetData>
      <sheetData sheetId="2219">
        <row r="2">
          <cell r="A2">
            <v>0</v>
          </cell>
        </row>
      </sheetData>
      <sheetData sheetId="2220">
        <row r="2">
          <cell r="A2">
            <v>0</v>
          </cell>
        </row>
      </sheetData>
      <sheetData sheetId="2221">
        <row r="2">
          <cell r="A2">
            <v>0</v>
          </cell>
        </row>
      </sheetData>
      <sheetData sheetId="2222">
        <row r="2">
          <cell r="A2">
            <v>0</v>
          </cell>
        </row>
      </sheetData>
      <sheetData sheetId="2223">
        <row r="2">
          <cell r="A2">
            <v>0</v>
          </cell>
        </row>
      </sheetData>
      <sheetData sheetId="2224">
        <row r="2">
          <cell r="A2">
            <v>0</v>
          </cell>
        </row>
      </sheetData>
      <sheetData sheetId="2225">
        <row r="2">
          <cell r="A2">
            <v>0</v>
          </cell>
        </row>
      </sheetData>
      <sheetData sheetId="2226">
        <row r="2">
          <cell r="A2">
            <v>0</v>
          </cell>
        </row>
      </sheetData>
      <sheetData sheetId="2227">
        <row r="2">
          <cell r="A2">
            <v>0</v>
          </cell>
        </row>
      </sheetData>
      <sheetData sheetId="2228">
        <row r="2">
          <cell r="A2">
            <v>0</v>
          </cell>
        </row>
      </sheetData>
      <sheetData sheetId="2229">
        <row r="2">
          <cell r="A2">
            <v>0</v>
          </cell>
        </row>
      </sheetData>
      <sheetData sheetId="2230">
        <row r="2">
          <cell r="A2">
            <v>0</v>
          </cell>
        </row>
      </sheetData>
      <sheetData sheetId="2231">
        <row r="2">
          <cell r="A2">
            <v>0</v>
          </cell>
        </row>
      </sheetData>
      <sheetData sheetId="2232">
        <row r="2">
          <cell r="A2">
            <v>0</v>
          </cell>
        </row>
      </sheetData>
      <sheetData sheetId="2233">
        <row r="2">
          <cell r="A2">
            <v>0</v>
          </cell>
        </row>
      </sheetData>
      <sheetData sheetId="2234">
        <row r="2">
          <cell r="A2">
            <v>0</v>
          </cell>
        </row>
      </sheetData>
      <sheetData sheetId="2235">
        <row r="2">
          <cell r="A2">
            <v>0</v>
          </cell>
        </row>
      </sheetData>
      <sheetData sheetId="2236">
        <row r="2">
          <cell r="A2">
            <v>0</v>
          </cell>
        </row>
      </sheetData>
      <sheetData sheetId="2237">
        <row r="2">
          <cell r="A2">
            <v>0</v>
          </cell>
        </row>
      </sheetData>
      <sheetData sheetId="2238">
        <row r="2">
          <cell r="A2">
            <v>0</v>
          </cell>
        </row>
      </sheetData>
      <sheetData sheetId="2239">
        <row r="2">
          <cell r="A2">
            <v>0</v>
          </cell>
        </row>
      </sheetData>
      <sheetData sheetId="2240">
        <row r="2">
          <cell r="A2">
            <v>0</v>
          </cell>
        </row>
      </sheetData>
      <sheetData sheetId="2241">
        <row r="2">
          <cell r="A2">
            <v>0</v>
          </cell>
        </row>
      </sheetData>
      <sheetData sheetId="2242">
        <row r="2">
          <cell r="A2">
            <v>0</v>
          </cell>
        </row>
      </sheetData>
      <sheetData sheetId="2243">
        <row r="2">
          <cell r="A2">
            <v>0</v>
          </cell>
        </row>
      </sheetData>
      <sheetData sheetId="2244">
        <row r="2">
          <cell r="A2">
            <v>0</v>
          </cell>
        </row>
      </sheetData>
      <sheetData sheetId="2245">
        <row r="2">
          <cell r="A2">
            <v>0</v>
          </cell>
        </row>
      </sheetData>
      <sheetData sheetId="2246">
        <row r="2">
          <cell r="A2">
            <v>0</v>
          </cell>
        </row>
      </sheetData>
      <sheetData sheetId="2247">
        <row r="2">
          <cell r="A2">
            <v>0</v>
          </cell>
        </row>
      </sheetData>
      <sheetData sheetId="2248">
        <row r="2">
          <cell r="A2">
            <v>0</v>
          </cell>
        </row>
      </sheetData>
      <sheetData sheetId="2249">
        <row r="2">
          <cell r="A2">
            <v>0</v>
          </cell>
        </row>
      </sheetData>
      <sheetData sheetId="2250">
        <row r="2">
          <cell r="A2">
            <v>0</v>
          </cell>
        </row>
      </sheetData>
      <sheetData sheetId="2251">
        <row r="2">
          <cell r="A2">
            <v>0</v>
          </cell>
        </row>
      </sheetData>
      <sheetData sheetId="2252">
        <row r="2">
          <cell r="A2">
            <v>0</v>
          </cell>
        </row>
      </sheetData>
      <sheetData sheetId="2253">
        <row r="2">
          <cell r="A2">
            <v>0</v>
          </cell>
        </row>
      </sheetData>
      <sheetData sheetId="2254">
        <row r="2">
          <cell r="A2">
            <v>0</v>
          </cell>
        </row>
      </sheetData>
      <sheetData sheetId="2255">
        <row r="2">
          <cell r="A2">
            <v>0</v>
          </cell>
        </row>
      </sheetData>
      <sheetData sheetId="2256">
        <row r="2">
          <cell r="A2">
            <v>0</v>
          </cell>
        </row>
      </sheetData>
      <sheetData sheetId="2257">
        <row r="2">
          <cell r="A2">
            <v>0</v>
          </cell>
        </row>
      </sheetData>
      <sheetData sheetId="2258">
        <row r="2">
          <cell r="A2">
            <v>0</v>
          </cell>
        </row>
      </sheetData>
      <sheetData sheetId="2259">
        <row r="2">
          <cell r="A2">
            <v>0</v>
          </cell>
        </row>
      </sheetData>
      <sheetData sheetId="2260">
        <row r="2">
          <cell r="A2">
            <v>0</v>
          </cell>
        </row>
      </sheetData>
      <sheetData sheetId="2261">
        <row r="2">
          <cell r="A2">
            <v>0</v>
          </cell>
        </row>
      </sheetData>
      <sheetData sheetId="2262">
        <row r="2">
          <cell r="A2">
            <v>0</v>
          </cell>
        </row>
      </sheetData>
      <sheetData sheetId="2263">
        <row r="2">
          <cell r="A2">
            <v>0</v>
          </cell>
        </row>
      </sheetData>
      <sheetData sheetId="2264">
        <row r="2">
          <cell r="A2">
            <v>0</v>
          </cell>
        </row>
      </sheetData>
      <sheetData sheetId="2265">
        <row r="2">
          <cell r="A2">
            <v>0</v>
          </cell>
        </row>
      </sheetData>
      <sheetData sheetId="2266">
        <row r="2">
          <cell r="A2">
            <v>0</v>
          </cell>
        </row>
      </sheetData>
      <sheetData sheetId="2267">
        <row r="2">
          <cell r="A2">
            <v>0</v>
          </cell>
        </row>
      </sheetData>
      <sheetData sheetId="2268">
        <row r="2">
          <cell r="A2">
            <v>0</v>
          </cell>
        </row>
      </sheetData>
      <sheetData sheetId="2269">
        <row r="2">
          <cell r="A2">
            <v>0</v>
          </cell>
        </row>
      </sheetData>
      <sheetData sheetId="2270">
        <row r="2">
          <cell r="A2">
            <v>0</v>
          </cell>
        </row>
      </sheetData>
      <sheetData sheetId="2271">
        <row r="2">
          <cell r="A2">
            <v>0</v>
          </cell>
        </row>
      </sheetData>
      <sheetData sheetId="2272">
        <row r="2">
          <cell r="A2">
            <v>0</v>
          </cell>
        </row>
      </sheetData>
      <sheetData sheetId="2273">
        <row r="2">
          <cell r="A2">
            <v>0</v>
          </cell>
        </row>
      </sheetData>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ow r="2">
          <cell r="A2">
            <v>0</v>
          </cell>
        </row>
      </sheetData>
      <sheetData sheetId="2411">
        <row r="2">
          <cell r="A2">
            <v>0</v>
          </cell>
        </row>
      </sheetData>
      <sheetData sheetId="2412">
        <row r="2">
          <cell r="A2">
            <v>0</v>
          </cell>
        </row>
      </sheetData>
      <sheetData sheetId="2413">
        <row r="2">
          <cell r="A2">
            <v>0</v>
          </cell>
        </row>
      </sheetData>
      <sheetData sheetId="2414">
        <row r="2">
          <cell r="A2">
            <v>0</v>
          </cell>
        </row>
      </sheetData>
      <sheetData sheetId="2415">
        <row r="2">
          <cell r="A2">
            <v>0</v>
          </cell>
        </row>
      </sheetData>
      <sheetData sheetId="2416">
        <row r="2">
          <cell r="A2">
            <v>0</v>
          </cell>
        </row>
      </sheetData>
      <sheetData sheetId="2417">
        <row r="2">
          <cell r="A2">
            <v>0</v>
          </cell>
        </row>
      </sheetData>
      <sheetData sheetId="2418">
        <row r="2">
          <cell r="A2">
            <v>0</v>
          </cell>
        </row>
      </sheetData>
      <sheetData sheetId="2419">
        <row r="2">
          <cell r="A2">
            <v>0</v>
          </cell>
        </row>
      </sheetData>
      <sheetData sheetId="2420">
        <row r="2">
          <cell r="A2">
            <v>0</v>
          </cell>
        </row>
      </sheetData>
      <sheetData sheetId="2421">
        <row r="2">
          <cell r="A2">
            <v>0</v>
          </cell>
        </row>
      </sheetData>
      <sheetData sheetId="2422">
        <row r="2">
          <cell r="A2">
            <v>0</v>
          </cell>
        </row>
      </sheetData>
      <sheetData sheetId="2423">
        <row r="2">
          <cell r="A2">
            <v>0</v>
          </cell>
        </row>
      </sheetData>
      <sheetData sheetId="2424">
        <row r="2">
          <cell r="A2">
            <v>0</v>
          </cell>
        </row>
      </sheetData>
      <sheetData sheetId="2425">
        <row r="2">
          <cell r="A2">
            <v>0</v>
          </cell>
        </row>
      </sheetData>
      <sheetData sheetId="2426">
        <row r="2">
          <cell r="A2">
            <v>0</v>
          </cell>
        </row>
      </sheetData>
      <sheetData sheetId="2427">
        <row r="2">
          <cell r="A2">
            <v>0</v>
          </cell>
        </row>
      </sheetData>
      <sheetData sheetId="2428">
        <row r="2">
          <cell r="A2">
            <v>0</v>
          </cell>
        </row>
      </sheetData>
      <sheetData sheetId="2429">
        <row r="2">
          <cell r="A2">
            <v>0</v>
          </cell>
        </row>
      </sheetData>
      <sheetData sheetId="2430">
        <row r="2">
          <cell r="A2">
            <v>0</v>
          </cell>
        </row>
      </sheetData>
      <sheetData sheetId="2431">
        <row r="2">
          <cell r="A2">
            <v>0</v>
          </cell>
        </row>
      </sheetData>
      <sheetData sheetId="2432">
        <row r="2">
          <cell r="A2">
            <v>0</v>
          </cell>
        </row>
      </sheetData>
      <sheetData sheetId="2433">
        <row r="2">
          <cell r="A2">
            <v>0</v>
          </cell>
        </row>
      </sheetData>
      <sheetData sheetId="2434">
        <row r="2">
          <cell r="A2">
            <v>0</v>
          </cell>
        </row>
      </sheetData>
      <sheetData sheetId="2435">
        <row r="2">
          <cell r="A2">
            <v>0</v>
          </cell>
        </row>
      </sheetData>
      <sheetData sheetId="2436">
        <row r="2">
          <cell r="A2">
            <v>0</v>
          </cell>
        </row>
      </sheetData>
      <sheetData sheetId="2437">
        <row r="2">
          <cell r="A2">
            <v>0</v>
          </cell>
        </row>
      </sheetData>
      <sheetData sheetId="2438">
        <row r="2">
          <cell r="A2">
            <v>0</v>
          </cell>
        </row>
      </sheetData>
      <sheetData sheetId="2439">
        <row r="2">
          <cell r="A2">
            <v>0</v>
          </cell>
        </row>
      </sheetData>
      <sheetData sheetId="2440">
        <row r="2">
          <cell r="A2">
            <v>0</v>
          </cell>
        </row>
      </sheetData>
      <sheetData sheetId="2441">
        <row r="2">
          <cell r="A2">
            <v>0</v>
          </cell>
        </row>
      </sheetData>
      <sheetData sheetId="2442">
        <row r="2">
          <cell r="A2">
            <v>0</v>
          </cell>
        </row>
      </sheetData>
      <sheetData sheetId="2443">
        <row r="2">
          <cell r="A2">
            <v>0</v>
          </cell>
        </row>
      </sheetData>
      <sheetData sheetId="2444">
        <row r="2">
          <cell r="A2">
            <v>0</v>
          </cell>
        </row>
      </sheetData>
      <sheetData sheetId="2445">
        <row r="2">
          <cell r="A2">
            <v>0</v>
          </cell>
        </row>
      </sheetData>
      <sheetData sheetId="2446">
        <row r="2">
          <cell r="A2">
            <v>0</v>
          </cell>
        </row>
      </sheetData>
      <sheetData sheetId="2447">
        <row r="2">
          <cell r="A2">
            <v>0</v>
          </cell>
        </row>
      </sheetData>
      <sheetData sheetId="2448">
        <row r="2">
          <cell r="A2">
            <v>0</v>
          </cell>
        </row>
      </sheetData>
      <sheetData sheetId="2449">
        <row r="2">
          <cell r="A2">
            <v>0</v>
          </cell>
        </row>
      </sheetData>
      <sheetData sheetId="2450">
        <row r="2">
          <cell r="A2">
            <v>0</v>
          </cell>
        </row>
      </sheetData>
      <sheetData sheetId="2451">
        <row r="2">
          <cell r="A2">
            <v>0</v>
          </cell>
        </row>
      </sheetData>
      <sheetData sheetId="2452">
        <row r="2">
          <cell r="A2">
            <v>0</v>
          </cell>
        </row>
      </sheetData>
      <sheetData sheetId="2453">
        <row r="2">
          <cell r="A2">
            <v>0</v>
          </cell>
        </row>
      </sheetData>
      <sheetData sheetId="2454">
        <row r="2">
          <cell r="A2">
            <v>0</v>
          </cell>
        </row>
      </sheetData>
      <sheetData sheetId="2455">
        <row r="2">
          <cell r="A2">
            <v>0</v>
          </cell>
        </row>
      </sheetData>
      <sheetData sheetId="2456" refreshError="1"/>
      <sheetData sheetId="2457">
        <row r="2">
          <cell r="A2">
            <v>0</v>
          </cell>
        </row>
      </sheetData>
      <sheetData sheetId="2458">
        <row r="2">
          <cell r="A2">
            <v>0</v>
          </cell>
        </row>
      </sheetData>
      <sheetData sheetId="2459">
        <row r="2">
          <cell r="A2">
            <v>0</v>
          </cell>
        </row>
      </sheetData>
      <sheetData sheetId="2460">
        <row r="2">
          <cell r="A2">
            <v>0</v>
          </cell>
        </row>
      </sheetData>
      <sheetData sheetId="2461">
        <row r="2">
          <cell r="A2">
            <v>0</v>
          </cell>
        </row>
      </sheetData>
      <sheetData sheetId="2462">
        <row r="2">
          <cell r="A2">
            <v>0</v>
          </cell>
        </row>
      </sheetData>
      <sheetData sheetId="2463">
        <row r="2">
          <cell r="A2">
            <v>0</v>
          </cell>
        </row>
      </sheetData>
      <sheetData sheetId="2464">
        <row r="2">
          <cell r="A2">
            <v>0</v>
          </cell>
        </row>
      </sheetData>
      <sheetData sheetId="2465">
        <row r="2">
          <cell r="A2">
            <v>0</v>
          </cell>
        </row>
      </sheetData>
      <sheetData sheetId="2466">
        <row r="2">
          <cell r="A2">
            <v>0</v>
          </cell>
        </row>
      </sheetData>
      <sheetData sheetId="2467">
        <row r="2">
          <cell r="A2">
            <v>0</v>
          </cell>
        </row>
      </sheetData>
      <sheetData sheetId="2468">
        <row r="2">
          <cell r="A2">
            <v>0</v>
          </cell>
        </row>
      </sheetData>
      <sheetData sheetId="2469">
        <row r="2">
          <cell r="A2">
            <v>0</v>
          </cell>
        </row>
      </sheetData>
      <sheetData sheetId="2470">
        <row r="2">
          <cell r="A2">
            <v>0</v>
          </cell>
        </row>
      </sheetData>
      <sheetData sheetId="2471">
        <row r="2">
          <cell r="A2">
            <v>0</v>
          </cell>
        </row>
      </sheetData>
      <sheetData sheetId="2472">
        <row r="2">
          <cell r="A2">
            <v>0</v>
          </cell>
        </row>
      </sheetData>
      <sheetData sheetId="2473">
        <row r="2">
          <cell r="A2">
            <v>0</v>
          </cell>
        </row>
      </sheetData>
      <sheetData sheetId="2474">
        <row r="2">
          <cell r="A2">
            <v>0</v>
          </cell>
        </row>
      </sheetData>
      <sheetData sheetId="2475">
        <row r="2">
          <cell r="A2">
            <v>0</v>
          </cell>
        </row>
      </sheetData>
      <sheetData sheetId="2476">
        <row r="2">
          <cell r="A2">
            <v>0</v>
          </cell>
        </row>
      </sheetData>
      <sheetData sheetId="2477">
        <row r="2">
          <cell r="A2">
            <v>0</v>
          </cell>
        </row>
      </sheetData>
      <sheetData sheetId="2478">
        <row r="2">
          <cell r="A2">
            <v>0</v>
          </cell>
        </row>
      </sheetData>
      <sheetData sheetId="2479">
        <row r="2">
          <cell r="A2">
            <v>0</v>
          </cell>
        </row>
      </sheetData>
      <sheetData sheetId="2480">
        <row r="2">
          <cell r="A2">
            <v>0</v>
          </cell>
        </row>
      </sheetData>
      <sheetData sheetId="2481">
        <row r="2">
          <cell r="A2">
            <v>0</v>
          </cell>
        </row>
      </sheetData>
      <sheetData sheetId="2482">
        <row r="2">
          <cell r="A2">
            <v>0</v>
          </cell>
        </row>
      </sheetData>
      <sheetData sheetId="2483">
        <row r="2">
          <cell r="A2">
            <v>0</v>
          </cell>
        </row>
      </sheetData>
      <sheetData sheetId="2484">
        <row r="2">
          <cell r="A2">
            <v>0</v>
          </cell>
        </row>
      </sheetData>
      <sheetData sheetId="2485">
        <row r="2">
          <cell r="A2">
            <v>0</v>
          </cell>
        </row>
      </sheetData>
      <sheetData sheetId="2486">
        <row r="2">
          <cell r="A2">
            <v>0</v>
          </cell>
        </row>
      </sheetData>
      <sheetData sheetId="2487">
        <row r="2">
          <cell r="A2">
            <v>0</v>
          </cell>
        </row>
      </sheetData>
      <sheetData sheetId="2488">
        <row r="2">
          <cell r="A2">
            <v>0</v>
          </cell>
        </row>
      </sheetData>
      <sheetData sheetId="2489">
        <row r="2">
          <cell r="A2">
            <v>0</v>
          </cell>
        </row>
      </sheetData>
      <sheetData sheetId="2490">
        <row r="2">
          <cell r="A2">
            <v>0</v>
          </cell>
        </row>
      </sheetData>
      <sheetData sheetId="2491">
        <row r="2">
          <cell r="A2">
            <v>0</v>
          </cell>
        </row>
      </sheetData>
      <sheetData sheetId="2492">
        <row r="2">
          <cell r="A2">
            <v>0</v>
          </cell>
        </row>
      </sheetData>
      <sheetData sheetId="2493">
        <row r="2">
          <cell r="A2">
            <v>0</v>
          </cell>
        </row>
      </sheetData>
      <sheetData sheetId="2494">
        <row r="2">
          <cell r="A2">
            <v>0</v>
          </cell>
        </row>
      </sheetData>
      <sheetData sheetId="2495">
        <row r="2">
          <cell r="A2">
            <v>0</v>
          </cell>
        </row>
      </sheetData>
      <sheetData sheetId="2496">
        <row r="2">
          <cell r="A2">
            <v>0</v>
          </cell>
        </row>
      </sheetData>
      <sheetData sheetId="2497">
        <row r="2">
          <cell r="A2">
            <v>0</v>
          </cell>
        </row>
      </sheetData>
      <sheetData sheetId="2498">
        <row r="2">
          <cell r="A2">
            <v>0</v>
          </cell>
        </row>
      </sheetData>
      <sheetData sheetId="2499">
        <row r="2">
          <cell r="A2">
            <v>0</v>
          </cell>
        </row>
      </sheetData>
      <sheetData sheetId="2500">
        <row r="2">
          <cell r="A2">
            <v>0</v>
          </cell>
        </row>
      </sheetData>
      <sheetData sheetId="2501">
        <row r="2">
          <cell r="A2">
            <v>0</v>
          </cell>
        </row>
      </sheetData>
      <sheetData sheetId="2502">
        <row r="2">
          <cell r="A2">
            <v>0</v>
          </cell>
        </row>
      </sheetData>
      <sheetData sheetId="2503">
        <row r="2">
          <cell r="A2">
            <v>0</v>
          </cell>
        </row>
      </sheetData>
      <sheetData sheetId="2504">
        <row r="2">
          <cell r="A2">
            <v>0</v>
          </cell>
        </row>
      </sheetData>
      <sheetData sheetId="2505">
        <row r="2">
          <cell r="A2">
            <v>0</v>
          </cell>
        </row>
      </sheetData>
      <sheetData sheetId="2506">
        <row r="2">
          <cell r="A2">
            <v>0</v>
          </cell>
        </row>
      </sheetData>
      <sheetData sheetId="2507">
        <row r="2">
          <cell r="A2">
            <v>0</v>
          </cell>
        </row>
      </sheetData>
      <sheetData sheetId="2508">
        <row r="2">
          <cell r="A2">
            <v>0</v>
          </cell>
        </row>
      </sheetData>
      <sheetData sheetId="2509">
        <row r="2">
          <cell r="A2">
            <v>0</v>
          </cell>
        </row>
      </sheetData>
      <sheetData sheetId="2510">
        <row r="2">
          <cell r="A2">
            <v>0</v>
          </cell>
        </row>
      </sheetData>
      <sheetData sheetId="2511">
        <row r="2">
          <cell r="A2">
            <v>0</v>
          </cell>
        </row>
      </sheetData>
      <sheetData sheetId="2512">
        <row r="2">
          <cell r="A2">
            <v>0</v>
          </cell>
        </row>
      </sheetData>
      <sheetData sheetId="2513">
        <row r="2">
          <cell r="A2">
            <v>0</v>
          </cell>
        </row>
      </sheetData>
      <sheetData sheetId="2514">
        <row r="2">
          <cell r="A2">
            <v>0</v>
          </cell>
        </row>
      </sheetData>
      <sheetData sheetId="2515">
        <row r="2">
          <cell r="A2">
            <v>0</v>
          </cell>
        </row>
      </sheetData>
      <sheetData sheetId="2516">
        <row r="2">
          <cell r="A2">
            <v>0</v>
          </cell>
        </row>
      </sheetData>
      <sheetData sheetId="2517">
        <row r="2">
          <cell r="A2">
            <v>0</v>
          </cell>
        </row>
      </sheetData>
      <sheetData sheetId="2518">
        <row r="2">
          <cell r="A2">
            <v>0</v>
          </cell>
        </row>
      </sheetData>
      <sheetData sheetId="2519">
        <row r="2">
          <cell r="A2">
            <v>0</v>
          </cell>
        </row>
      </sheetData>
      <sheetData sheetId="2520">
        <row r="2">
          <cell r="A2">
            <v>0</v>
          </cell>
        </row>
      </sheetData>
      <sheetData sheetId="2521">
        <row r="2">
          <cell r="A2">
            <v>0</v>
          </cell>
        </row>
      </sheetData>
      <sheetData sheetId="2522">
        <row r="2">
          <cell r="A2">
            <v>0</v>
          </cell>
        </row>
      </sheetData>
      <sheetData sheetId="2523">
        <row r="2">
          <cell r="A2">
            <v>0</v>
          </cell>
        </row>
      </sheetData>
      <sheetData sheetId="2524">
        <row r="2">
          <cell r="A2">
            <v>0</v>
          </cell>
        </row>
      </sheetData>
      <sheetData sheetId="2525">
        <row r="2">
          <cell r="A2">
            <v>0</v>
          </cell>
        </row>
      </sheetData>
      <sheetData sheetId="2526">
        <row r="2">
          <cell r="A2">
            <v>0</v>
          </cell>
        </row>
      </sheetData>
      <sheetData sheetId="2527">
        <row r="2">
          <cell r="A2">
            <v>0</v>
          </cell>
        </row>
      </sheetData>
      <sheetData sheetId="2528">
        <row r="2">
          <cell r="A2">
            <v>0</v>
          </cell>
        </row>
      </sheetData>
      <sheetData sheetId="2529">
        <row r="2">
          <cell r="A2">
            <v>0</v>
          </cell>
        </row>
      </sheetData>
      <sheetData sheetId="2530">
        <row r="2">
          <cell r="A2">
            <v>0</v>
          </cell>
        </row>
      </sheetData>
      <sheetData sheetId="2531">
        <row r="2">
          <cell r="A2">
            <v>0</v>
          </cell>
        </row>
      </sheetData>
      <sheetData sheetId="2532">
        <row r="2">
          <cell r="A2">
            <v>0</v>
          </cell>
        </row>
      </sheetData>
      <sheetData sheetId="2533">
        <row r="2">
          <cell r="A2">
            <v>0</v>
          </cell>
        </row>
      </sheetData>
      <sheetData sheetId="2534">
        <row r="2">
          <cell r="A2">
            <v>0</v>
          </cell>
        </row>
      </sheetData>
      <sheetData sheetId="2535">
        <row r="2">
          <cell r="A2">
            <v>0</v>
          </cell>
        </row>
      </sheetData>
      <sheetData sheetId="2536">
        <row r="2">
          <cell r="A2">
            <v>0</v>
          </cell>
        </row>
      </sheetData>
      <sheetData sheetId="2537">
        <row r="2">
          <cell r="A2">
            <v>0</v>
          </cell>
        </row>
      </sheetData>
      <sheetData sheetId="2538">
        <row r="2">
          <cell r="A2">
            <v>0</v>
          </cell>
        </row>
      </sheetData>
      <sheetData sheetId="2539">
        <row r="2">
          <cell r="A2">
            <v>0</v>
          </cell>
        </row>
      </sheetData>
      <sheetData sheetId="2540">
        <row r="2">
          <cell r="A2">
            <v>0</v>
          </cell>
        </row>
      </sheetData>
      <sheetData sheetId="2541">
        <row r="2">
          <cell r="A2">
            <v>0</v>
          </cell>
        </row>
      </sheetData>
      <sheetData sheetId="2542">
        <row r="2">
          <cell r="A2">
            <v>0</v>
          </cell>
        </row>
      </sheetData>
      <sheetData sheetId="2543">
        <row r="2">
          <cell r="A2">
            <v>0</v>
          </cell>
        </row>
      </sheetData>
      <sheetData sheetId="2544">
        <row r="2">
          <cell r="A2">
            <v>0</v>
          </cell>
        </row>
      </sheetData>
      <sheetData sheetId="2545">
        <row r="2">
          <cell r="A2">
            <v>0</v>
          </cell>
        </row>
      </sheetData>
      <sheetData sheetId="2546">
        <row r="2">
          <cell r="A2">
            <v>0</v>
          </cell>
        </row>
      </sheetData>
      <sheetData sheetId="2547">
        <row r="2">
          <cell r="A2">
            <v>0</v>
          </cell>
        </row>
      </sheetData>
      <sheetData sheetId="2548">
        <row r="2">
          <cell r="A2">
            <v>0</v>
          </cell>
        </row>
      </sheetData>
      <sheetData sheetId="2549">
        <row r="2">
          <cell r="A2">
            <v>0</v>
          </cell>
        </row>
      </sheetData>
      <sheetData sheetId="2550">
        <row r="2">
          <cell r="A2">
            <v>0</v>
          </cell>
        </row>
      </sheetData>
      <sheetData sheetId="2551">
        <row r="2">
          <cell r="A2">
            <v>0</v>
          </cell>
        </row>
      </sheetData>
      <sheetData sheetId="2552">
        <row r="2">
          <cell r="A2">
            <v>0</v>
          </cell>
        </row>
      </sheetData>
      <sheetData sheetId="2553">
        <row r="2">
          <cell r="A2">
            <v>0</v>
          </cell>
        </row>
      </sheetData>
      <sheetData sheetId="2554">
        <row r="2">
          <cell r="A2">
            <v>0</v>
          </cell>
        </row>
      </sheetData>
      <sheetData sheetId="2555">
        <row r="2">
          <cell r="A2">
            <v>0</v>
          </cell>
        </row>
      </sheetData>
      <sheetData sheetId="2556">
        <row r="2">
          <cell r="A2">
            <v>0</v>
          </cell>
        </row>
      </sheetData>
      <sheetData sheetId="2557">
        <row r="2">
          <cell r="A2">
            <v>0</v>
          </cell>
        </row>
      </sheetData>
      <sheetData sheetId="2558">
        <row r="2">
          <cell r="A2">
            <v>0</v>
          </cell>
        </row>
      </sheetData>
      <sheetData sheetId="2559">
        <row r="2">
          <cell r="A2">
            <v>0</v>
          </cell>
        </row>
      </sheetData>
      <sheetData sheetId="2560">
        <row r="2">
          <cell r="A2">
            <v>0</v>
          </cell>
        </row>
      </sheetData>
      <sheetData sheetId="2561">
        <row r="2">
          <cell r="A2">
            <v>0</v>
          </cell>
        </row>
      </sheetData>
      <sheetData sheetId="2562">
        <row r="2">
          <cell r="A2">
            <v>0</v>
          </cell>
        </row>
      </sheetData>
      <sheetData sheetId="2563">
        <row r="2">
          <cell r="A2">
            <v>0</v>
          </cell>
        </row>
      </sheetData>
      <sheetData sheetId="2564">
        <row r="2">
          <cell r="A2">
            <v>0</v>
          </cell>
        </row>
      </sheetData>
      <sheetData sheetId="2565">
        <row r="2">
          <cell r="A2">
            <v>0</v>
          </cell>
        </row>
      </sheetData>
      <sheetData sheetId="2566">
        <row r="2">
          <cell r="A2">
            <v>0</v>
          </cell>
        </row>
      </sheetData>
      <sheetData sheetId="2567">
        <row r="2">
          <cell r="A2">
            <v>0</v>
          </cell>
        </row>
      </sheetData>
      <sheetData sheetId="2568">
        <row r="2">
          <cell r="A2">
            <v>0</v>
          </cell>
        </row>
      </sheetData>
      <sheetData sheetId="2569">
        <row r="2">
          <cell r="A2">
            <v>0</v>
          </cell>
        </row>
      </sheetData>
      <sheetData sheetId="2570">
        <row r="2">
          <cell r="A2">
            <v>0</v>
          </cell>
        </row>
      </sheetData>
      <sheetData sheetId="2571">
        <row r="2">
          <cell r="A2">
            <v>0</v>
          </cell>
        </row>
      </sheetData>
      <sheetData sheetId="2572">
        <row r="2">
          <cell r="A2">
            <v>0</v>
          </cell>
        </row>
      </sheetData>
      <sheetData sheetId="2573">
        <row r="2">
          <cell r="A2">
            <v>0</v>
          </cell>
        </row>
      </sheetData>
      <sheetData sheetId="2574">
        <row r="2">
          <cell r="A2">
            <v>0</v>
          </cell>
        </row>
      </sheetData>
      <sheetData sheetId="2575">
        <row r="2">
          <cell r="A2">
            <v>0</v>
          </cell>
        </row>
      </sheetData>
      <sheetData sheetId="2576">
        <row r="2">
          <cell r="A2">
            <v>0</v>
          </cell>
        </row>
      </sheetData>
      <sheetData sheetId="2577">
        <row r="2">
          <cell r="A2">
            <v>0</v>
          </cell>
        </row>
      </sheetData>
      <sheetData sheetId="2578">
        <row r="2">
          <cell r="A2">
            <v>0</v>
          </cell>
        </row>
      </sheetData>
      <sheetData sheetId="2579">
        <row r="2">
          <cell r="A2">
            <v>0</v>
          </cell>
        </row>
      </sheetData>
      <sheetData sheetId="2580">
        <row r="2">
          <cell r="A2">
            <v>0</v>
          </cell>
        </row>
      </sheetData>
      <sheetData sheetId="2581">
        <row r="2">
          <cell r="A2">
            <v>0</v>
          </cell>
        </row>
      </sheetData>
      <sheetData sheetId="2582">
        <row r="2">
          <cell r="A2">
            <v>0</v>
          </cell>
        </row>
      </sheetData>
      <sheetData sheetId="2583">
        <row r="2">
          <cell r="A2">
            <v>0</v>
          </cell>
        </row>
      </sheetData>
      <sheetData sheetId="2584">
        <row r="2">
          <cell r="A2">
            <v>0</v>
          </cell>
        </row>
      </sheetData>
      <sheetData sheetId="2585">
        <row r="2">
          <cell r="A2">
            <v>0</v>
          </cell>
        </row>
      </sheetData>
      <sheetData sheetId="2586">
        <row r="2">
          <cell r="A2">
            <v>0</v>
          </cell>
        </row>
      </sheetData>
      <sheetData sheetId="2587">
        <row r="2">
          <cell r="A2">
            <v>0</v>
          </cell>
        </row>
      </sheetData>
      <sheetData sheetId="2588">
        <row r="2">
          <cell r="A2">
            <v>0</v>
          </cell>
        </row>
      </sheetData>
      <sheetData sheetId="2589">
        <row r="2">
          <cell r="A2">
            <v>0</v>
          </cell>
        </row>
      </sheetData>
      <sheetData sheetId="2590">
        <row r="2">
          <cell r="A2">
            <v>0</v>
          </cell>
        </row>
      </sheetData>
      <sheetData sheetId="2591">
        <row r="2">
          <cell r="A2">
            <v>0</v>
          </cell>
        </row>
      </sheetData>
      <sheetData sheetId="2592">
        <row r="2">
          <cell r="A2">
            <v>0</v>
          </cell>
        </row>
      </sheetData>
      <sheetData sheetId="2593">
        <row r="2">
          <cell r="A2">
            <v>0</v>
          </cell>
        </row>
      </sheetData>
      <sheetData sheetId="2594">
        <row r="2">
          <cell r="A2">
            <v>0</v>
          </cell>
        </row>
      </sheetData>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ow r="2">
          <cell r="A2">
            <v>0</v>
          </cell>
        </row>
      </sheetData>
      <sheetData sheetId="2644">
        <row r="2">
          <cell r="A2">
            <v>0</v>
          </cell>
        </row>
      </sheetData>
      <sheetData sheetId="2645">
        <row r="2">
          <cell r="A2">
            <v>0</v>
          </cell>
        </row>
      </sheetData>
      <sheetData sheetId="2646">
        <row r="2">
          <cell r="A2">
            <v>0</v>
          </cell>
        </row>
      </sheetData>
      <sheetData sheetId="2647">
        <row r="2">
          <cell r="A2">
            <v>0</v>
          </cell>
        </row>
      </sheetData>
      <sheetData sheetId="2648">
        <row r="2">
          <cell r="A2">
            <v>0</v>
          </cell>
        </row>
      </sheetData>
      <sheetData sheetId="2649">
        <row r="2">
          <cell r="A2">
            <v>0</v>
          </cell>
        </row>
      </sheetData>
      <sheetData sheetId="2650">
        <row r="2">
          <cell r="A2">
            <v>0</v>
          </cell>
        </row>
      </sheetData>
      <sheetData sheetId="2651">
        <row r="2">
          <cell r="A2">
            <v>0</v>
          </cell>
        </row>
      </sheetData>
      <sheetData sheetId="2652">
        <row r="2">
          <cell r="A2">
            <v>0</v>
          </cell>
        </row>
      </sheetData>
      <sheetData sheetId="2653">
        <row r="2">
          <cell r="A2">
            <v>0</v>
          </cell>
        </row>
      </sheetData>
      <sheetData sheetId="2654">
        <row r="2">
          <cell r="A2">
            <v>0</v>
          </cell>
        </row>
      </sheetData>
      <sheetData sheetId="2655">
        <row r="2">
          <cell r="A2">
            <v>0</v>
          </cell>
        </row>
      </sheetData>
      <sheetData sheetId="2656">
        <row r="2">
          <cell r="A2">
            <v>0</v>
          </cell>
        </row>
      </sheetData>
      <sheetData sheetId="2657">
        <row r="2">
          <cell r="A2">
            <v>0</v>
          </cell>
        </row>
      </sheetData>
      <sheetData sheetId="2658">
        <row r="2">
          <cell r="A2">
            <v>0</v>
          </cell>
        </row>
      </sheetData>
      <sheetData sheetId="2659">
        <row r="2">
          <cell r="A2">
            <v>0</v>
          </cell>
        </row>
      </sheetData>
      <sheetData sheetId="2660">
        <row r="2">
          <cell r="A2">
            <v>0</v>
          </cell>
        </row>
      </sheetData>
      <sheetData sheetId="2661">
        <row r="2">
          <cell r="A2">
            <v>0</v>
          </cell>
        </row>
      </sheetData>
      <sheetData sheetId="2662">
        <row r="2">
          <cell r="A2">
            <v>0</v>
          </cell>
        </row>
      </sheetData>
      <sheetData sheetId="2663">
        <row r="2">
          <cell r="A2">
            <v>0</v>
          </cell>
        </row>
      </sheetData>
      <sheetData sheetId="2664">
        <row r="2">
          <cell r="A2">
            <v>0</v>
          </cell>
        </row>
      </sheetData>
      <sheetData sheetId="2665">
        <row r="2">
          <cell r="A2">
            <v>0</v>
          </cell>
        </row>
      </sheetData>
      <sheetData sheetId="2666">
        <row r="2">
          <cell r="A2">
            <v>0</v>
          </cell>
        </row>
      </sheetData>
      <sheetData sheetId="2667">
        <row r="2">
          <cell r="A2">
            <v>0</v>
          </cell>
        </row>
      </sheetData>
      <sheetData sheetId="2668">
        <row r="2">
          <cell r="A2">
            <v>0</v>
          </cell>
        </row>
      </sheetData>
      <sheetData sheetId="2669">
        <row r="2">
          <cell r="A2">
            <v>0</v>
          </cell>
        </row>
      </sheetData>
      <sheetData sheetId="2670">
        <row r="2">
          <cell r="A2">
            <v>0</v>
          </cell>
        </row>
      </sheetData>
      <sheetData sheetId="2671">
        <row r="2">
          <cell r="A2">
            <v>0</v>
          </cell>
        </row>
      </sheetData>
      <sheetData sheetId="2672">
        <row r="2">
          <cell r="A2">
            <v>0</v>
          </cell>
        </row>
      </sheetData>
      <sheetData sheetId="2673">
        <row r="2">
          <cell r="A2">
            <v>0</v>
          </cell>
        </row>
      </sheetData>
      <sheetData sheetId="2674">
        <row r="2">
          <cell r="A2">
            <v>0</v>
          </cell>
        </row>
      </sheetData>
      <sheetData sheetId="2675">
        <row r="2">
          <cell r="A2">
            <v>0</v>
          </cell>
        </row>
      </sheetData>
      <sheetData sheetId="2676">
        <row r="2">
          <cell r="A2">
            <v>0</v>
          </cell>
        </row>
      </sheetData>
      <sheetData sheetId="2677">
        <row r="2">
          <cell r="A2">
            <v>0</v>
          </cell>
        </row>
      </sheetData>
      <sheetData sheetId="2678">
        <row r="2">
          <cell r="A2">
            <v>0</v>
          </cell>
        </row>
      </sheetData>
      <sheetData sheetId="2679">
        <row r="2">
          <cell r="A2">
            <v>0</v>
          </cell>
        </row>
      </sheetData>
      <sheetData sheetId="2680">
        <row r="2">
          <cell r="A2">
            <v>0</v>
          </cell>
        </row>
      </sheetData>
      <sheetData sheetId="2681">
        <row r="2">
          <cell r="A2">
            <v>0</v>
          </cell>
        </row>
      </sheetData>
      <sheetData sheetId="2682">
        <row r="2">
          <cell r="A2">
            <v>0</v>
          </cell>
        </row>
      </sheetData>
      <sheetData sheetId="2683">
        <row r="2">
          <cell r="A2">
            <v>0</v>
          </cell>
        </row>
      </sheetData>
      <sheetData sheetId="2684">
        <row r="2">
          <cell r="A2">
            <v>0</v>
          </cell>
        </row>
      </sheetData>
      <sheetData sheetId="2685">
        <row r="2">
          <cell r="A2">
            <v>0</v>
          </cell>
        </row>
      </sheetData>
      <sheetData sheetId="2686">
        <row r="2">
          <cell r="A2">
            <v>0</v>
          </cell>
        </row>
      </sheetData>
      <sheetData sheetId="2687">
        <row r="2">
          <cell r="A2">
            <v>0</v>
          </cell>
        </row>
      </sheetData>
      <sheetData sheetId="2688">
        <row r="2">
          <cell r="A2">
            <v>0</v>
          </cell>
        </row>
      </sheetData>
      <sheetData sheetId="2689">
        <row r="2">
          <cell r="A2">
            <v>0</v>
          </cell>
        </row>
      </sheetData>
      <sheetData sheetId="2690">
        <row r="2">
          <cell r="A2">
            <v>0</v>
          </cell>
        </row>
      </sheetData>
      <sheetData sheetId="2691">
        <row r="2">
          <cell r="A2">
            <v>0</v>
          </cell>
        </row>
      </sheetData>
      <sheetData sheetId="2692">
        <row r="2">
          <cell r="A2">
            <v>0</v>
          </cell>
        </row>
      </sheetData>
      <sheetData sheetId="2693">
        <row r="2">
          <cell r="A2">
            <v>0</v>
          </cell>
        </row>
      </sheetData>
      <sheetData sheetId="2694">
        <row r="2">
          <cell r="A2">
            <v>0</v>
          </cell>
        </row>
      </sheetData>
      <sheetData sheetId="2695">
        <row r="2">
          <cell r="A2">
            <v>0</v>
          </cell>
        </row>
      </sheetData>
      <sheetData sheetId="2696">
        <row r="2">
          <cell r="A2">
            <v>0</v>
          </cell>
        </row>
      </sheetData>
      <sheetData sheetId="2697">
        <row r="2">
          <cell r="A2">
            <v>0</v>
          </cell>
        </row>
      </sheetData>
      <sheetData sheetId="2698">
        <row r="2">
          <cell r="A2">
            <v>0</v>
          </cell>
        </row>
      </sheetData>
      <sheetData sheetId="2699">
        <row r="2">
          <cell r="A2">
            <v>0</v>
          </cell>
        </row>
      </sheetData>
      <sheetData sheetId="2700">
        <row r="2">
          <cell r="A2">
            <v>0</v>
          </cell>
        </row>
      </sheetData>
      <sheetData sheetId="2701">
        <row r="2">
          <cell r="A2">
            <v>0</v>
          </cell>
        </row>
      </sheetData>
      <sheetData sheetId="2702">
        <row r="2">
          <cell r="A2">
            <v>0</v>
          </cell>
        </row>
      </sheetData>
      <sheetData sheetId="2703">
        <row r="2">
          <cell r="A2">
            <v>0</v>
          </cell>
        </row>
      </sheetData>
      <sheetData sheetId="2704">
        <row r="2">
          <cell r="A2">
            <v>0</v>
          </cell>
        </row>
      </sheetData>
      <sheetData sheetId="2705">
        <row r="2">
          <cell r="A2">
            <v>0</v>
          </cell>
        </row>
      </sheetData>
      <sheetData sheetId="2706">
        <row r="2">
          <cell r="A2">
            <v>0</v>
          </cell>
        </row>
      </sheetData>
      <sheetData sheetId="2707">
        <row r="2">
          <cell r="A2">
            <v>0</v>
          </cell>
        </row>
      </sheetData>
      <sheetData sheetId="2708">
        <row r="2">
          <cell r="A2">
            <v>0</v>
          </cell>
        </row>
      </sheetData>
      <sheetData sheetId="2709">
        <row r="2">
          <cell r="A2">
            <v>0</v>
          </cell>
        </row>
      </sheetData>
      <sheetData sheetId="2710">
        <row r="2">
          <cell r="A2">
            <v>0</v>
          </cell>
        </row>
      </sheetData>
      <sheetData sheetId="2711">
        <row r="2">
          <cell r="A2">
            <v>0</v>
          </cell>
        </row>
      </sheetData>
      <sheetData sheetId="2712">
        <row r="2">
          <cell r="A2">
            <v>0</v>
          </cell>
        </row>
      </sheetData>
      <sheetData sheetId="2713">
        <row r="2">
          <cell r="A2">
            <v>0</v>
          </cell>
        </row>
      </sheetData>
      <sheetData sheetId="2714">
        <row r="2">
          <cell r="A2">
            <v>0</v>
          </cell>
        </row>
      </sheetData>
      <sheetData sheetId="2715">
        <row r="2">
          <cell r="A2">
            <v>0</v>
          </cell>
        </row>
      </sheetData>
      <sheetData sheetId="2716">
        <row r="2">
          <cell r="A2">
            <v>0</v>
          </cell>
        </row>
      </sheetData>
      <sheetData sheetId="2717">
        <row r="2">
          <cell r="A2">
            <v>0</v>
          </cell>
        </row>
      </sheetData>
      <sheetData sheetId="2718">
        <row r="2">
          <cell r="A2">
            <v>0</v>
          </cell>
        </row>
      </sheetData>
      <sheetData sheetId="2719">
        <row r="2">
          <cell r="A2">
            <v>0</v>
          </cell>
        </row>
      </sheetData>
      <sheetData sheetId="2720">
        <row r="2">
          <cell r="A2">
            <v>0</v>
          </cell>
        </row>
      </sheetData>
      <sheetData sheetId="2721">
        <row r="2">
          <cell r="A2">
            <v>0</v>
          </cell>
        </row>
      </sheetData>
      <sheetData sheetId="2722">
        <row r="2">
          <cell r="A2">
            <v>0</v>
          </cell>
        </row>
      </sheetData>
      <sheetData sheetId="2723">
        <row r="2">
          <cell r="A2">
            <v>0</v>
          </cell>
        </row>
      </sheetData>
      <sheetData sheetId="2724">
        <row r="2">
          <cell r="A2">
            <v>0</v>
          </cell>
        </row>
      </sheetData>
      <sheetData sheetId="2725">
        <row r="2">
          <cell r="A2">
            <v>0</v>
          </cell>
        </row>
      </sheetData>
      <sheetData sheetId="2726">
        <row r="2">
          <cell r="A2">
            <v>0</v>
          </cell>
        </row>
      </sheetData>
      <sheetData sheetId="2727">
        <row r="2">
          <cell r="A2">
            <v>0</v>
          </cell>
        </row>
      </sheetData>
      <sheetData sheetId="2728">
        <row r="2">
          <cell r="A2">
            <v>0</v>
          </cell>
        </row>
      </sheetData>
      <sheetData sheetId="2729">
        <row r="2">
          <cell r="A2">
            <v>0</v>
          </cell>
        </row>
      </sheetData>
      <sheetData sheetId="2730">
        <row r="2">
          <cell r="A2">
            <v>0</v>
          </cell>
        </row>
      </sheetData>
      <sheetData sheetId="2731">
        <row r="2">
          <cell r="A2">
            <v>0</v>
          </cell>
        </row>
      </sheetData>
      <sheetData sheetId="2732">
        <row r="2">
          <cell r="A2">
            <v>0</v>
          </cell>
        </row>
      </sheetData>
      <sheetData sheetId="2733">
        <row r="2">
          <cell r="A2">
            <v>0</v>
          </cell>
        </row>
      </sheetData>
      <sheetData sheetId="2734">
        <row r="2">
          <cell r="A2">
            <v>0</v>
          </cell>
        </row>
      </sheetData>
      <sheetData sheetId="2735">
        <row r="2">
          <cell r="A2">
            <v>0</v>
          </cell>
        </row>
      </sheetData>
      <sheetData sheetId="2736">
        <row r="2">
          <cell r="A2">
            <v>0</v>
          </cell>
        </row>
      </sheetData>
      <sheetData sheetId="2737">
        <row r="2">
          <cell r="A2">
            <v>0</v>
          </cell>
        </row>
      </sheetData>
      <sheetData sheetId="2738">
        <row r="2">
          <cell r="A2">
            <v>0</v>
          </cell>
        </row>
      </sheetData>
      <sheetData sheetId="2739">
        <row r="2">
          <cell r="A2">
            <v>0</v>
          </cell>
        </row>
      </sheetData>
      <sheetData sheetId="2740">
        <row r="2">
          <cell r="A2">
            <v>0</v>
          </cell>
        </row>
      </sheetData>
      <sheetData sheetId="2741">
        <row r="2">
          <cell r="A2">
            <v>0</v>
          </cell>
        </row>
      </sheetData>
      <sheetData sheetId="2742">
        <row r="2">
          <cell r="A2">
            <v>0</v>
          </cell>
        </row>
      </sheetData>
      <sheetData sheetId="2743">
        <row r="2">
          <cell r="A2">
            <v>0</v>
          </cell>
        </row>
      </sheetData>
      <sheetData sheetId="2744">
        <row r="2">
          <cell r="A2">
            <v>0</v>
          </cell>
        </row>
      </sheetData>
      <sheetData sheetId="2745">
        <row r="2">
          <cell r="A2">
            <v>0</v>
          </cell>
        </row>
      </sheetData>
      <sheetData sheetId="2746">
        <row r="2">
          <cell r="A2">
            <v>0</v>
          </cell>
        </row>
      </sheetData>
      <sheetData sheetId="2747">
        <row r="2">
          <cell r="A2">
            <v>0</v>
          </cell>
        </row>
      </sheetData>
      <sheetData sheetId="2748">
        <row r="2">
          <cell r="A2">
            <v>0</v>
          </cell>
        </row>
      </sheetData>
      <sheetData sheetId="2749">
        <row r="2">
          <cell r="A2">
            <v>0</v>
          </cell>
        </row>
      </sheetData>
      <sheetData sheetId="2750">
        <row r="2">
          <cell r="A2">
            <v>0</v>
          </cell>
        </row>
      </sheetData>
      <sheetData sheetId="2751">
        <row r="2">
          <cell r="A2">
            <v>0</v>
          </cell>
        </row>
      </sheetData>
      <sheetData sheetId="2752">
        <row r="2">
          <cell r="A2">
            <v>0</v>
          </cell>
        </row>
      </sheetData>
      <sheetData sheetId="2753">
        <row r="2">
          <cell r="A2">
            <v>0</v>
          </cell>
        </row>
      </sheetData>
      <sheetData sheetId="2754">
        <row r="2">
          <cell r="A2">
            <v>0</v>
          </cell>
        </row>
      </sheetData>
      <sheetData sheetId="2755">
        <row r="2">
          <cell r="A2">
            <v>0</v>
          </cell>
        </row>
      </sheetData>
      <sheetData sheetId="2756">
        <row r="2">
          <cell r="A2">
            <v>0</v>
          </cell>
        </row>
      </sheetData>
      <sheetData sheetId="2757">
        <row r="2">
          <cell r="A2">
            <v>0</v>
          </cell>
        </row>
      </sheetData>
      <sheetData sheetId="2758">
        <row r="2">
          <cell r="A2">
            <v>0</v>
          </cell>
        </row>
      </sheetData>
      <sheetData sheetId="2759">
        <row r="2">
          <cell r="A2">
            <v>0</v>
          </cell>
        </row>
      </sheetData>
      <sheetData sheetId="2760">
        <row r="2">
          <cell r="A2">
            <v>0</v>
          </cell>
        </row>
      </sheetData>
      <sheetData sheetId="2761">
        <row r="2">
          <cell r="A2">
            <v>0</v>
          </cell>
        </row>
      </sheetData>
      <sheetData sheetId="2762">
        <row r="2">
          <cell r="A2">
            <v>0</v>
          </cell>
        </row>
      </sheetData>
      <sheetData sheetId="2763">
        <row r="2">
          <cell r="A2">
            <v>0</v>
          </cell>
        </row>
      </sheetData>
      <sheetData sheetId="2764">
        <row r="2">
          <cell r="A2">
            <v>0</v>
          </cell>
        </row>
      </sheetData>
      <sheetData sheetId="2765">
        <row r="2">
          <cell r="A2">
            <v>0</v>
          </cell>
        </row>
      </sheetData>
      <sheetData sheetId="2766">
        <row r="2">
          <cell r="A2">
            <v>0</v>
          </cell>
        </row>
      </sheetData>
      <sheetData sheetId="2767">
        <row r="2">
          <cell r="A2">
            <v>0</v>
          </cell>
        </row>
      </sheetData>
      <sheetData sheetId="2768">
        <row r="2">
          <cell r="A2">
            <v>0</v>
          </cell>
        </row>
      </sheetData>
      <sheetData sheetId="2769">
        <row r="2">
          <cell r="A2">
            <v>0</v>
          </cell>
        </row>
      </sheetData>
      <sheetData sheetId="2770">
        <row r="2">
          <cell r="A2">
            <v>0</v>
          </cell>
        </row>
      </sheetData>
      <sheetData sheetId="2771">
        <row r="2">
          <cell r="A2">
            <v>0</v>
          </cell>
        </row>
      </sheetData>
      <sheetData sheetId="2772">
        <row r="2">
          <cell r="A2">
            <v>0</v>
          </cell>
        </row>
      </sheetData>
      <sheetData sheetId="2773">
        <row r="2">
          <cell r="A2">
            <v>0</v>
          </cell>
        </row>
      </sheetData>
      <sheetData sheetId="2774">
        <row r="2">
          <cell r="A2">
            <v>0</v>
          </cell>
        </row>
      </sheetData>
      <sheetData sheetId="2775">
        <row r="2">
          <cell r="A2">
            <v>0</v>
          </cell>
        </row>
      </sheetData>
      <sheetData sheetId="2776">
        <row r="2">
          <cell r="A2">
            <v>0</v>
          </cell>
        </row>
      </sheetData>
      <sheetData sheetId="2777">
        <row r="2">
          <cell r="A2">
            <v>0</v>
          </cell>
        </row>
      </sheetData>
      <sheetData sheetId="2778">
        <row r="2">
          <cell r="A2">
            <v>0</v>
          </cell>
        </row>
      </sheetData>
      <sheetData sheetId="2779">
        <row r="2">
          <cell r="A2">
            <v>0</v>
          </cell>
        </row>
      </sheetData>
      <sheetData sheetId="2780">
        <row r="2">
          <cell r="A2">
            <v>0</v>
          </cell>
        </row>
      </sheetData>
      <sheetData sheetId="2781">
        <row r="2">
          <cell r="A2">
            <v>0</v>
          </cell>
        </row>
      </sheetData>
      <sheetData sheetId="2782">
        <row r="2">
          <cell r="A2">
            <v>0</v>
          </cell>
        </row>
      </sheetData>
      <sheetData sheetId="2783">
        <row r="2">
          <cell r="A2">
            <v>0</v>
          </cell>
        </row>
      </sheetData>
      <sheetData sheetId="2784">
        <row r="2">
          <cell r="A2">
            <v>0</v>
          </cell>
        </row>
      </sheetData>
      <sheetData sheetId="2785">
        <row r="2">
          <cell r="A2">
            <v>0</v>
          </cell>
        </row>
      </sheetData>
      <sheetData sheetId="2786">
        <row r="2">
          <cell r="A2">
            <v>0</v>
          </cell>
        </row>
      </sheetData>
      <sheetData sheetId="2787">
        <row r="2">
          <cell r="A2">
            <v>0</v>
          </cell>
        </row>
      </sheetData>
      <sheetData sheetId="2788">
        <row r="2">
          <cell r="A2">
            <v>0</v>
          </cell>
        </row>
      </sheetData>
      <sheetData sheetId="2789">
        <row r="2">
          <cell r="A2">
            <v>0</v>
          </cell>
        </row>
      </sheetData>
      <sheetData sheetId="2790">
        <row r="2">
          <cell r="A2">
            <v>0</v>
          </cell>
        </row>
      </sheetData>
      <sheetData sheetId="2791">
        <row r="2">
          <cell r="A2">
            <v>0</v>
          </cell>
        </row>
      </sheetData>
      <sheetData sheetId="2792">
        <row r="2">
          <cell r="A2">
            <v>0</v>
          </cell>
        </row>
      </sheetData>
      <sheetData sheetId="2793">
        <row r="2">
          <cell r="A2">
            <v>0</v>
          </cell>
        </row>
      </sheetData>
      <sheetData sheetId="2794">
        <row r="2">
          <cell r="A2">
            <v>0</v>
          </cell>
        </row>
      </sheetData>
      <sheetData sheetId="2795">
        <row r="2">
          <cell r="A2">
            <v>0</v>
          </cell>
        </row>
      </sheetData>
      <sheetData sheetId="2796">
        <row r="2">
          <cell r="A2">
            <v>0</v>
          </cell>
        </row>
      </sheetData>
      <sheetData sheetId="2797">
        <row r="2">
          <cell r="A2">
            <v>0</v>
          </cell>
        </row>
      </sheetData>
      <sheetData sheetId="2798">
        <row r="2">
          <cell r="A2">
            <v>0</v>
          </cell>
        </row>
      </sheetData>
      <sheetData sheetId="2799">
        <row r="2">
          <cell r="A2">
            <v>0</v>
          </cell>
        </row>
      </sheetData>
      <sheetData sheetId="2800">
        <row r="2">
          <cell r="A2">
            <v>0</v>
          </cell>
        </row>
      </sheetData>
      <sheetData sheetId="2801">
        <row r="2">
          <cell r="A2">
            <v>0</v>
          </cell>
        </row>
      </sheetData>
      <sheetData sheetId="2802">
        <row r="2">
          <cell r="A2">
            <v>0</v>
          </cell>
        </row>
      </sheetData>
      <sheetData sheetId="2803">
        <row r="2">
          <cell r="A2">
            <v>0</v>
          </cell>
        </row>
      </sheetData>
      <sheetData sheetId="2804">
        <row r="2">
          <cell r="A2">
            <v>0</v>
          </cell>
        </row>
      </sheetData>
      <sheetData sheetId="2805">
        <row r="2">
          <cell r="A2">
            <v>0</v>
          </cell>
        </row>
      </sheetData>
      <sheetData sheetId="2806">
        <row r="2">
          <cell r="A2">
            <v>0</v>
          </cell>
        </row>
      </sheetData>
      <sheetData sheetId="2807">
        <row r="2">
          <cell r="A2">
            <v>0</v>
          </cell>
        </row>
      </sheetData>
      <sheetData sheetId="2808">
        <row r="2">
          <cell r="A2">
            <v>0</v>
          </cell>
        </row>
      </sheetData>
      <sheetData sheetId="2809">
        <row r="2">
          <cell r="A2">
            <v>0</v>
          </cell>
        </row>
      </sheetData>
      <sheetData sheetId="2810">
        <row r="2">
          <cell r="A2">
            <v>0</v>
          </cell>
        </row>
      </sheetData>
      <sheetData sheetId="2811">
        <row r="2">
          <cell r="A2">
            <v>0</v>
          </cell>
        </row>
      </sheetData>
      <sheetData sheetId="2812">
        <row r="2">
          <cell r="A2">
            <v>0</v>
          </cell>
        </row>
      </sheetData>
      <sheetData sheetId="2813">
        <row r="2">
          <cell r="A2">
            <v>0</v>
          </cell>
        </row>
      </sheetData>
      <sheetData sheetId="2814">
        <row r="2">
          <cell r="A2">
            <v>0</v>
          </cell>
        </row>
      </sheetData>
      <sheetData sheetId="2815">
        <row r="2">
          <cell r="A2">
            <v>0</v>
          </cell>
        </row>
      </sheetData>
      <sheetData sheetId="2816">
        <row r="2">
          <cell r="A2">
            <v>0</v>
          </cell>
        </row>
      </sheetData>
      <sheetData sheetId="2817">
        <row r="2">
          <cell r="A2">
            <v>0</v>
          </cell>
        </row>
      </sheetData>
      <sheetData sheetId="2818">
        <row r="2">
          <cell r="A2">
            <v>0</v>
          </cell>
        </row>
      </sheetData>
      <sheetData sheetId="2819">
        <row r="2">
          <cell r="A2">
            <v>0</v>
          </cell>
        </row>
      </sheetData>
      <sheetData sheetId="2820">
        <row r="2">
          <cell r="A2">
            <v>0</v>
          </cell>
        </row>
      </sheetData>
      <sheetData sheetId="2821">
        <row r="2">
          <cell r="A2">
            <v>0</v>
          </cell>
        </row>
      </sheetData>
      <sheetData sheetId="2822">
        <row r="2">
          <cell r="A2">
            <v>0</v>
          </cell>
        </row>
      </sheetData>
      <sheetData sheetId="2823">
        <row r="2">
          <cell r="A2">
            <v>0</v>
          </cell>
        </row>
      </sheetData>
      <sheetData sheetId="2824">
        <row r="2">
          <cell r="A2">
            <v>0</v>
          </cell>
        </row>
      </sheetData>
      <sheetData sheetId="2825">
        <row r="2">
          <cell r="A2">
            <v>0</v>
          </cell>
        </row>
      </sheetData>
      <sheetData sheetId="2826">
        <row r="2">
          <cell r="A2">
            <v>0</v>
          </cell>
        </row>
      </sheetData>
      <sheetData sheetId="2827">
        <row r="2">
          <cell r="A2">
            <v>0</v>
          </cell>
        </row>
      </sheetData>
      <sheetData sheetId="2828">
        <row r="2">
          <cell r="A2">
            <v>0</v>
          </cell>
        </row>
      </sheetData>
      <sheetData sheetId="2829">
        <row r="2">
          <cell r="A2">
            <v>0</v>
          </cell>
        </row>
      </sheetData>
      <sheetData sheetId="2830">
        <row r="2">
          <cell r="A2">
            <v>0</v>
          </cell>
        </row>
      </sheetData>
      <sheetData sheetId="2831">
        <row r="2">
          <cell r="A2">
            <v>0</v>
          </cell>
        </row>
      </sheetData>
      <sheetData sheetId="2832">
        <row r="2">
          <cell r="A2">
            <v>0</v>
          </cell>
        </row>
      </sheetData>
      <sheetData sheetId="2833">
        <row r="2">
          <cell r="A2">
            <v>0</v>
          </cell>
        </row>
      </sheetData>
      <sheetData sheetId="2834">
        <row r="2">
          <cell r="A2">
            <v>0</v>
          </cell>
        </row>
      </sheetData>
      <sheetData sheetId="2835">
        <row r="2">
          <cell r="A2">
            <v>0</v>
          </cell>
        </row>
      </sheetData>
      <sheetData sheetId="2836">
        <row r="2">
          <cell r="A2">
            <v>0</v>
          </cell>
        </row>
      </sheetData>
      <sheetData sheetId="2837">
        <row r="2">
          <cell r="A2">
            <v>0</v>
          </cell>
        </row>
      </sheetData>
      <sheetData sheetId="2838">
        <row r="2">
          <cell r="A2">
            <v>0</v>
          </cell>
        </row>
      </sheetData>
      <sheetData sheetId="2839">
        <row r="2">
          <cell r="A2">
            <v>0</v>
          </cell>
        </row>
      </sheetData>
      <sheetData sheetId="2840">
        <row r="2">
          <cell r="A2">
            <v>0</v>
          </cell>
        </row>
      </sheetData>
      <sheetData sheetId="2841">
        <row r="2">
          <cell r="A2">
            <v>0</v>
          </cell>
        </row>
      </sheetData>
      <sheetData sheetId="2842">
        <row r="2">
          <cell r="A2">
            <v>0</v>
          </cell>
        </row>
      </sheetData>
      <sheetData sheetId="2843">
        <row r="2">
          <cell r="A2">
            <v>0</v>
          </cell>
        </row>
      </sheetData>
      <sheetData sheetId="2844">
        <row r="2">
          <cell r="A2">
            <v>0</v>
          </cell>
        </row>
      </sheetData>
      <sheetData sheetId="2845">
        <row r="2">
          <cell r="A2">
            <v>0</v>
          </cell>
        </row>
      </sheetData>
      <sheetData sheetId="2846">
        <row r="2">
          <cell r="A2">
            <v>0</v>
          </cell>
        </row>
      </sheetData>
      <sheetData sheetId="2847">
        <row r="2">
          <cell r="A2">
            <v>0</v>
          </cell>
        </row>
      </sheetData>
      <sheetData sheetId="2848">
        <row r="2">
          <cell r="A2">
            <v>0</v>
          </cell>
        </row>
      </sheetData>
      <sheetData sheetId="2849">
        <row r="2">
          <cell r="A2">
            <v>0</v>
          </cell>
        </row>
      </sheetData>
      <sheetData sheetId="2850">
        <row r="2">
          <cell r="A2">
            <v>0</v>
          </cell>
        </row>
      </sheetData>
      <sheetData sheetId="2851">
        <row r="2">
          <cell r="A2">
            <v>0</v>
          </cell>
        </row>
      </sheetData>
      <sheetData sheetId="2852">
        <row r="2">
          <cell r="A2">
            <v>0</v>
          </cell>
        </row>
      </sheetData>
      <sheetData sheetId="2853">
        <row r="2">
          <cell r="A2">
            <v>0</v>
          </cell>
        </row>
      </sheetData>
      <sheetData sheetId="2854">
        <row r="2">
          <cell r="A2">
            <v>0</v>
          </cell>
        </row>
      </sheetData>
      <sheetData sheetId="2855">
        <row r="2">
          <cell r="A2">
            <v>0</v>
          </cell>
        </row>
      </sheetData>
      <sheetData sheetId="2856">
        <row r="2">
          <cell r="A2">
            <v>0</v>
          </cell>
        </row>
      </sheetData>
      <sheetData sheetId="2857">
        <row r="2">
          <cell r="A2">
            <v>0</v>
          </cell>
        </row>
      </sheetData>
      <sheetData sheetId="2858">
        <row r="2">
          <cell r="A2">
            <v>0</v>
          </cell>
        </row>
      </sheetData>
      <sheetData sheetId="2859">
        <row r="2">
          <cell r="A2">
            <v>0</v>
          </cell>
        </row>
      </sheetData>
      <sheetData sheetId="2860">
        <row r="2">
          <cell r="A2">
            <v>0</v>
          </cell>
        </row>
      </sheetData>
      <sheetData sheetId="2861">
        <row r="2">
          <cell r="A2">
            <v>0</v>
          </cell>
        </row>
      </sheetData>
      <sheetData sheetId="2862">
        <row r="2">
          <cell r="A2">
            <v>0</v>
          </cell>
        </row>
      </sheetData>
      <sheetData sheetId="2863">
        <row r="2">
          <cell r="A2">
            <v>0</v>
          </cell>
        </row>
      </sheetData>
      <sheetData sheetId="2864">
        <row r="2">
          <cell r="A2">
            <v>0</v>
          </cell>
        </row>
      </sheetData>
      <sheetData sheetId="2865">
        <row r="2">
          <cell r="A2">
            <v>0</v>
          </cell>
        </row>
      </sheetData>
      <sheetData sheetId="2866">
        <row r="2">
          <cell r="A2">
            <v>0</v>
          </cell>
        </row>
      </sheetData>
      <sheetData sheetId="2867">
        <row r="2">
          <cell r="A2">
            <v>0</v>
          </cell>
        </row>
      </sheetData>
      <sheetData sheetId="2868">
        <row r="2">
          <cell r="A2">
            <v>0</v>
          </cell>
        </row>
      </sheetData>
      <sheetData sheetId="2869">
        <row r="2">
          <cell r="A2">
            <v>0</v>
          </cell>
        </row>
      </sheetData>
      <sheetData sheetId="2870">
        <row r="2">
          <cell r="A2">
            <v>0</v>
          </cell>
        </row>
      </sheetData>
      <sheetData sheetId="2871">
        <row r="2">
          <cell r="A2">
            <v>0</v>
          </cell>
        </row>
      </sheetData>
      <sheetData sheetId="2872">
        <row r="2">
          <cell r="A2">
            <v>0</v>
          </cell>
        </row>
      </sheetData>
      <sheetData sheetId="2873">
        <row r="2">
          <cell r="A2">
            <v>0</v>
          </cell>
        </row>
      </sheetData>
      <sheetData sheetId="2874">
        <row r="2">
          <cell r="A2">
            <v>0</v>
          </cell>
        </row>
      </sheetData>
      <sheetData sheetId="2875">
        <row r="2">
          <cell r="A2">
            <v>0</v>
          </cell>
        </row>
      </sheetData>
      <sheetData sheetId="2876">
        <row r="2">
          <cell r="A2">
            <v>0</v>
          </cell>
        </row>
      </sheetData>
      <sheetData sheetId="2877">
        <row r="2">
          <cell r="A2">
            <v>0</v>
          </cell>
        </row>
      </sheetData>
      <sheetData sheetId="2878">
        <row r="2">
          <cell r="A2">
            <v>0</v>
          </cell>
        </row>
      </sheetData>
      <sheetData sheetId="2879">
        <row r="2">
          <cell r="A2">
            <v>0</v>
          </cell>
        </row>
      </sheetData>
      <sheetData sheetId="2880">
        <row r="2">
          <cell r="A2">
            <v>0</v>
          </cell>
        </row>
      </sheetData>
      <sheetData sheetId="2881">
        <row r="2">
          <cell r="A2">
            <v>0</v>
          </cell>
        </row>
      </sheetData>
      <sheetData sheetId="2882">
        <row r="2">
          <cell r="A2">
            <v>0</v>
          </cell>
        </row>
      </sheetData>
      <sheetData sheetId="2883">
        <row r="2">
          <cell r="A2">
            <v>0</v>
          </cell>
        </row>
      </sheetData>
      <sheetData sheetId="2884">
        <row r="2">
          <cell r="A2">
            <v>0</v>
          </cell>
        </row>
      </sheetData>
      <sheetData sheetId="2885">
        <row r="2">
          <cell r="A2">
            <v>0</v>
          </cell>
        </row>
      </sheetData>
      <sheetData sheetId="2886">
        <row r="2">
          <cell r="A2">
            <v>0</v>
          </cell>
        </row>
      </sheetData>
      <sheetData sheetId="2887">
        <row r="2">
          <cell r="A2">
            <v>0</v>
          </cell>
        </row>
      </sheetData>
      <sheetData sheetId="2888">
        <row r="2">
          <cell r="A2">
            <v>0</v>
          </cell>
        </row>
      </sheetData>
      <sheetData sheetId="2889">
        <row r="2">
          <cell r="A2">
            <v>0</v>
          </cell>
        </row>
      </sheetData>
      <sheetData sheetId="2890">
        <row r="2">
          <cell r="A2">
            <v>0</v>
          </cell>
        </row>
      </sheetData>
      <sheetData sheetId="2891">
        <row r="2">
          <cell r="A2">
            <v>0</v>
          </cell>
        </row>
      </sheetData>
      <sheetData sheetId="2892">
        <row r="2">
          <cell r="A2">
            <v>0</v>
          </cell>
        </row>
      </sheetData>
      <sheetData sheetId="2893">
        <row r="2">
          <cell r="A2">
            <v>0</v>
          </cell>
        </row>
      </sheetData>
      <sheetData sheetId="2894">
        <row r="2">
          <cell r="A2">
            <v>0</v>
          </cell>
        </row>
      </sheetData>
      <sheetData sheetId="2895">
        <row r="2">
          <cell r="A2">
            <v>0</v>
          </cell>
        </row>
      </sheetData>
      <sheetData sheetId="2896">
        <row r="2">
          <cell r="A2">
            <v>0</v>
          </cell>
        </row>
      </sheetData>
      <sheetData sheetId="2897">
        <row r="2">
          <cell r="A2">
            <v>0</v>
          </cell>
        </row>
      </sheetData>
      <sheetData sheetId="2898">
        <row r="2">
          <cell r="A2">
            <v>0</v>
          </cell>
        </row>
      </sheetData>
      <sheetData sheetId="2899">
        <row r="2">
          <cell r="A2">
            <v>0</v>
          </cell>
        </row>
      </sheetData>
      <sheetData sheetId="2900">
        <row r="2">
          <cell r="A2">
            <v>0</v>
          </cell>
        </row>
      </sheetData>
      <sheetData sheetId="2901">
        <row r="2">
          <cell r="A2">
            <v>0</v>
          </cell>
        </row>
      </sheetData>
      <sheetData sheetId="2902">
        <row r="2">
          <cell r="A2">
            <v>0</v>
          </cell>
        </row>
      </sheetData>
      <sheetData sheetId="2903">
        <row r="2">
          <cell r="A2">
            <v>0</v>
          </cell>
        </row>
      </sheetData>
      <sheetData sheetId="2904">
        <row r="2">
          <cell r="A2">
            <v>0</v>
          </cell>
        </row>
      </sheetData>
      <sheetData sheetId="2905">
        <row r="2">
          <cell r="A2">
            <v>0</v>
          </cell>
        </row>
      </sheetData>
      <sheetData sheetId="2906">
        <row r="2">
          <cell r="A2">
            <v>0</v>
          </cell>
        </row>
      </sheetData>
      <sheetData sheetId="2907">
        <row r="2">
          <cell r="A2">
            <v>0</v>
          </cell>
        </row>
      </sheetData>
      <sheetData sheetId="2908">
        <row r="2">
          <cell r="A2">
            <v>0</v>
          </cell>
        </row>
      </sheetData>
      <sheetData sheetId="2909">
        <row r="2">
          <cell r="A2">
            <v>0</v>
          </cell>
        </row>
      </sheetData>
      <sheetData sheetId="2910">
        <row r="2">
          <cell r="A2">
            <v>0</v>
          </cell>
        </row>
      </sheetData>
      <sheetData sheetId="2911">
        <row r="2">
          <cell r="A2">
            <v>0</v>
          </cell>
        </row>
      </sheetData>
      <sheetData sheetId="2912">
        <row r="2">
          <cell r="A2">
            <v>0</v>
          </cell>
        </row>
      </sheetData>
      <sheetData sheetId="2913">
        <row r="2">
          <cell r="A2">
            <v>0</v>
          </cell>
        </row>
      </sheetData>
      <sheetData sheetId="2914">
        <row r="2">
          <cell r="A2">
            <v>0</v>
          </cell>
        </row>
      </sheetData>
      <sheetData sheetId="2915">
        <row r="2">
          <cell r="A2">
            <v>0</v>
          </cell>
        </row>
      </sheetData>
      <sheetData sheetId="2916">
        <row r="2">
          <cell r="A2">
            <v>0</v>
          </cell>
        </row>
      </sheetData>
      <sheetData sheetId="2917">
        <row r="2">
          <cell r="A2">
            <v>0</v>
          </cell>
        </row>
      </sheetData>
      <sheetData sheetId="2918">
        <row r="2">
          <cell r="A2">
            <v>0</v>
          </cell>
        </row>
      </sheetData>
      <sheetData sheetId="2919">
        <row r="2">
          <cell r="A2">
            <v>0</v>
          </cell>
        </row>
      </sheetData>
      <sheetData sheetId="2920">
        <row r="2">
          <cell r="A2">
            <v>0</v>
          </cell>
        </row>
      </sheetData>
      <sheetData sheetId="2921">
        <row r="2">
          <cell r="A2">
            <v>0</v>
          </cell>
        </row>
      </sheetData>
      <sheetData sheetId="2922">
        <row r="2">
          <cell r="A2">
            <v>0</v>
          </cell>
        </row>
      </sheetData>
      <sheetData sheetId="2923">
        <row r="2">
          <cell r="A2">
            <v>0</v>
          </cell>
        </row>
      </sheetData>
      <sheetData sheetId="2924">
        <row r="2">
          <cell r="A2">
            <v>0</v>
          </cell>
        </row>
      </sheetData>
      <sheetData sheetId="2925">
        <row r="2">
          <cell r="A2">
            <v>0</v>
          </cell>
        </row>
      </sheetData>
      <sheetData sheetId="2926">
        <row r="2">
          <cell r="A2">
            <v>0</v>
          </cell>
        </row>
      </sheetData>
      <sheetData sheetId="2927">
        <row r="2">
          <cell r="A2">
            <v>0</v>
          </cell>
        </row>
      </sheetData>
      <sheetData sheetId="2928">
        <row r="2">
          <cell r="A2">
            <v>0</v>
          </cell>
        </row>
      </sheetData>
      <sheetData sheetId="2929">
        <row r="2">
          <cell r="A2">
            <v>0</v>
          </cell>
        </row>
      </sheetData>
      <sheetData sheetId="2930">
        <row r="2">
          <cell r="A2">
            <v>0</v>
          </cell>
        </row>
      </sheetData>
      <sheetData sheetId="2931">
        <row r="2">
          <cell r="A2">
            <v>0</v>
          </cell>
        </row>
      </sheetData>
      <sheetData sheetId="2932">
        <row r="2">
          <cell r="A2">
            <v>0</v>
          </cell>
        </row>
      </sheetData>
      <sheetData sheetId="2933">
        <row r="2">
          <cell r="A2">
            <v>0</v>
          </cell>
        </row>
      </sheetData>
      <sheetData sheetId="2934">
        <row r="2">
          <cell r="A2">
            <v>0</v>
          </cell>
        </row>
      </sheetData>
      <sheetData sheetId="2935">
        <row r="2">
          <cell r="A2">
            <v>0</v>
          </cell>
        </row>
      </sheetData>
      <sheetData sheetId="2936">
        <row r="2">
          <cell r="A2">
            <v>0</v>
          </cell>
        </row>
      </sheetData>
      <sheetData sheetId="2937">
        <row r="2">
          <cell r="A2">
            <v>0</v>
          </cell>
        </row>
      </sheetData>
      <sheetData sheetId="2938">
        <row r="2">
          <cell r="A2">
            <v>0</v>
          </cell>
        </row>
      </sheetData>
      <sheetData sheetId="2939">
        <row r="2">
          <cell r="A2">
            <v>0</v>
          </cell>
        </row>
      </sheetData>
      <sheetData sheetId="2940">
        <row r="2">
          <cell r="A2">
            <v>0</v>
          </cell>
        </row>
      </sheetData>
      <sheetData sheetId="2941">
        <row r="2">
          <cell r="A2">
            <v>0</v>
          </cell>
        </row>
      </sheetData>
      <sheetData sheetId="2942">
        <row r="2">
          <cell r="A2">
            <v>0</v>
          </cell>
        </row>
      </sheetData>
      <sheetData sheetId="2943">
        <row r="2">
          <cell r="A2">
            <v>0</v>
          </cell>
        </row>
      </sheetData>
      <sheetData sheetId="2944">
        <row r="2">
          <cell r="A2">
            <v>0</v>
          </cell>
        </row>
      </sheetData>
      <sheetData sheetId="2945">
        <row r="2">
          <cell r="A2">
            <v>0</v>
          </cell>
        </row>
      </sheetData>
      <sheetData sheetId="2946">
        <row r="2">
          <cell r="A2">
            <v>0</v>
          </cell>
        </row>
      </sheetData>
      <sheetData sheetId="2947">
        <row r="2">
          <cell r="A2">
            <v>0</v>
          </cell>
        </row>
      </sheetData>
      <sheetData sheetId="2948">
        <row r="2">
          <cell r="A2">
            <v>0</v>
          </cell>
        </row>
      </sheetData>
      <sheetData sheetId="2949">
        <row r="2">
          <cell r="A2">
            <v>0</v>
          </cell>
        </row>
      </sheetData>
      <sheetData sheetId="2950">
        <row r="2">
          <cell r="A2">
            <v>0</v>
          </cell>
        </row>
      </sheetData>
      <sheetData sheetId="2951">
        <row r="2">
          <cell r="A2">
            <v>0</v>
          </cell>
        </row>
      </sheetData>
      <sheetData sheetId="2952">
        <row r="2">
          <cell r="A2">
            <v>0</v>
          </cell>
        </row>
      </sheetData>
      <sheetData sheetId="2953">
        <row r="2">
          <cell r="A2">
            <v>0</v>
          </cell>
        </row>
      </sheetData>
      <sheetData sheetId="2954"/>
      <sheetData sheetId="2955"/>
      <sheetData sheetId="2956">
        <row r="2">
          <cell r="A2">
            <v>0</v>
          </cell>
        </row>
      </sheetData>
      <sheetData sheetId="2957">
        <row r="2">
          <cell r="A2">
            <v>0</v>
          </cell>
        </row>
      </sheetData>
      <sheetData sheetId="2958">
        <row r="2">
          <cell r="A2">
            <v>0</v>
          </cell>
        </row>
      </sheetData>
      <sheetData sheetId="2959">
        <row r="2">
          <cell r="A2">
            <v>0</v>
          </cell>
        </row>
      </sheetData>
      <sheetData sheetId="2960">
        <row r="2">
          <cell r="A2">
            <v>0</v>
          </cell>
        </row>
      </sheetData>
      <sheetData sheetId="2961">
        <row r="2">
          <cell r="A2">
            <v>0</v>
          </cell>
        </row>
      </sheetData>
      <sheetData sheetId="2962">
        <row r="2">
          <cell r="A2">
            <v>0</v>
          </cell>
        </row>
      </sheetData>
      <sheetData sheetId="2963">
        <row r="2">
          <cell r="A2">
            <v>0</v>
          </cell>
        </row>
      </sheetData>
      <sheetData sheetId="2964"/>
      <sheetData sheetId="2965">
        <row r="2">
          <cell r="A2">
            <v>0</v>
          </cell>
        </row>
      </sheetData>
      <sheetData sheetId="2966">
        <row r="2">
          <cell r="A2">
            <v>0</v>
          </cell>
        </row>
      </sheetData>
      <sheetData sheetId="2967">
        <row r="2">
          <cell r="A2">
            <v>0</v>
          </cell>
        </row>
      </sheetData>
      <sheetData sheetId="2968">
        <row r="2">
          <cell r="A2">
            <v>0</v>
          </cell>
        </row>
      </sheetData>
      <sheetData sheetId="2969">
        <row r="2">
          <cell r="A2">
            <v>0</v>
          </cell>
        </row>
      </sheetData>
      <sheetData sheetId="2970">
        <row r="2">
          <cell r="A2">
            <v>0</v>
          </cell>
        </row>
      </sheetData>
      <sheetData sheetId="2971">
        <row r="2">
          <cell r="A2">
            <v>0</v>
          </cell>
        </row>
      </sheetData>
      <sheetData sheetId="2972">
        <row r="2">
          <cell r="A2">
            <v>0</v>
          </cell>
        </row>
      </sheetData>
      <sheetData sheetId="2973">
        <row r="2">
          <cell r="A2">
            <v>0</v>
          </cell>
        </row>
      </sheetData>
      <sheetData sheetId="2974">
        <row r="2">
          <cell r="A2">
            <v>0</v>
          </cell>
        </row>
      </sheetData>
      <sheetData sheetId="2975">
        <row r="2">
          <cell r="A2">
            <v>0</v>
          </cell>
        </row>
      </sheetData>
      <sheetData sheetId="2976">
        <row r="2">
          <cell r="A2">
            <v>0</v>
          </cell>
        </row>
      </sheetData>
      <sheetData sheetId="2977">
        <row r="2">
          <cell r="A2">
            <v>0</v>
          </cell>
        </row>
      </sheetData>
      <sheetData sheetId="2978">
        <row r="2">
          <cell r="A2">
            <v>0</v>
          </cell>
        </row>
      </sheetData>
      <sheetData sheetId="2979">
        <row r="2">
          <cell r="A2">
            <v>0</v>
          </cell>
        </row>
      </sheetData>
      <sheetData sheetId="2980">
        <row r="2">
          <cell r="A2">
            <v>0</v>
          </cell>
        </row>
      </sheetData>
      <sheetData sheetId="2981">
        <row r="2">
          <cell r="A2">
            <v>0</v>
          </cell>
        </row>
      </sheetData>
      <sheetData sheetId="2982">
        <row r="2">
          <cell r="A2">
            <v>0</v>
          </cell>
        </row>
      </sheetData>
      <sheetData sheetId="2983">
        <row r="2">
          <cell r="A2">
            <v>0</v>
          </cell>
        </row>
      </sheetData>
      <sheetData sheetId="2984">
        <row r="2">
          <cell r="A2">
            <v>0</v>
          </cell>
        </row>
      </sheetData>
      <sheetData sheetId="2985">
        <row r="2">
          <cell r="A2">
            <v>0</v>
          </cell>
        </row>
      </sheetData>
      <sheetData sheetId="2986">
        <row r="2">
          <cell r="A2">
            <v>0</v>
          </cell>
        </row>
      </sheetData>
      <sheetData sheetId="2987">
        <row r="2">
          <cell r="A2">
            <v>0</v>
          </cell>
        </row>
      </sheetData>
      <sheetData sheetId="2988">
        <row r="2">
          <cell r="A2">
            <v>0</v>
          </cell>
        </row>
      </sheetData>
      <sheetData sheetId="2989">
        <row r="2">
          <cell r="A2">
            <v>0</v>
          </cell>
        </row>
      </sheetData>
      <sheetData sheetId="2990">
        <row r="2">
          <cell r="A2">
            <v>0</v>
          </cell>
        </row>
      </sheetData>
      <sheetData sheetId="2991">
        <row r="2">
          <cell r="A2">
            <v>0</v>
          </cell>
        </row>
      </sheetData>
      <sheetData sheetId="2992">
        <row r="2">
          <cell r="A2">
            <v>0</v>
          </cell>
        </row>
      </sheetData>
      <sheetData sheetId="2993">
        <row r="2">
          <cell r="A2">
            <v>0</v>
          </cell>
        </row>
      </sheetData>
      <sheetData sheetId="2994">
        <row r="2">
          <cell r="A2">
            <v>0</v>
          </cell>
        </row>
      </sheetData>
      <sheetData sheetId="2995">
        <row r="2">
          <cell r="A2">
            <v>0</v>
          </cell>
        </row>
      </sheetData>
      <sheetData sheetId="2996">
        <row r="2">
          <cell r="A2">
            <v>0</v>
          </cell>
        </row>
      </sheetData>
      <sheetData sheetId="2997">
        <row r="2">
          <cell r="A2">
            <v>0</v>
          </cell>
        </row>
      </sheetData>
      <sheetData sheetId="2998">
        <row r="2">
          <cell r="A2">
            <v>0</v>
          </cell>
        </row>
      </sheetData>
      <sheetData sheetId="2999">
        <row r="2">
          <cell r="A2">
            <v>0</v>
          </cell>
        </row>
      </sheetData>
      <sheetData sheetId="3000">
        <row r="2">
          <cell r="A2">
            <v>0</v>
          </cell>
        </row>
      </sheetData>
      <sheetData sheetId="3001">
        <row r="2">
          <cell r="A2">
            <v>0</v>
          </cell>
        </row>
      </sheetData>
      <sheetData sheetId="3002">
        <row r="2">
          <cell r="A2">
            <v>0</v>
          </cell>
        </row>
      </sheetData>
      <sheetData sheetId="3003">
        <row r="2">
          <cell r="A2">
            <v>0</v>
          </cell>
        </row>
      </sheetData>
      <sheetData sheetId="3004">
        <row r="2">
          <cell r="A2">
            <v>0</v>
          </cell>
        </row>
      </sheetData>
      <sheetData sheetId="3005">
        <row r="2">
          <cell r="A2">
            <v>0</v>
          </cell>
        </row>
      </sheetData>
      <sheetData sheetId="3006">
        <row r="2">
          <cell r="A2">
            <v>0</v>
          </cell>
        </row>
      </sheetData>
      <sheetData sheetId="3007">
        <row r="2">
          <cell r="A2">
            <v>0</v>
          </cell>
        </row>
      </sheetData>
      <sheetData sheetId="3008">
        <row r="2">
          <cell r="A2">
            <v>0</v>
          </cell>
        </row>
      </sheetData>
      <sheetData sheetId="3009">
        <row r="2">
          <cell r="A2">
            <v>0</v>
          </cell>
        </row>
      </sheetData>
      <sheetData sheetId="3010">
        <row r="2">
          <cell r="A2">
            <v>0</v>
          </cell>
        </row>
      </sheetData>
      <sheetData sheetId="3011">
        <row r="2">
          <cell r="A2">
            <v>0</v>
          </cell>
        </row>
      </sheetData>
      <sheetData sheetId="3012">
        <row r="2">
          <cell r="A2">
            <v>0</v>
          </cell>
        </row>
      </sheetData>
      <sheetData sheetId="3013">
        <row r="2">
          <cell r="A2">
            <v>0</v>
          </cell>
        </row>
      </sheetData>
      <sheetData sheetId="3014">
        <row r="2">
          <cell r="A2">
            <v>0</v>
          </cell>
        </row>
      </sheetData>
      <sheetData sheetId="3015">
        <row r="2">
          <cell r="A2">
            <v>0</v>
          </cell>
        </row>
      </sheetData>
      <sheetData sheetId="3016">
        <row r="2">
          <cell r="A2">
            <v>0</v>
          </cell>
        </row>
      </sheetData>
      <sheetData sheetId="3017">
        <row r="2">
          <cell r="A2">
            <v>0</v>
          </cell>
        </row>
      </sheetData>
      <sheetData sheetId="3018">
        <row r="2">
          <cell r="A2">
            <v>0</v>
          </cell>
        </row>
      </sheetData>
      <sheetData sheetId="3019">
        <row r="2">
          <cell r="A2">
            <v>0</v>
          </cell>
        </row>
      </sheetData>
      <sheetData sheetId="3020">
        <row r="2">
          <cell r="A2">
            <v>0</v>
          </cell>
        </row>
      </sheetData>
      <sheetData sheetId="3021">
        <row r="2">
          <cell r="A2">
            <v>0</v>
          </cell>
        </row>
      </sheetData>
      <sheetData sheetId="3022">
        <row r="2">
          <cell r="A2">
            <v>0</v>
          </cell>
        </row>
      </sheetData>
      <sheetData sheetId="3023">
        <row r="2">
          <cell r="A2">
            <v>0</v>
          </cell>
        </row>
      </sheetData>
      <sheetData sheetId="3024">
        <row r="2">
          <cell r="A2">
            <v>0</v>
          </cell>
        </row>
      </sheetData>
      <sheetData sheetId="3025">
        <row r="2">
          <cell r="A2">
            <v>0</v>
          </cell>
        </row>
      </sheetData>
      <sheetData sheetId="3026">
        <row r="2">
          <cell r="A2">
            <v>0</v>
          </cell>
        </row>
      </sheetData>
      <sheetData sheetId="3027">
        <row r="2">
          <cell r="A2">
            <v>0</v>
          </cell>
        </row>
      </sheetData>
      <sheetData sheetId="3028">
        <row r="2">
          <cell r="A2">
            <v>0</v>
          </cell>
        </row>
      </sheetData>
      <sheetData sheetId="3029">
        <row r="2">
          <cell r="A2">
            <v>0</v>
          </cell>
        </row>
      </sheetData>
      <sheetData sheetId="3030">
        <row r="2">
          <cell r="A2">
            <v>0</v>
          </cell>
        </row>
      </sheetData>
      <sheetData sheetId="3031">
        <row r="2">
          <cell r="A2">
            <v>0</v>
          </cell>
        </row>
      </sheetData>
      <sheetData sheetId="3032">
        <row r="2">
          <cell r="A2">
            <v>0</v>
          </cell>
        </row>
      </sheetData>
      <sheetData sheetId="3033">
        <row r="2">
          <cell r="A2">
            <v>0</v>
          </cell>
        </row>
      </sheetData>
      <sheetData sheetId="3034">
        <row r="2">
          <cell r="A2">
            <v>0</v>
          </cell>
        </row>
      </sheetData>
      <sheetData sheetId="3035">
        <row r="2">
          <cell r="A2">
            <v>0</v>
          </cell>
        </row>
      </sheetData>
      <sheetData sheetId="3036">
        <row r="2">
          <cell r="A2">
            <v>0</v>
          </cell>
        </row>
      </sheetData>
      <sheetData sheetId="3037">
        <row r="2">
          <cell r="A2">
            <v>0</v>
          </cell>
        </row>
      </sheetData>
      <sheetData sheetId="3038">
        <row r="2">
          <cell r="A2">
            <v>0</v>
          </cell>
        </row>
      </sheetData>
      <sheetData sheetId="3039">
        <row r="2">
          <cell r="A2">
            <v>0</v>
          </cell>
        </row>
      </sheetData>
      <sheetData sheetId="3040">
        <row r="2">
          <cell r="A2">
            <v>0</v>
          </cell>
        </row>
      </sheetData>
      <sheetData sheetId="3041">
        <row r="2">
          <cell r="A2">
            <v>0</v>
          </cell>
        </row>
      </sheetData>
      <sheetData sheetId="3042">
        <row r="2">
          <cell r="A2">
            <v>0</v>
          </cell>
        </row>
      </sheetData>
      <sheetData sheetId="3043">
        <row r="2">
          <cell r="A2">
            <v>0</v>
          </cell>
        </row>
      </sheetData>
      <sheetData sheetId="3044">
        <row r="2">
          <cell r="A2">
            <v>0</v>
          </cell>
        </row>
      </sheetData>
      <sheetData sheetId="3045">
        <row r="2">
          <cell r="A2">
            <v>0</v>
          </cell>
        </row>
      </sheetData>
      <sheetData sheetId="3046">
        <row r="2">
          <cell r="A2">
            <v>0</v>
          </cell>
        </row>
      </sheetData>
      <sheetData sheetId="3047">
        <row r="2">
          <cell r="A2">
            <v>0</v>
          </cell>
        </row>
      </sheetData>
      <sheetData sheetId="3048">
        <row r="2">
          <cell r="A2">
            <v>0</v>
          </cell>
        </row>
      </sheetData>
      <sheetData sheetId="3049">
        <row r="2">
          <cell r="A2">
            <v>0</v>
          </cell>
        </row>
      </sheetData>
      <sheetData sheetId="3050">
        <row r="2">
          <cell r="A2">
            <v>0</v>
          </cell>
        </row>
      </sheetData>
      <sheetData sheetId="3051">
        <row r="2">
          <cell r="A2">
            <v>0</v>
          </cell>
        </row>
      </sheetData>
      <sheetData sheetId="3052">
        <row r="2">
          <cell r="A2">
            <v>0</v>
          </cell>
        </row>
      </sheetData>
      <sheetData sheetId="3053">
        <row r="2">
          <cell r="A2">
            <v>0</v>
          </cell>
        </row>
      </sheetData>
      <sheetData sheetId="3054">
        <row r="2">
          <cell r="A2">
            <v>0</v>
          </cell>
        </row>
      </sheetData>
      <sheetData sheetId="3055">
        <row r="2">
          <cell r="A2">
            <v>0</v>
          </cell>
        </row>
      </sheetData>
      <sheetData sheetId="3056">
        <row r="2">
          <cell r="A2">
            <v>0</v>
          </cell>
        </row>
      </sheetData>
      <sheetData sheetId="3057">
        <row r="2">
          <cell r="A2">
            <v>0</v>
          </cell>
        </row>
      </sheetData>
      <sheetData sheetId="3058">
        <row r="2">
          <cell r="A2">
            <v>0</v>
          </cell>
        </row>
      </sheetData>
      <sheetData sheetId="3059">
        <row r="2">
          <cell r="A2">
            <v>0</v>
          </cell>
        </row>
      </sheetData>
      <sheetData sheetId="3060">
        <row r="2">
          <cell r="A2">
            <v>0</v>
          </cell>
        </row>
      </sheetData>
      <sheetData sheetId="3061">
        <row r="2">
          <cell r="A2">
            <v>0</v>
          </cell>
        </row>
      </sheetData>
      <sheetData sheetId="3062">
        <row r="2">
          <cell r="A2">
            <v>0</v>
          </cell>
        </row>
      </sheetData>
      <sheetData sheetId="3063">
        <row r="2">
          <cell r="A2">
            <v>0</v>
          </cell>
        </row>
      </sheetData>
      <sheetData sheetId="3064">
        <row r="2">
          <cell r="A2">
            <v>0</v>
          </cell>
        </row>
      </sheetData>
      <sheetData sheetId="3065">
        <row r="2">
          <cell r="A2">
            <v>0</v>
          </cell>
        </row>
      </sheetData>
      <sheetData sheetId="3066">
        <row r="2">
          <cell r="A2">
            <v>0</v>
          </cell>
        </row>
      </sheetData>
      <sheetData sheetId="3067">
        <row r="2">
          <cell r="A2">
            <v>0</v>
          </cell>
        </row>
      </sheetData>
      <sheetData sheetId="3068">
        <row r="2">
          <cell r="A2">
            <v>0</v>
          </cell>
        </row>
      </sheetData>
      <sheetData sheetId="3069">
        <row r="2">
          <cell r="A2">
            <v>0</v>
          </cell>
        </row>
      </sheetData>
      <sheetData sheetId="3070">
        <row r="2">
          <cell r="A2">
            <v>0</v>
          </cell>
        </row>
      </sheetData>
      <sheetData sheetId="3071">
        <row r="2">
          <cell r="A2">
            <v>0</v>
          </cell>
        </row>
      </sheetData>
      <sheetData sheetId="3072">
        <row r="2">
          <cell r="A2">
            <v>0</v>
          </cell>
        </row>
      </sheetData>
      <sheetData sheetId="3073">
        <row r="2">
          <cell r="A2">
            <v>0</v>
          </cell>
        </row>
      </sheetData>
      <sheetData sheetId="3074">
        <row r="2">
          <cell r="A2">
            <v>0</v>
          </cell>
        </row>
      </sheetData>
      <sheetData sheetId="3075">
        <row r="2">
          <cell r="A2">
            <v>0</v>
          </cell>
        </row>
      </sheetData>
      <sheetData sheetId="3076">
        <row r="2">
          <cell r="A2">
            <v>0</v>
          </cell>
        </row>
      </sheetData>
      <sheetData sheetId="3077">
        <row r="2">
          <cell r="A2">
            <v>0</v>
          </cell>
        </row>
      </sheetData>
      <sheetData sheetId="3078">
        <row r="2">
          <cell r="A2">
            <v>0</v>
          </cell>
        </row>
      </sheetData>
      <sheetData sheetId="3079">
        <row r="2">
          <cell r="A2">
            <v>0</v>
          </cell>
        </row>
      </sheetData>
      <sheetData sheetId="3080">
        <row r="2">
          <cell r="A2">
            <v>0</v>
          </cell>
        </row>
      </sheetData>
      <sheetData sheetId="3081">
        <row r="2">
          <cell r="A2">
            <v>0</v>
          </cell>
        </row>
      </sheetData>
      <sheetData sheetId="3082">
        <row r="2">
          <cell r="A2">
            <v>0</v>
          </cell>
        </row>
      </sheetData>
      <sheetData sheetId="3083">
        <row r="2">
          <cell r="A2">
            <v>0</v>
          </cell>
        </row>
      </sheetData>
      <sheetData sheetId="3084">
        <row r="2">
          <cell r="A2">
            <v>0</v>
          </cell>
        </row>
      </sheetData>
      <sheetData sheetId="3085">
        <row r="2">
          <cell r="A2">
            <v>0</v>
          </cell>
        </row>
      </sheetData>
      <sheetData sheetId="3086">
        <row r="2">
          <cell r="A2">
            <v>0</v>
          </cell>
        </row>
      </sheetData>
      <sheetData sheetId="3087">
        <row r="2">
          <cell r="A2">
            <v>0</v>
          </cell>
        </row>
      </sheetData>
      <sheetData sheetId="3088">
        <row r="2">
          <cell r="A2">
            <v>0</v>
          </cell>
        </row>
      </sheetData>
      <sheetData sheetId="3089">
        <row r="2">
          <cell r="A2">
            <v>0</v>
          </cell>
        </row>
      </sheetData>
      <sheetData sheetId="3090">
        <row r="2">
          <cell r="A2">
            <v>0</v>
          </cell>
        </row>
      </sheetData>
      <sheetData sheetId="3091">
        <row r="2">
          <cell r="A2">
            <v>0</v>
          </cell>
        </row>
      </sheetData>
      <sheetData sheetId="3092">
        <row r="2">
          <cell r="A2">
            <v>0</v>
          </cell>
        </row>
      </sheetData>
      <sheetData sheetId="3093">
        <row r="2">
          <cell r="A2">
            <v>0</v>
          </cell>
        </row>
      </sheetData>
      <sheetData sheetId="3094">
        <row r="2">
          <cell r="A2">
            <v>0</v>
          </cell>
        </row>
      </sheetData>
      <sheetData sheetId="3095">
        <row r="2">
          <cell r="A2">
            <v>0</v>
          </cell>
        </row>
      </sheetData>
      <sheetData sheetId="3096">
        <row r="2">
          <cell r="A2">
            <v>0</v>
          </cell>
        </row>
      </sheetData>
      <sheetData sheetId="3097">
        <row r="2">
          <cell r="A2">
            <v>0</v>
          </cell>
        </row>
      </sheetData>
      <sheetData sheetId="3098">
        <row r="2">
          <cell r="A2">
            <v>0</v>
          </cell>
        </row>
      </sheetData>
      <sheetData sheetId="3099">
        <row r="2">
          <cell r="A2">
            <v>0</v>
          </cell>
        </row>
      </sheetData>
      <sheetData sheetId="3100">
        <row r="2">
          <cell r="A2">
            <v>0</v>
          </cell>
        </row>
      </sheetData>
      <sheetData sheetId="3101">
        <row r="2">
          <cell r="A2">
            <v>0</v>
          </cell>
        </row>
      </sheetData>
      <sheetData sheetId="3102">
        <row r="2">
          <cell r="A2">
            <v>0</v>
          </cell>
        </row>
      </sheetData>
      <sheetData sheetId="3103">
        <row r="2">
          <cell r="A2">
            <v>0</v>
          </cell>
        </row>
      </sheetData>
      <sheetData sheetId="3104">
        <row r="2">
          <cell r="A2">
            <v>0</v>
          </cell>
        </row>
      </sheetData>
      <sheetData sheetId="3105">
        <row r="2">
          <cell r="A2">
            <v>0</v>
          </cell>
        </row>
      </sheetData>
      <sheetData sheetId="3106">
        <row r="2">
          <cell r="A2">
            <v>0</v>
          </cell>
        </row>
      </sheetData>
      <sheetData sheetId="3107">
        <row r="2">
          <cell r="A2">
            <v>0</v>
          </cell>
        </row>
      </sheetData>
      <sheetData sheetId="3108">
        <row r="2">
          <cell r="A2">
            <v>0</v>
          </cell>
        </row>
      </sheetData>
      <sheetData sheetId="3109">
        <row r="2">
          <cell r="A2">
            <v>0</v>
          </cell>
        </row>
      </sheetData>
      <sheetData sheetId="3110">
        <row r="2">
          <cell r="A2">
            <v>0</v>
          </cell>
        </row>
      </sheetData>
      <sheetData sheetId="3111">
        <row r="2">
          <cell r="A2">
            <v>0</v>
          </cell>
        </row>
      </sheetData>
      <sheetData sheetId="3112">
        <row r="2">
          <cell r="A2">
            <v>0</v>
          </cell>
        </row>
      </sheetData>
      <sheetData sheetId="3113">
        <row r="2">
          <cell r="A2">
            <v>0</v>
          </cell>
        </row>
      </sheetData>
      <sheetData sheetId="3114">
        <row r="2">
          <cell r="A2">
            <v>0</v>
          </cell>
        </row>
      </sheetData>
      <sheetData sheetId="3115">
        <row r="2">
          <cell r="A2">
            <v>0</v>
          </cell>
        </row>
      </sheetData>
      <sheetData sheetId="3116">
        <row r="2">
          <cell r="A2">
            <v>0</v>
          </cell>
        </row>
      </sheetData>
      <sheetData sheetId="3117">
        <row r="2">
          <cell r="A2">
            <v>0</v>
          </cell>
        </row>
      </sheetData>
      <sheetData sheetId="3118">
        <row r="2">
          <cell r="A2">
            <v>0</v>
          </cell>
        </row>
      </sheetData>
      <sheetData sheetId="3119">
        <row r="2">
          <cell r="A2">
            <v>0</v>
          </cell>
        </row>
      </sheetData>
      <sheetData sheetId="3120">
        <row r="2">
          <cell r="A2">
            <v>0</v>
          </cell>
        </row>
      </sheetData>
      <sheetData sheetId="3121">
        <row r="2">
          <cell r="A2">
            <v>0</v>
          </cell>
        </row>
      </sheetData>
      <sheetData sheetId="3122">
        <row r="2">
          <cell r="A2">
            <v>0</v>
          </cell>
        </row>
      </sheetData>
      <sheetData sheetId="3123">
        <row r="2">
          <cell r="A2">
            <v>0</v>
          </cell>
        </row>
      </sheetData>
      <sheetData sheetId="3124">
        <row r="2">
          <cell r="A2">
            <v>0</v>
          </cell>
        </row>
      </sheetData>
      <sheetData sheetId="3125">
        <row r="2">
          <cell r="A2">
            <v>0</v>
          </cell>
        </row>
      </sheetData>
      <sheetData sheetId="3126">
        <row r="2">
          <cell r="A2">
            <v>0</v>
          </cell>
        </row>
      </sheetData>
      <sheetData sheetId="3127">
        <row r="2">
          <cell r="A2">
            <v>0</v>
          </cell>
        </row>
      </sheetData>
      <sheetData sheetId="3128">
        <row r="2">
          <cell r="A2">
            <v>0</v>
          </cell>
        </row>
      </sheetData>
      <sheetData sheetId="3129">
        <row r="2">
          <cell r="A2">
            <v>0</v>
          </cell>
        </row>
      </sheetData>
      <sheetData sheetId="3130">
        <row r="2">
          <cell r="A2">
            <v>0</v>
          </cell>
        </row>
      </sheetData>
      <sheetData sheetId="3131">
        <row r="2">
          <cell r="A2">
            <v>0</v>
          </cell>
        </row>
      </sheetData>
      <sheetData sheetId="3132">
        <row r="2">
          <cell r="A2">
            <v>0</v>
          </cell>
        </row>
      </sheetData>
      <sheetData sheetId="3133">
        <row r="2">
          <cell r="A2">
            <v>0</v>
          </cell>
        </row>
      </sheetData>
      <sheetData sheetId="3134">
        <row r="2">
          <cell r="A2">
            <v>0</v>
          </cell>
        </row>
      </sheetData>
      <sheetData sheetId="3135">
        <row r="2">
          <cell r="A2">
            <v>0</v>
          </cell>
        </row>
      </sheetData>
      <sheetData sheetId="3136">
        <row r="2">
          <cell r="A2">
            <v>0</v>
          </cell>
        </row>
      </sheetData>
      <sheetData sheetId="3137">
        <row r="2">
          <cell r="A2">
            <v>0</v>
          </cell>
        </row>
      </sheetData>
      <sheetData sheetId="3138">
        <row r="2">
          <cell r="A2">
            <v>0</v>
          </cell>
        </row>
      </sheetData>
      <sheetData sheetId="3139">
        <row r="2">
          <cell r="A2">
            <v>0</v>
          </cell>
        </row>
      </sheetData>
      <sheetData sheetId="3140">
        <row r="2">
          <cell r="A2">
            <v>0</v>
          </cell>
        </row>
      </sheetData>
      <sheetData sheetId="3141">
        <row r="2">
          <cell r="A2">
            <v>0</v>
          </cell>
        </row>
      </sheetData>
      <sheetData sheetId="3142">
        <row r="2">
          <cell r="A2">
            <v>0</v>
          </cell>
        </row>
      </sheetData>
      <sheetData sheetId="3143">
        <row r="2">
          <cell r="A2">
            <v>0</v>
          </cell>
        </row>
      </sheetData>
      <sheetData sheetId="3144">
        <row r="2">
          <cell r="A2">
            <v>0</v>
          </cell>
        </row>
      </sheetData>
      <sheetData sheetId="3145">
        <row r="2">
          <cell r="A2">
            <v>0</v>
          </cell>
        </row>
      </sheetData>
      <sheetData sheetId="3146">
        <row r="2">
          <cell r="A2">
            <v>0</v>
          </cell>
        </row>
      </sheetData>
      <sheetData sheetId="3147">
        <row r="2">
          <cell r="A2">
            <v>0</v>
          </cell>
        </row>
      </sheetData>
      <sheetData sheetId="3148">
        <row r="2">
          <cell r="A2">
            <v>0</v>
          </cell>
        </row>
      </sheetData>
      <sheetData sheetId="3149">
        <row r="2">
          <cell r="A2">
            <v>0</v>
          </cell>
        </row>
      </sheetData>
      <sheetData sheetId="3150">
        <row r="2">
          <cell r="A2">
            <v>0</v>
          </cell>
        </row>
      </sheetData>
      <sheetData sheetId="3151">
        <row r="2">
          <cell r="A2">
            <v>0</v>
          </cell>
        </row>
      </sheetData>
      <sheetData sheetId="3152">
        <row r="2">
          <cell r="A2">
            <v>0</v>
          </cell>
        </row>
      </sheetData>
      <sheetData sheetId="3153">
        <row r="2">
          <cell r="A2">
            <v>0</v>
          </cell>
        </row>
      </sheetData>
      <sheetData sheetId="3154">
        <row r="2">
          <cell r="A2">
            <v>0</v>
          </cell>
        </row>
      </sheetData>
      <sheetData sheetId="3155">
        <row r="2">
          <cell r="A2">
            <v>0</v>
          </cell>
        </row>
      </sheetData>
      <sheetData sheetId="3156">
        <row r="2">
          <cell r="A2">
            <v>0</v>
          </cell>
        </row>
      </sheetData>
      <sheetData sheetId="3157">
        <row r="2">
          <cell r="A2">
            <v>0</v>
          </cell>
        </row>
      </sheetData>
      <sheetData sheetId="3158">
        <row r="2">
          <cell r="A2">
            <v>0</v>
          </cell>
        </row>
      </sheetData>
      <sheetData sheetId="3159">
        <row r="2">
          <cell r="A2">
            <v>0</v>
          </cell>
        </row>
      </sheetData>
      <sheetData sheetId="3160">
        <row r="2">
          <cell r="A2">
            <v>0</v>
          </cell>
        </row>
      </sheetData>
      <sheetData sheetId="3161">
        <row r="2">
          <cell r="A2">
            <v>0</v>
          </cell>
        </row>
      </sheetData>
      <sheetData sheetId="3162">
        <row r="2">
          <cell r="A2">
            <v>0</v>
          </cell>
        </row>
      </sheetData>
      <sheetData sheetId="3163">
        <row r="2">
          <cell r="A2">
            <v>0</v>
          </cell>
        </row>
      </sheetData>
      <sheetData sheetId="3164">
        <row r="2">
          <cell r="A2">
            <v>0</v>
          </cell>
        </row>
      </sheetData>
      <sheetData sheetId="3165">
        <row r="2">
          <cell r="A2">
            <v>0</v>
          </cell>
        </row>
      </sheetData>
      <sheetData sheetId="3166">
        <row r="2">
          <cell r="A2">
            <v>0</v>
          </cell>
        </row>
      </sheetData>
      <sheetData sheetId="3167">
        <row r="2">
          <cell r="A2">
            <v>0</v>
          </cell>
        </row>
      </sheetData>
      <sheetData sheetId="3168">
        <row r="2">
          <cell r="A2">
            <v>0</v>
          </cell>
        </row>
      </sheetData>
      <sheetData sheetId="3169">
        <row r="2">
          <cell r="A2">
            <v>0</v>
          </cell>
        </row>
      </sheetData>
      <sheetData sheetId="3170">
        <row r="2">
          <cell r="A2">
            <v>0</v>
          </cell>
        </row>
      </sheetData>
      <sheetData sheetId="3171">
        <row r="2">
          <cell r="A2">
            <v>0</v>
          </cell>
        </row>
      </sheetData>
      <sheetData sheetId="3172">
        <row r="2">
          <cell r="A2">
            <v>0</v>
          </cell>
        </row>
      </sheetData>
      <sheetData sheetId="3173">
        <row r="2">
          <cell r="A2">
            <v>0</v>
          </cell>
        </row>
      </sheetData>
      <sheetData sheetId="3174">
        <row r="2">
          <cell r="A2">
            <v>0</v>
          </cell>
        </row>
      </sheetData>
      <sheetData sheetId="3175">
        <row r="2">
          <cell r="A2">
            <v>0</v>
          </cell>
        </row>
      </sheetData>
      <sheetData sheetId="3176">
        <row r="2">
          <cell r="A2">
            <v>0</v>
          </cell>
        </row>
      </sheetData>
      <sheetData sheetId="3177">
        <row r="2">
          <cell r="A2">
            <v>0</v>
          </cell>
        </row>
      </sheetData>
      <sheetData sheetId="3178">
        <row r="2">
          <cell r="A2">
            <v>0</v>
          </cell>
        </row>
      </sheetData>
      <sheetData sheetId="3179">
        <row r="2">
          <cell r="A2">
            <v>0</v>
          </cell>
        </row>
      </sheetData>
      <sheetData sheetId="3180">
        <row r="2">
          <cell r="A2">
            <v>0</v>
          </cell>
        </row>
      </sheetData>
      <sheetData sheetId="3181">
        <row r="2">
          <cell r="A2">
            <v>0</v>
          </cell>
        </row>
      </sheetData>
      <sheetData sheetId="3182">
        <row r="2">
          <cell r="A2">
            <v>0</v>
          </cell>
        </row>
      </sheetData>
      <sheetData sheetId="3183">
        <row r="2">
          <cell r="A2">
            <v>0</v>
          </cell>
        </row>
      </sheetData>
      <sheetData sheetId="3184">
        <row r="2">
          <cell r="A2">
            <v>0</v>
          </cell>
        </row>
      </sheetData>
      <sheetData sheetId="3185">
        <row r="2">
          <cell r="A2">
            <v>0</v>
          </cell>
        </row>
      </sheetData>
      <sheetData sheetId="3186">
        <row r="2">
          <cell r="A2">
            <v>0</v>
          </cell>
        </row>
      </sheetData>
      <sheetData sheetId="3187">
        <row r="2">
          <cell r="A2">
            <v>0</v>
          </cell>
        </row>
      </sheetData>
      <sheetData sheetId="3188">
        <row r="2">
          <cell r="A2">
            <v>0</v>
          </cell>
        </row>
      </sheetData>
      <sheetData sheetId="3189">
        <row r="2">
          <cell r="A2">
            <v>0</v>
          </cell>
        </row>
      </sheetData>
      <sheetData sheetId="3190">
        <row r="2">
          <cell r="A2">
            <v>0</v>
          </cell>
        </row>
      </sheetData>
      <sheetData sheetId="3191">
        <row r="2">
          <cell r="A2">
            <v>0</v>
          </cell>
        </row>
      </sheetData>
      <sheetData sheetId="3192">
        <row r="2">
          <cell r="A2">
            <v>0</v>
          </cell>
        </row>
      </sheetData>
      <sheetData sheetId="3193">
        <row r="2">
          <cell r="A2">
            <v>0</v>
          </cell>
        </row>
      </sheetData>
      <sheetData sheetId="3194">
        <row r="2">
          <cell r="A2">
            <v>0</v>
          </cell>
        </row>
      </sheetData>
      <sheetData sheetId="3195">
        <row r="2">
          <cell r="A2">
            <v>0</v>
          </cell>
        </row>
      </sheetData>
      <sheetData sheetId="3196">
        <row r="2">
          <cell r="A2">
            <v>0</v>
          </cell>
        </row>
      </sheetData>
      <sheetData sheetId="3197">
        <row r="2">
          <cell r="A2">
            <v>0</v>
          </cell>
        </row>
      </sheetData>
      <sheetData sheetId="3198">
        <row r="2">
          <cell r="A2">
            <v>0</v>
          </cell>
        </row>
      </sheetData>
      <sheetData sheetId="3199">
        <row r="2">
          <cell r="A2">
            <v>0</v>
          </cell>
        </row>
      </sheetData>
      <sheetData sheetId="3200">
        <row r="2">
          <cell r="A2">
            <v>0</v>
          </cell>
        </row>
      </sheetData>
      <sheetData sheetId="3201">
        <row r="2">
          <cell r="A2">
            <v>0</v>
          </cell>
        </row>
      </sheetData>
      <sheetData sheetId="3202">
        <row r="2">
          <cell r="A2">
            <v>0</v>
          </cell>
        </row>
      </sheetData>
      <sheetData sheetId="3203">
        <row r="2">
          <cell r="A2">
            <v>0</v>
          </cell>
        </row>
      </sheetData>
      <sheetData sheetId="3204">
        <row r="2">
          <cell r="A2">
            <v>0</v>
          </cell>
        </row>
      </sheetData>
      <sheetData sheetId="3205">
        <row r="2">
          <cell r="A2">
            <v>0</v>
          </cell>
        </row>
      </sheetData>
      <sheetData sheetId="3206">
        <row r="2">
          <cell r="A2">
            <v>0</v>
          </cell>
        </row>
      </sheetData>
      <sheetData sheetId="3207">
        <row r="2">
          <cell r="A2">
            <v>0</v>
          </cell>
        </row>
      </sheetData>
      <sheetData sheetId="3208">
        <row r="2">
          <cell r="A2">
            <v>0</v>
          </cell>
        </row>
      </sheetData>
      <sheetData sheetId="3209">
        <row r="2">
          <cell r="A2">
            <v>0</v>
          </cell>
        </row>
      </sheetData>
      <sheetData sheetId="3210">
        <row r="2">
          <cell r="A2">
            <v>0</v>
          </cell>
        </row>
      </sheetData>
      <sheetData sheetId="3211">
        <row r="2">
          <cell r="A2">
            <v>0</v>
          </cell>
        </row>
      </sheetData>
      <sheetData sheetId="3212">
        <row r="2">
          <cell r="A2">
            <v>0</v>
          </cell>
        </row>
      </sheetData>
      <sheetData sheetId="3213">
        <row r="2">
          <cell r="A2">
            <v>0</v>
          </cell>
        </row>
      </sheetData>
      <sheetData sheetId="3214">
        <row r="2">
          <cell r="A2">
            <v>0</v>
          </cell>
        </row>
      </sheetData>
      <sheetData sheetId="3215">
        <row r="2">
          <cell r="A2">
            <v>0</v>
          </cell>
        </row>
      </sheetData>
      <sheetData sheetId="3216">
        <row r="2">
          <cell r="A2">
            <v>0</v>
          </cell>
        </row>
      </sheetData>
      <sheetData sheetId="3217">
        <row r="2">
          <cell r="A2">
            <v>0</v>
          </cell>
        </row>
      </sheetData>
      <sheetData sheetId="3218">
        <row r="2">
          <cell r="A2">
            <v>0</v>
          </cell>
        </row>
      </sheetData>
      <sheetData sheetId="3219">
        <row r="2">
          <cell r="A2">
            <v>0</v>
          </cell>
        </row>
      </sheetData>
      <sheetData sheetId="3220">
        <row r="2">
          <cell r="A2">
            <v>0</v>
          </cell>
        </row>
      </sheetData>
      <sheetData sheetId="3221">
        <row r="2">
          <cell r="A2">
            <v>0</v>
          </cell>
        </row>
      </sheetData>
      <sheetData sheetId="3222">
        <row r="2">
          <cell r="A2">
            <v>0</v>
          </cell>
        </row>
      </sheetData>
      <sheetData sheetId="3223">
        <row r="2">
          <cell r="A2">
            <v>0</v>
          </cell>
        </row>
      </sheetData>
      <sheetData sheetId="3224">
        <row r="2">
          <cell r="A2">
            <v>0</v>
          </cell>
        </row>
      </sheetData>
      <sheetData sheetId="3225">
        <row r="2">
          <cell r="A2">
            <v>0</v>
          </cell>
        </row>
      </sheetData>
      <sheetData sheetId="3226">
        <row r="2">
          <cell r="A2">
            <v>0</v>
          </cell>
        </row>
      </sheetData>
      <sheetData sheetId="3227">
        <row r="2">
          <cell r="A2">
            <v>0</v>
          </cell>
        </row>
      </sheetData>
      <sheetData sheetId="3228">
        <row r="2">
          <cell r="A2">
            <v>0</v>
          </cell>
        </row>
      </sheetData>
      <sheetData sheetId="3229">
        <row r="2">
          <cell r="A2">
            <v>0</v>
          </cell>
        </row>
      </sheetData>
      <sheetData sheetId="3230">
        <row r="2">
          <cell r="A2">
            <v>0</v>
          </cell>
        </row>
      </sheetData>
      <sheetData sheetId="3231">
        <row r="2">
          <cell r="A2">
            <v>0</v>
          </cell>
        </row>
      </sheetData>
      <sheetData sheetId="3232">
        <row r="2">
          <cell r="A2">
            <v>0</v>
          </cell>
        </row>
      </sheetData>
      <sheetData sheetId="3233">
        <row r="2">
          <cell r="A2">
            <v>0</v>
          </cell>
        </row>
      </sheetData>
      <sheetData sheetId="3234">
        <row r="2">
          <cell r="A2">
            <v>0</v>
          </cell>
        </row>
      </sheetData>
      <sheetData sheetId="3235">
        <row r="2">
          <cell r="A2">
            <v>0</v>
          </cell>
        </row>
      </sheetData>
      <sheetData sheetId="3236">
        <row r="2">
          <cell r="A2">
            <v>0</v>
          </cell>
        </row>
      </sheetData>
      <sheetData sheetId="3237">
        <row r="2">
          <cell r="A2">
            <v>0</v>
          </cell>
        </row>
      </sheetData>
      <sheetData sheetId="3238">
        <row r="2">
          <cell r="A2">
            <v>0</v>
          </cell>
        </row>
      </sheetData>
      <sheetData sheetId="3239">
        <row r="2">
          <cell r="A2">
            <v>0</v>
          </cell>
        </row>
      </sheetData>
      <sheetData sheetId="3240">
        <row r="2">
          <cell r="A2">
            <v>0</v>
          </cell>
        </row>
      </sheetData>
      <sheetData sheetId="3241">
        <row r="2">
          <cell r="A2">
            <v>0</v>
          </cell>
        </row>
      </sheetData>
      <sheetData sheetId="3242">
        <row r="2">
          <cell r="A2">
            <v>0</v>
          </cell>
        </row>
      </sheetData>
      <sheetData sheetId="3243">
        <row r="2">
          <cell r="A2">
            <v>0</v>
          </cell>
        </row>
      </sheetData>
      <sheetData sheetId="3244">
        <row r="2">
          <cell r="A2">
            <v>0</v>
          </cell>
        </row>
      </sheetData>
      <sheetData sheetId="3245">
        <row r="2">
          <cell r="A2">
            <v>0</v>
          </cell>
        </row>
      </sheetData>
      <sheetData sheetId="3246">
        <row r="2">
          <cell r="A2">
            <v>0</v>
          </cell>
        </row>
      </sheetData>
      <sheetData sheetId="3247">
        <row r="2">
          <cell r="A2">
            <v>0</v>
          </cell>
        </row>
      </sheetData>
      <sheetData sheetId="3248">
        <row r="2">
          <cell r="A2">
            <v>0</v>
          </cell>
        </row>
      </sheetData>
      <sheetData sheetId="3249">
        <row r="2">
          <cell r="A2">
            <v>0</v>
          </cell>
        </row>
      </sheetData>
      <sheetData sheetId="3250">
        <row r="2">
          <cell r="A2">
            <v>0</v>
          </cell>
        </row>
      </sheetData>
      <sheetData sheetId="3251">
        <row r="2">
          <cell r="A2">
            <v>0</v>
          </cell>
        </row>
      </sheetData>
      <sheetData sheetId="3252">
        <row r="2">
          <cell r="A2">
            <v>0</v>
          </cell>
        </row>
      </sheetData>
      <sheetData sheetId="3253">
        <row r="2">
          <cell r="A2">
            <v>0</v>
          </cell>
        </row>
      </sheetData>
      <sheetData sheetId="3254">
        <row r="2">
          <cell r="A2">
            <v>0</v>
          </cell>
        </row>
      </sheetData>
      <sheetData sheetId="3255">
        <row r="2">
          <cell r="A2">
            <v>0</v>
          </cell>
        </row>
      </sheetData>
      <sheetData sheetId="3256">
        <row r="2">
          <cell r="A2">
            <v>0</v>
          </cell>
        </row>
      </sheetData>
      <sheetData sheetId="3257">
        <row r="2">
          <cell r="A2">
            <v>0</v>
          </cell>
        </row>
      </sheetData>
      <sheetData sheetId="3258">
        <row r="2">
          <cell r="A2">
            <v>0</v>
          </cell>
        </row>
      </sheetData>
      <sheetData sheetId="3259">
        <row r="2">
          <cell r="A2">
            <v>0</v>
          </cell>
        </row>
      </sheetData>
      <sheetData sheetId="3260">
        <row r="2">
          <cell r="A2">
            <v>0</v>
          </cell>
        </row>
      </sheetData>
      <sheetData sheetId="3261">
        <row r="2">
          <cell r="A2">
            <v>0</v>
          </cell>
        </row>
      </sheetData>
      <sheetData sheetId="3262">
        <row r="2">
          <cell r="A2">
            <v>0</v>
          </cell>
        </row>
      </sheetData>
      <sheetData sheetId="3263">
        <row r="2">
          <cell r="A2">
            <v>0</v>
          </cell>
        </row>
      </sheetData>
      <sheetData sheetId="3264">
        <row r="2">
          <cell r="A2">
            <v>0</v>
          </cell>
        </row>
      </sheetData>
      <sheetData sheetId="3265">
        <row r="2">
          <cell r="A2">
            <v>0</v>
          </cell>
        </row>
      </sheetData>
      <sheetData sheetId="3266">
        <row r="2">
          <cell r="A2">
            <v>0</v>
          </cell>
        </row>
      </sheetData>
      <sheetData sheetId="3267">
        <row r="2">
          <cell r="A2">
            <v>0</v>
          </cell>
        </row>
      </sheetData>
      <sheetData sheetId="3268">
        <row r="2">
          <cell r="A2">
            <v>0</v>
          </cell>
        </row>
      </sheetData>
      <sheetData sheetId="3269">
        <row r="2">
          <cell r="A2">
            <v>0</v>
          </cell>
        </row>
      </sheetData>
      <sheetData sheetId="3270">
        <row r="2">
          <cell r="A2">
            <v>0</v>
          </cell>
        </row>
      </sheetData>
      <sheetData sheetId="3271">
        <row r="2">
          <cell r="A2">
            <v>0</v>
          </cell>
        </row>
      </sheetData>
      <sheetData sheetId="3272">
        <row r="2">
          <cell r="A2">
            <v>0</v>
          </cell>
        </row>
      </sheetData>
      <sheetData sheetId="3273">
        <row r="2">
          <cell r="A2">
            <v>0</v>
          </cell>
        </row>
      </sheetData>
      <sheetData sheetId="3274">
        <row r="2">
          <cell r="A2">
            <v>0</v>
          </cell>
        </row>
      </sheetData>
      <sheetData sheetId="3275">
        <row r="2">
          <cell r="A2">
            <v>0</v>
          </cell>
        </row>
      </sheetData>
      <sheetData sheetId="3276">
        <row r="2">
          <cell r="A2">
            <v>0</v>
          </cell>
        </row>
      </sheetData>
      <sheetData sheetId="3277">
        <row r="2">
          <cell r="A2">
            <v>0</v>
          </cell>
        </row>
      </sheetData>
      <sheetData sheetId="3278">
        <row r="2">
          <cell r="A2">
            <v>0</v>
          </cell>
        </row>
      </sheetData>
      <sheetData sheetId="3279">
        <row r="2">
          <cell r="A2">
            <v>0</v>
          </cell>
        </row>
      </sheetData>
      <sheetData sheetId="3280">
        <row r="2">
          <cell r="A2">
            <v>0</v>
          </cell>
        </row>
      </sheetData>
      <sheetData sheetId="3281">
        <row r="2">
          <cell r="A2">
            <v>0</v>
          </cell>
        </row>
      </sheetData>
      <sheetData sheetId="3282">
        <row r="2">
          <cell r="A2">
            <v>0</v>
          </cell>
        </row>
      </sheetData>
      <sheetData sheetId="3283">
        <row r="2">
          <cell r="A2">
            <v>0</v>
          </cell>
        </row>
      </sheetData>
      <sheetData sheetId="3284">
        <row r="2">
          <cell r="A2">
            <v>0</v>
          </cell>
        </row>
      </sheetData>
      <sheetData sheetId="3285">
        <row r="2">
          <cell r="A2">
            <v>0</v>
          </cell>
        </row>
      </sheetData>
      <sheetData sheetId="3286">
        <row r="2">
          <cell r="A2">
            <v>0</v>
          </cell>
        </row>
      </sheetData>
      <sheetData sheetId="3287">
        <row r="2">
          <cell r="A2">
            <v>0</v>
          </cell>
        </row>
      </sheetData>
      <sheetData sheetId="3288">
        <row r="2">
          <cell r="A2">
            <v>0</v>
          </cell>
        </row>
      </sheetData>
      <sheetData sheetId="3289">
        <row r="2">
          <cell r="A2">
            <v>0</v>
          </cell>
        </row>
      </sheetData>
      <sheetData sheetId="3290">
        <row r="2">
          <cell r="A2">
            <v>0</v>
          </cell>
        </row>
      </sheetData>
      <sheetData sheetId="3291">
        <row r="2">
          <cell r="A2">
            <v>0</v>
          </cell>
        </row>
      </sheetData>
      <sheetData sheetId="3292">
        <row r="2">
          <cell r="A2">
            <v>0</v>
          </cell>
        </row>
      </sheetData>
      <sheetData sheetId="3293">
        <row r="2">
          <cell r="A2">
            <v>0</v>
          </cell>
        </row>
      </sheetData>
      <sheetData sheetId="3294">
        <row r="2">
          <cell r="A2">
            <v>0</v>
          </cell>
        </row>
      </sheetData>
      <sheetData sheetId="3295">
        <row r="2">
          <cell r="A2">
            <v>0</v>
          </cell>
        </row>
      </sheetData>
      <sheetData sheetId="3296">
        <row r="2">
          <cell r="A2">
            <v>0</v>
          </cell>
        </row>
      </sheetData>
      <sheetData sheetId="3297">
        <row r="2">
          <cell r="A2">
            <v>0</v>
          </cell>
        </row>
      </sheetData>
      <sheetData sheetId="3298">
        <row r="2">
          <cell r="A2">
            <v>0</v>
          </cell>
        </row>
      </sheetData>
      <sheetData sheetId="3299">
        <row r="2">
          <cell r="A2">
            <v>0</v>
          </cell>
        </row>
      </sheetData>
      <sheetData sheetId="3300">
        <row r="2">
          <cell r="A2">
            <v>0</v>
          </cell>
        </row>
      </sheetData>
      <sheetData sheetId="3301">
        <row r="2">
          <cell r="A2">
            <v>0</v>
          </cell>
        </row>
      </sheetData>
      <sheetData sheetId="3302">
        <row r="2">
          <cell r="A2">
            <v>0</v>
          </cell>
        </row>
      </sheetData>
      <sheetData sheetId="3303">
        <row r="2">
          <cell r="A2">
            <v>0</v>
          </cell>
        </row>
      </sheetData>
      <sheetData sheetId="3304">
        <row r="2">
          <cell r="A2">
            <v>0</v>
          </cell>
        </row>
      </sheetData>
      <sheetData sheetId="3305">
        <row r="2">
          <cell r="A2">
            <v>0</v>
          </cell>
        </row>
      </sheetData>
      <sheetData sheetId="3306">
        <row r="2">
          <cell r="A2">
            <v>0</v>
          </cell>
        </row>
      </sheetData>
      <sheetData sheetId="3307">
        <row r="2">
          <cell r="A2">
            <v>0</v>
          </cell>
        </row>
      </sheetData>
      <sheetData sheetId="3308">
        <row r="2">
          <cell r="A2">
            <v>0</v>
          </cell>
        </row>
      </sheetData>
      <sheetData sheetId="3309">
        <row r="2">
          <cell r="A2">
            <v>0</v>
          </cell>
        </row>
      </sheetData>
      <sheetData sheetId="3310">
        <row r="2">
          <cell r="A2">
            <v>0</v>
          </cell>
        </row>
      </sheetData>
      <sheetData sheetId="3311">
        <row r="2">
          <cell r="A2">
            <v>0</v>
          </cell>
        </row>
      </sheetData>
      <sheetData sheetId="3312">
        <row r="2">
          <cell r="A2">
            <v>0</v>
          </cell>
        </row>
      </sheetData>
      <sheetData sheetId="3313">
        <row r="2">
          <cell r="A2">
            <v>0</v>
          </cell>
        </row>
      </sheetData>
      <sheetData sheetId="3314">
        <row r="2">
          <cell r="A2">
            <v>0</v>
          </cell>
        </row>
      </sheetData>
      <sheetData sheetId="3315">
        <row r="2">
          <cell r="A2">
            <v>0</v>
          </cell>
        </row>
      </sheetData>
      <sheetData sheetId="3316">
        <row r="2">
          <cell r="A2">
            <v>0</v>
          </cell>
        </row>
      </sheetData>
      <sheetData sheetId="3317">
        <row r="2">
          <cell r="A2">
            <v>0</v>
          </cell>
        </row>
      </sheetData>
      <sheetData sheetId="3318">
        <row r="2">
          <cell r="A2">
            <v>0</v>
          </cell>
        </row>
      </sheetData>
      <sheetData sheetId="3319">
        <row r="2">
          <cell r="A2">
            <v>0</v>
          </cell>
        </row>
      </sheetData>
      <sheetData sheetId="3320">
        <row r="2">
          <cell r="A2">
            <v>0</v>
          </cell>
        </row>
      </sheetData>
      <sheetData sheetId="3321">
        <row r="2">
          <cell r="A2">
            <v>0</v>
          </cell>
        </row>
      </sheetData>
      <sheetData sheetId="3322">
        <row r="2">
          <cell r="A2">
            <v>0</v>
          </cell>
        </row>
      </sheetData>
      <sheetData sheetId="3323">
        <row r="2">
          <cell r="A2">
            <v>0</v>
          </cell>
        </row>
      </sheetData>
      <sheetData sheetId="3324"/>
      <sheetData sheetId="3325"/>
      <sheetData sheetId="3326">
        <row r="2">
          <cell r="A2">
            <v>0</v>
          </cell>
        </row>
      </sheetData>
      <sheetData sheetId="3327">
        <row r="2">
          <cell r="A2">
            <v>0</v>
          </cell>
        </row>
      </sheetData>
      <sheetData sheetId="3328">
        <row r="2">
          <cell r="A2">
            <v>0</v>
          </cell>
        </row>
      </sheetData>
      <sheetData sheetId="3329">
        <row r="2">
          <cell r="A2">
            <v>0</v>
          </cell>
        </row>
      </sheetData>
      <sheetData sheetId="3330">
        <row r="2">
          <cell r="A2">
            <v>0</v>
          </cell>
        </row>
      </sheetData>
      <sheetData sheetId="3331">
        <row r="2">
          <cell r="A2">
            <v>0</v>
          </cell>
        </row>
      </sheetData>
      <sheetData sheetId="3332">
        <row r="2">
          <cell r="A2">
            <v>0</v>
          </cell>
        </row>
      </sheetData>
      <sheetData sheetId="3333">
        <row r="2">
          <cell r="A2">
            <v>0</v>
          </cell>
        </row>
      </sheetData>
      <sheetData sheetId="3334"/>
      <sheetData sheetId="3335">
        <row r="2">
          <cell r="A2">
            <v>0</v>
          </cell>
        </row>
      </sheetData>
      <sheetData sheetId="3336">
        <row r="2">
          <cell r="A2">
            <v>0</v>
          </cell>
        </row>
      </sheetData>
      <sheetData sheetId="3337">
        <row r="2">
          <cell r="A2">
            <v>0</v>
          </cell>
        </row>
      </sheetData>
      <sheetData sheetId="3338">
        <row r="2">
          <cell r="A2">
            <v>0</v>
          </cell>
        </row>
      </sheetData>
      <sheetData sheetId="3339">
        <row r="2">
          <cell r="A2">
            <v>0</v>
          </cell>
        </row>
      </sheetData>
      <sheetData sheetId="3340">
        <row r="2">
          <cell r="A2">
            <v>0</v>
          </cell>
        </row>
      </sheetData>
      <sheetData sheetId="3341">
        <row r="2">
          <cell r="A2">
            <v>0</v>
          </cell>
        </row>
      </sheetData>
      <sheetData sheetId="3342">
        <row r="2">
          <cell r="A2">
            <v>0</v>
          </cell>
        </row>
      </sheetData>
      <sheetData sheetId="3343">
        <row r="2">
          <cell r="A2">
            <v>0</v>
          </cell>
        </row>
      </sheetData>
      <sheetData sheetId="3344">
        <row r="2">
          <cell r="A2">
            <v>0</v>
          </cell>
        </row>
      </sheetData>
      <sheetData sheetId="3345">
        <row r="2">
          <cell r="A2">
            <v>0</v>
          </cell>
        </row>
      </sheetData>
      <sheetData sheetId="3346">
        <row r="2">
          <cell r="A2">
            <v>0</v>
          </cell>
        </row>
      </sheetData>
      <sheetData sheetId="3347">
        <row r="2">
          <cell r="A2">
            <v>0</v>
          </cell>
        </row>
      </sheetData>
      <sheetData sheetId="3348">
        <row r="2">
          <cell r="A2">
            <v>0</v>
          </cell>
        </row>
      </sheetData>
      <sheetData sheetId="3349">
        <row r="2">
          <cell r="A2">
            <v>0</v>
          </cell>
        </row>
      </sheetData>
      <sheetData sheetId="3350">
        <row r="2">
          <cell r="A2">
            <v>0</v>
          </cell>
        </row>
      </sheetData>
      <sheetData sheetId="3351">
        <row r="2">
          <cell r="A2">
            <v>0</v>
          </cell>
        </row>
      </sheetData>
      <sheetData sheetId="3352">
        <row r="2">
          <cell r="A2">
            <v>0</v>
          </cell>
        </row>
      </sheetData>
      <sheetData sheetId="3353">
        <row r="2">
          <cell r="A2">
            <v>0</v>
          </cell>
        </row>
      </sheetData>
      <sheetData sheetId="3354">
        <row r="2">
          <cell r="A2">
            <v>0</v>
          </cell>
        </row>
      </sheetData>
      <sheetData sheetId="3355">
        <row r="2">
          <cell r="A2">
            <v>0</v>
          </cell>
        </row>
      </sheetData>
      <sheetData sheetId="3356">
        <row r="2">
          <cell r="A2">
            <v>0</v>
          </cell>
        </row>
      </sheetData>
      <sheetData sheetId="3357">
        <row r="2">
          <cell r="A2">
            <v>0</v>
          </cell>
        </row>
      </sheetData>
      <sheetData sheetId="3358">
        <row r="2">
          <cell r="A2">
            <v>0</v>
          </cell>
        </row>
      </sheetData>
      <sheetData sheetId="3359">
        <row r="2">
          <cell r="A2">
            <v>0</v>
          </cell>
        </row>
      </sheetData>
      <sheetData sheetId="3360">
        <row r="2">
          <cell r="A2">
            <v>0</v>
          </cell>
        </row>
      </sheetData>
      <sheetData sheetId="3361">
        <row r="2">
          <cell r="A2">
            <v>0</v>
          </cell>
        </row>
      </sheetData>
      <sheetData sheetId="3362">
        <row r="2">
          <cell r="A2">
            <v>0</v>
          </cell>
        </row>
      </sheetData>
      <sheetData sheetId="3363">
        <row r="2">
          <cell r="A2">
            <v>0</v>
          </cell>
        </row>
      </sheetData>
      <sheetData sheetId="3364">
        <row r="2">
          <cell r="A2">
            <v>0</v>
          </cell>
        </row>
      </sheetData>
      <sheetData sheetId="3365">
        <row r="2">
          <cell r="A2">
            <v>0</v>
          </cell>
        </row>
      </sheetData>
      <sheetData sheetId="3366">
        <row r="2">
          <cell r="A2">
            <v>0</v>
          </cell>
        </row>
      </sheetData>
      <sheetData sheetId="3367">
        <row r="2">
          <cell r="A2">
            <v>0</v>
          </cell>
        </row>
      </sheetData>
      <sheetData sheetId="3368">
        <row r="2">
          <cell r="A2">
            <v>0</v>
          </cell>
        </row>
      </sheetData>
      <sheetData sheetId="3369">
        <row r="2">
          <cell r="A2">
            <v>0</v>
          </cell>
        </row>
      </sheetData>
      <sheetData sheetId="3370">
        <row r="2">
          <cell r="A2">
            <v>0</v>
          </cell>
        </row>
      </sheetData>
      <sheetData sheetId="3371">
        <row r="2">
          <cell r="A2">
            <v>0</v>
          </cell>
        </row>
      </sheetData>
      <sheetData sheetId="3372">
        <row r="2">
          <cell r="A2">
            <v>0</v>
          </cell>
        </row>
      </sheetData>
      <sheetData sheetId="3373">
        <row r="2">
          <cell r="A2">
            <v>0</v>
          </cell>
        </row>
      </sheetData>
      <sheetData sheetId="3374">
        <row r="2">
          <cell r="A2">
            <v>0</v>
          </cell>
        </row>
      </sheetData>
      <sheetData sheetId="3375">
        <row r="2">
          <cell r="A2">
            <v>0</v>
          </cell>
        </row>
      </sheetData>
      <sheetData sheetId="3376">
        <row r="2">
          <cell r="A2">
            <v>0</v>
          </cell>
        </row>
      </sheetData>
      <sheetData sheetId="3377">
        <row r="2">
          <cell r="A2">
            <v>0</v>
          </cell>
        </row>
      </sheetData>
      <sheetData sheetId="3378">
        <row r="2">
          <cell r="A2">
            <v>0</v>
          </cell>
        </row>
      </sheetData>
      <sheetData sheetId="3379">
        <row r="2">
          <cell r="A2">
            <v>0</v>
          </cell>
        </row>
      </sheetData>
      <sheetData sheetId="3380">
        <row r="2">
          <cell r="A2">
            <v>0</v>
          </cell>
        </row>
      </sheetData>
      <sheetData sheetId="3381">
        <row r="2">
          <cell r="A2">
            <v>0</v>
          </cell>
        </row>
      </sheetData>
      <sheetData sheetId="3382">
        <row r="2">
          <cell r="A2">
            <v>0</v>
          </cell>
        </row>
      </sheetData>
      <sheetData sheetId="3383">
        <row r="2">
          <cell r="A2">
            <v>0</v>
          </cell>
        </row>
      </sheetData>
      <sheetData sheetId="3384">
        <row r="2">
          <cell r="A2">
            <v>0</v>
          </cell>
        </row>
      </sheetData>
      <sheetData sheetId="3385">
        <row r="2">
          <cell r="A2">
            <v>0</v>
          </cell>
        </row>
      </sheetData>
      <sheetData sheetId="3386">
        <row r="2">
          <cell r="A2">
            <v>0</v>
          </cell>
        </row>
      </sheetData>
      <sheetData sheetId="3387">
        <row r="2">
          <cell r="A2">
            <v>0</v>
          </cell>
        </row>
      </sheetData>
      <sheetData sheetId="3388">
        <row r="2">
          <cell r="A2">
            <v>0</v>
          </cell>
        </row>
      </sheetData>
      <sheetData sheetId="3389">
        <row r="2">
          <cell r="A2">
            <v>0</v>
          </cell>
        </row>
      </sheetData>
      <sheetData sheetId="3390">
        <row r="2">
          <cell r="A2">
            <v>0</v>
          </cell>
        </row>
      </sheetData>
      <sheetData sheetId="3391">
        <row r="2">
          <cell r="A2">
            <v>0</v>
          </cell>
        </row>
      </sheetData>
      <sheetData sheetId="3392">
        <row r="2">
          <cell r="A2">
            <v>0</v>
          </cell>
        </row>
      </sheetData>
      <sheetData sheetId="3393">
        <row r="2">
          <cell r="A2">
            <v>0</v>
          </cell>
        </row>
      </sheetData>
      <sheetData sheetId="3394">
        <row r="2">
          <cell r="A2">
            <v>0</v>
          </cell>
        </row>
      </sheetData>
      <sheetData sheetId="3395">
        <row r="2">
          <cell r="A2">
            <v>0</v>
          </cell>
        </row>
      </sheetData>
      <sheetData sheetId="3396">
        <row r="2">
          <cell r="A2">
            <v>0</v>
          </cell>
        </row>
      </sheetData>
      <sheetData sheetId="3397">
        <row r="2">
          <cell r="A2">
            <v>0</v>
          </cell>
        </row>
      </sheetData>
      <sheetData sheetId="3398">
        <row r="2">
          <cell r="A2">
            <v>0</v>
          </cell>
        </row>
      </sheetData>
      <sheetData sheetId="3399">
        <row r="2">
          <cell r="A2">
            <v>0</v>
          </cell>
        </row>
      </sheetData>
      <sheetData sheetId="3400">
        <row r="2">
          <cell r="A2">
            <v>0</v>
          </cell>
        </row>
      </sheetData>
      <sheetData sheetId="3401">
        <row r="2">
          <cell r="A2">
            <v>0</v>
          </cell>
        </row>
      </sheetData>
      <sheetData sheetId="3402">
        <row r="2">
          <cell r="A2">
            <v>0</v>
          </cell>
        </row>
      </sheetData>
      <sheetData sheetId="3403">
        <row r="2">
          <cell r="A2">
            <v>0</v>
          </cell>
        </row>
      </sheetData>
      <sheetData sheetId="3404">
        <row r="2">
          <cell r="A2">
            <v>0</v>
          </cell>
        </row>
      </sheetData>
      <sheetData sheetId="3405">
        <row r="2">
          <cell r="A2">
            <v>0</v>
          </cell>
        </row>
      </sheetData>
      <sheetData sheetId="3406">
        <row r="2">
          <cell r="A2">
            <v>0</v>
          </cell>
        </row>
      </sheetData>
      <sheetData sheetId="3407">
        <row r="2">
          <cell r="A2">
            <v>0</v>
          </cell>
        </row>
      </sheetData>
      <sheetData sheetId="3408">
        <row r="2">
          <cell r="A2">
            <v>0</v>
          </cell>
        </row>
      </sheetData>
      <sheetData sheetId="3409">
        <row r="2">
          <cell r="A2">
            <v>0</v>
          </cell>
        </row>
      </sheetData>
      <sheetData sheetId="3410">
        <row r="2">
          <cell r="A2">
            <v>0</v>
          </cell>
        </row>
      </sheetData>
      <sheetData sheetId="3411">
        <row r="2">
          <cell r="A2">
            <v>0</v>
          </cell>
        </row>
      </sheetData>
      <sheetData sheetId="3412">
        <row r="2">
          <cell r="A2">
            <v>0</v>
          </cell>
        </row>
      </sheetData>
      <sheetData sheetId="3413">
        <row r="2">
          <cell r="A2">
            <v>0</v>
          </cell>
        </row>
      </sheetData>
      <sheetData sheetId="3414">
        <row r="2">
          <cell r="A2">
            <v>0</v>
          </cell>
        </row>
      </sheetData>
      <sheetData sheetId="3415">
        <row r="2">
          <cell r="A2">
            <v>0</v>
          </cell>
        </row>
      </sheetData>
      <sheetData sheetId="3416">
        <row r="2">
          <cell r="A2">
            <v>0</v>
          </cell>
        </row>
      </sheetData>
      <sheetData sheetId="3417">
        <row r="2">
          <cell r="A2">
            <v>0</v>
          </cell>
        </row>
      </sheetData>
      <sheetData sheetId="3418">
        <row r="2">
          <cell r="A2">
            <v>0</v>
          </cell>
        </row>
      </sheetData>
      <sheetData sheetId="3419">
        <row r="2">
          <cell r="A2">
            <v>0</v>
          </cell>
        </row>
      </sheetData>
      <sheetData sheetId="3420">
        <row r="2">
          <cell r="A2">
            <v>0</v>
          </cell>
        </row>
      </sheetData>
      <sheetData sheetId="3421">
        <row r="2">
          <cell r="A2">
            <v>0</v>
          </cell>
        </row>
      </sheetData>
      <sheetData sheetId="3422">
        <row r="2">
          <cell r="A2">
            <v>0</v>
          </cell>
        </row>
      </sheetData>
      <sheetData sheetId="3423">
        <row r="2">
          <cell r="A2">
            <v>0</v>
          </cell>
        </row>
      </sheetData>
      <sheetData sheetId="3424">
        <row r="2">
          <cell r="A2">
            <v>0</v>
          </cell>
        </row>
      </sheetData>
      <sheetData sheetId="3425">
        <row r="2">
          <cell r="A2">
            <v>0</v>
          </cell>
        </row>
      </sheetData>
      <sheetData sheetId="3426">
        <row r="2">
          <cell r="A2">
            <v>0</v>
          </cell>
        </row>
      </sheetData>
      <sheetData sheetId="3427">
        <row r="2">
          <cell r="A2">
            <v>0</v>
          </cell>
        </row>
      </sheetData>
      <sheetData sheetId="3428">
        <row r="2">
          <cell r="A2">
            <v>0</v>
          </cell>
        </row>
      </sheetData>
      <sheetData sheetId="3429">
        <row r="2">
          <cell r="A2">
            <v>0</v>
          </cell>
        </row>
      </sheetData>
      <sheetData sheetId="3430">
        <row r="2">
          <cell r="A2">
            <v>0</v>
          </cell>
        </row>
      </sheetData>
      <sheetData sheetId="3431">
        <row r="2">
          <cell r="A2">
            <v>0</v>
          </cell>
        </row>
      </sheetData>
      <sheetData sheetId="3432">
        <row r="2">
          <cell r="A2">
            <v>0</v>
          </cell>
        </row>
      </sheetData>
      <sheetData sheetId="3433">
        <row r="2">
          <cell r="A2">
            <v>0</v>
          </cell>
        </row>
      </sheetData>
      <sheetData sheetId="3434">
        <row r="2">
          <cell r="A2">
            <v>0</v>
          </cell>
        </row>
      </sheetData>
      <sheetData sheetId="3435">
        <row r="2">
          <cell r="A2">
            <v>0</v>
          </cell>
        </row>
      </sheetData>
      <sheetData sheetId="3436">
        <row r="2">
          <cell r="A2">
            <v>0</v>
          </cell>
        </row>
      </sheetData>
      <sheetData sheetId="3437">
        <row r="2">
          <cell r="A2">
            <v>0</v>
          </cell>
        </row>
      </sheetData>
      <sheetData sheetId="3438">
        <row r="2">
          <cell r="A2">
            <v>0</v>
          </cell>
        </row>
      </sheetData>
      <sheetData sheetId="3439">
        <row r="2">
          <cell r="A2">
            <v>0</v>
          </cell>
        </row>
      </sheetData>
      <sheetData sheetId="3440">
        <row r="2">
          <cell r="A2">
            <v>0</v>
          </cell>
        </row>
      </sheetData>
      <sheetData sheetId="3441">
        <row r="2">
          <cell r="A2">
            <v>0</v>
          </cell>
        </row>
      </sheetData>
      <sheetData sheetId="3442">
        <row r="2">
          <cell r="A2">
            <v>0</v>
          </cell>
        </row>
      </sheetData>
      <sheetData sheetId="3443">
        <row r="2">
          <cell r="A2">
            <v>0</v>
          </cell>
        </row>
      </sheetData>
      <sheetData sheetId="3444">
        <row r="2">
          <cell r="A2">
            <v>0</v>
          </cell>
        </row>
      </sheetData>
      <sheetData sheetId="3445">
        <row r="2">
          <cell r="A2">
            <v>0</v>
          </cell>
        </row>
      </sheetData>
      <sheetData sheetId="3446">
        <row r="2">
          <cell r="A2">
            <v>0</v>
          </cell>
        </row>
      </sheetData>
      <sheetData sheetId="3447">
        <row r="2">
          <cell r="A2">
            <v>0</v>
          </cell>
        </row>
      </sheetData>
      <sheetData sheetId="3448">
        <row r="2">
          <cell r="A2">
            <v>0</v>
          </cell>
        </row>
      </sheetData>
      <sheetData sheetId="3449">
        <row r="2">
          <cell r="A2">
            <v>0</v>
          </cell>
        </row>
      </sheetData>
      <sheetData sheetId="3450">
        <row r="2">
          <cell r="A2">
            <v>0</v>
          </cell>
        </row>
      </sheetData>
      <sheetData sheetId="3451">
        <row r="2">
          <cell r="A2">
            <v>0</v>
          </cell>
        </row>
      </sheetData>
      <sheetData sheetId="3452">
        <row r="2">
          <cell r="A2">
            <v>0</v>
          </cell>
        </row>
      </sheetData>
      <sheetData sheetId="3453">
        <row r="2">
          <cell r="A2">
            <v>0</v>
          </cell>
        </row>
      </sheetData>
      <sheetData sheetId="3454">
        <row r="2">
          <cell r="A2">
            <v>0</v>
          </cell>
        </row>
      </sheetData>
      <sheetData sheetId="3455">
        <row r="2">
          <cell r="A2">
            <v>0</v>
          </cell>
        </row>
      </sheetData>
      <sheetData sheetId="3456">
        <row r="2">
          <cell r="A2">
            <v>0</v>
          </cell>
        </row>
      </sheetData>
      <sheetData sheetId="3457">
        <row r="2">
          <cell r="A2">
            <v>0</v>
          </cell>
        </row>
      </sheetData>
      <sheetData sheetId="3458">
        <row r="2">
          <cell r="A2">
            <v>0</v>
          </cell>
        </row>
      </sheetData>
      <sheetData sheetId="3459">
        <row r="2">
          <cell r="A2">
            <v>0</v>
          </cell>
        </row>
      </sheetData>
      <sheetData sheetId="3460">
        <row r="2">
          <cell r="A2">
            <v>0</v>
          </cell>
        </row>
      </sheetData>
      <sheetData sheetId="3461">
        <row r="2">
          <cell r="A2">
            <v>0</v>
          </cell>
        </row>
      </sheetData>
      <sheetData sheetId="3462">
        <row r="2">
          <cell r="A2">
            <v>0</v>
          </cell>
        </row>
      </sheetData>
      <sheetData sheetId="3463">
        <row r="2">
          <cell r="A2">
            <v>0</v>
          </cell>
        </row>
      </sheetData>
      <sheetData sheetId="3464">
        <row r="2">
          <cell r="A2">
            <v>0</v>
          </cell>
        </row>
      </sheetData>
      <sheetData sheetId="3465">
        <row r="2">
          <cell r="A2">
            <v>0</v>
          </cell>
        </row>
      </sheetData>
      <sheetData sheetId="3466">
        <row r="2">
          <cell r="A2">
            <v>0</v>
          </cell>
        </row>
      </sheetData>
      <sheetData sheetId="3467">
        <row r="2">
          <cell r="A2">
            <v>0</v>
          </cell>
        </row>
      </sheetData>
      <sheetData sheetId="3468">
        <row r="2">
          <cell r="A2">
            <v>0</v>
          </cell>
        </row>
      </sheetData>
      <sheetData sheetId="3469">
        <row r="2">
          <cell r="A2">
            <v>0</v>
          </cell>
        </row>
      </sheetData>
      <sheetData sheetId="3470">
        <row r="2">
          <cell r="A2">
            <v>0</v>
          </cell>
        </row>
      </sheetData>
      <sheetData sheetId="3471">
        <row r="2">
          <cell r="A2">
            <v>0</v>
          </cell>
        </row>
      </sheetData>
      <sheetData sheetId="3472">
        <row r="2">
          <cell r="A2">
            <v>0</v>
          </cell>
        </row>
      </sheetData>
      <sheetData sheetId="3473">
        <row r="2">
          <cell r="A2">
            <v>0</v>
          </cell>
        </row>
      </sheetData>
      <sheetData sheetId="3474">
        <row r="2">
          <cell r="A2">
            <v>0</v>
          </cell>
        </row>
      </sheetData>
      <sheetData sheetId="3475">
        <row r="2">
          <cell r="A2">
            <v>0</v>
          </cell>
        </row>
      </sheetData>
      <sheetData sheetId="3476">
        <row r="2">
          <cell r="A2">
            <v>0</v>
          </cell>
        </row>
      </sheetData>
      <sheetData sheetId="3477">
        <row r="2">
          <cell r="A2">
            <v>0</v>
          </cell>
        </row>
      </sheetData>
      <sheetData sheetId="3478">
        <row r="2">
          <cell r="A2">
            <v>0</v>
          </cell>
        </row>
      </sheetData>
      <sheetData sheetId="3479">
        <row r="2">
          <cell r="A2">
            <v>0</v>
          </cell>
        </row>
      </sheetData>
      <sheetData sheetId="3480">
        <row r="2">
          <cell r="A2">
            <v>0</v>
          </cell>
        </row>
      </sheetData>
      <sheetData sheetId="3481">
        <row r="2">
          <cell r="A2">
            <v>0</v>
          </cell>
        </row>
      </sheetData>
      <sheetData sheetId="3482">
        <row r="2">
          <cell r="A2">
            <v>0</v>
          </cell>
        </row>
      </sheetData>
      <sheetData sheetId="3483">
        <row r="2">
          <cell r="A2">
            <v>0</v>
          </cell>
        </row>
      </sheetData>
      <sheetData sheetId="3484">
        <row r="2">
          <cell r="A2">
            <v>0</v>
          </cell>
        </row>
      </sheetData>
      <sheetData sheetId="3485">
        <row r="2">
          <cell r="A2">
            <v>0</v>
          </cell>
        </row>
      </sheetData>
      <sheetData sheetId="3486">
        <row r="2">
          <cell r="A2">
            <v>0</v>
          </cell>
        </row>
      </sheetData>
      <sheetData sheetId="3487">
        <row r="2">
          <cell r="A2">
            <v>0</v>
          </cell>
        </row>
      </sheetData>
      <sheetData sheetId="3488">
        <row r="2">
          <cell r="A2">
            <v>0</v>
          </cell>
        </row>
      </sheetData>
      <sheetData sheetId="3489">
        <row r="2">
          <cell r="A2">
            <v>0</v>
          </cell>
        </row>
      </sheetData>
      <sheetData sheetId="3490">
        <row r="2">
          <cell r="A2">
            <v>0</v>
          </cell>
        </row>
      </sheetData>
      <sheetData sheetId="3491">
        <row r="2">
          <cell r="A2">
            <v>0</v>
          </cell>
        </row>
      </sheetData>
      <sheetData sheetId="3492">
        <row r="2">
          <cell r="A2">
            <v>0</v>
          </cell>
        </row>
      </sheetData>
      <sheetData sheetId="3493">
        <row r="2">
          <cell r="A2">
            <v>0</v>
          </cell>
        </row>
      </sheetData>
      <sheetData sheetId="3494">
        <row r="2">
          <cell r="A2">
            <v>0</v>
          </cell>
        </row>
      </sheetData>
      <sheetData sheetId="3495">
        <row r="2">
          <cell r="A2">
            <v>0</v>
          </cell>
        </row>
      </sheetData>
      <sheetData sheetId="3496">
        <row r="2">
          <cell r="A2">
            <v>0</v>
          </cell>
        </row>
      </sheetData>
      <sheetData sheetId="3497">
        <row r="2">
          <cell r="A2">
            <v>0</v>
          </cell>
        </row>
      </sheetData>
      <sheetData sheetId="3498">
        <row r="2">
          <cell r="A2">
            <v>0</v>
          </cell>
        </row>
      </sheetData>
      <sheetData sheetId="3499">
        <row r="2">
          <cell r="A2">
            <v>0</v>
          </cell>
        </row>
      </sheetData>
      <sheetData sheetId="3500">
        <row r="2">
          <cell r="A2">
            <v>0</v>
          </cell>
        </row>
      </sheetData>
      <sheetData sheetId="3501">
        <row r="2">
          <cell r="A2">
            <v>0</v>
          </cell>
        </row>
      </sheetData>
      <sheetData sheetId="3502">
        <row r="2">
          <cell r="A2">
            <v>0</v>
          </cell>
        </row>
      </sheetData>
      <sheetData sheetId="3503">
        <row r="2">
          <cell r="A2">
            <v>0</v>
          </cell>
        </row>
      </sheetData>
      <sheetData sheetId="3504">
        <row r="2">
          <cell r="A2">
            <v>0</v>
          </cell>
        </row>
      </sheetData>
      <sheetData sheetId="3505">
        <row r="2">
          <cell r="A2">
            <v>0</v>
          </cell>
        </row>
      </sheetData>
      <sheetData sheetId="3506">
        <row r="2">
          <cell r="A2">
            <v>0</v>
          </cell>
        </row>
      </sheetData>
      <sheetData sheetId="3507">
        <row r="2">
          <cell r="A2">
            <v>0</v>
          </cell>
        </row>
      </sheetData>
      <sheetData sheetId="3508">
        <row r="2">
          <cell r="A2">
            <v>0</v>
          </cell>
        </row>
      </sheetData>
      <sheetData sheetId="3509">
        <row r="2">
          <cell r="A2">
            <v>0</v>
          </cell>
        </row>
      </sheetData>
      <sheetData sheetId="3510">
        <row r="2">
          <cell r="A2">
            <v>0</v>
          </cell>
        </row>
      </sheetData>
      <sheetData sheetId="3511">
        <row r="2">
          <cell r="A2">
            <v>0</v>
          </cell>
        </row>
      </sheetData>
      <sheetData sheetId="3512">
        <row r="2">
          <cell r="A2">
            <v>0</v>
          </cell>
        </row>
      </sheetData>
      <sheetData sheetId="3513">
        <row r="2">
          <cell r="A2">
            <v>0</v>
          </cell>
        </row>
      </sheetData>
      <sheetData sheetId="3514">
        <row r="2">
          <cell r="A2">
            <v>0</v>
          </cell>
        </row>
      </sheetData>
      <sheetData sheetId="3515">
        <row r="2">
          <cell r="A2">
            <v>0</v>
          </cell>
        </row>
      </sheetData>
      <sheetData sheetId="3516">
        <row r="2">
          <cell r="A2">
            <v>0</v>
          </cell>
        </row>
      </sheetData>
      <sheetData sheetId="3517">
        <row r="2">
          <cell r="A2">
            <v>0</v>
          </cell>
        </row>
      </sheetData>
      <sheetData sheetId="3518">
        <row r="2">
          <cell r="A2">
            <v>0</v>
          </cell>
        </row>
      </sheetData>
      <sheetData sheetId="3519">
        <row r="2">
          <cell r="A2">
            <v>0</v>
          </cell>
        </row>
      </sheetData>
      <sheetData sheetId="3520">
        <row r="2">
          <cell r="A2">
            <v>0</v>
          </cell>
        </row>
      </sheetData>
      <sheetData sheetId="3521">
        <row r="2">
          <cell r="A2">
            <v>0</v>
          </cell>
        </row>
      </sheetData>
      <sheetData sheetId="3522">
        <row r="2">
          <cell r="A2">
            <v>0</v>
          </cell>
        </row>
      </sheetData>
      <sheetData sheetId="3523">
        <row r="2">
          <cell r="A2">
            <v>0</v>
          </cell>
        </row>
      </sheetData>
      <sheetData sheetId="3524">
        <row r="2">
          <cell r="A2">
            <v>0</v>
          </cell>
        </row>
      </sheetData>
      <sheetData sheetId="3525">
        <row r="2">
          <cell r="A2">
            <v>0</v>
          </cell>
        </row>
      </sheetData>
      <sheetData sheetId="3526">
        <row r="2">
          <cell r="A2">
            <v>0</v>
          </cell>
        </row>
      </sheetData>
      <sheetData sheetId="3527">
        <row r="2">
          <cell r="A2">
            <v>0</v>
          </cell>
        </row>
      </sheetData>
      <sheetData sheetId="3528">
        <row r="2">
          <cell r="A2">
            <v>0</v>
          </cell>
        </row>
      </sheetData>
      <sheetData sheetId="3529">
        <row r="2">
          <cell r="A2">
            <v>0</v>
          </cell>
        </row>
      </sheetData>
      <sheetData sheetId="3530">
        <row r="2">
          <cell r="A2">
            <v>0</v>
          </cell>
        </row>
      </sheetData>
      <sheetData sheetId="3531">
        <row r="2">
          <cell r="A2">
            <v>0</v>
          </cell>
        </row>
      </sheetData>
      <sheetData sheetId="3532">
        <row r="2">
          <cell r="A2">
            <v>0</v>
          </cell>
        </row>
      </sheetData>
      <sheetData sheetId="3533">
        <row r="2">
          <cell r="A2">
            <v>0</v>
          </cell>
        </row>
      </sheetData>
      <sheetData sheetId="3534">
        <row r="2">
          <cell r="A2">
            <v>0</v>
          </cell>
        </row>
      </sheetData>
      <sheetData sheetId="3535">
        <row r="2">
          <cell r="A2">
            <v>0</v>
          </cell>
        </row>
      </sheetData>
      <sheetData sheetId="3536">
        <row r="2">
          <cell r="A2">
            <v>0</v>
          </cell>
        </row>
      </sheetData>
      <sheetData sheetId="3537">
        <row r="2">
          <cell r="A2">
            <v>0</v>
          </cell>
        </row>
      </sheetData>
      <sheetData sheetId="3538">
        <row r="2">
          <cell r="A2">
            <v>0</v>
          </cell>
        </row>
      </sheetData>
      <sheetData sheetId="3539">
        <row r="2">
          <cell r="A2">
            <v>0</v>
          </cell>
        </row>
      </sheetData>
      <sheetData sheetId="3540">
        <row r="2">
          <cell r="A2">
            <v>0</v>
          </cell>
        </row>
      </sheetData>
      <sheetData sheetId="3541">
        <row r="2">
          <cell r="A2">
            <v>0</v>
          </cell>
        </row>
      </sheetData>
      <sheetData sheetId="3542">
        <row r="2">
          <cell r="A2">
            <v>0</v>
          </cell>
        </row>
      </sheetData>
      <sheetData sheetId="3543">
        <row r="2">
          <cell r="A2">
            <v>0</v>
          </cell>
        </row>
      </sheetData>
      <sheetData sheetId="3544">
        <row r="2">
          <cell r="A2">
            <v>0</v>
          </cell>
        </row>
      </sheetData>
      <sheetData sheetId="3545">
        <row r="2">
          <cell r="A2">
            <v>0</v>
          </cell>
        </row>
      </sheetData>
      <sheetData sheetId="3546">
        <row r="2">
          <cell r="A2">
            <v>0</v>
          </cell>
        </row>
      </sheetData>
      <sheetData sheetId="3547">
        <row r="2">
          <cell r="A2">
            <v>0</v>
          </cell>
        </row>
      </sheetData>
      <sheetData sheetId="3548">
        <row r="2">
          <cell r="A2">
            <v>0</v>
          </cell>
        </row>
      </sheetData>
      <sheetData sheetId="3549">
        <row r="2">
          <cell r="A2">
            <v>0</v>
          </cell>
        </row>
      </sheetData>
      <sheetData sheetId="3550">
        <row r="2">
          <cell r="A2">
            <v>0</v>
          </cell>
        </row>
      </sheetData>
      <sheetData sheetId="3551">
        <row r="2">
          <cell r="A2">
            <v>0</v>
          </cell>
        </row>
      </sheetData>
      <sheetData sheetId="3552">
        <row r="2">
          <cell r="A2">
            <v>0</v>
          </cell>
        </row>
      </sheetData>
      <sheetData sheetId="3553">
        <row r="2">
          <cell r="A2">
            <v>0</v>
          </cell>
        </row>
      </sheetData>
      <sheetData sheetId="3554">
        <row r="2">
          <cell r="A2">
            <v>0</v>
          </cell>
        </row>
      </sheetData>
      <sheetData sheetId="3555">
        <row r="2">
          <cell r="A2">
            <v>0</v>
          </cell>
        </row>
      </sheetData>
      <sheetData sheetId="3556">
        <row r="2">
          <cell r="A2">
            <v>0</v>
          </cell>
        </row>
      </sheetData>
      <sheetData sheetId="3557">
        <row r="2">
          <cell r="A2">
            <v>0</v>
          </cell>
        </row>
      </sheetData>
      <sheetData sheetId="3558">
        <row r="2">
          <cell r="A2">
            <v>0</v>
          </cell>
        </row>
      </sheetData>
      <sheetData sheetId="3559">
        <row r="2">
          <cell r="A2">
            <v>0</v>
          </cell>
        </row>
      </sheetData>
      <sheetData sheetId="3560">
        <row r="2">
          <cell r="A2">
            <v>0</v>
          </cell>
        </row>
      </sheetData>
      <sheetData sheetId="3561">
        <row r="2">
          <cell r="A2">
            <v>0</v>
          </cell>
        </row>
      </sheetData>
      <sheetData sheetId="3562">
        <row r="2">
          <cell r="A2">
            <v>0</v>
          </cell>
        </row>
      </sheetData>
      <sheetData sheetId="3563">
        <row r="2">
          <cell r="A2">
            <v>0</v>
          </cell>
        </row>
      </sheetData>
      <sheetData sheetId="3564">
        <row r="2">
          <cell r="A2">
            <v>0</v>
          </cell>
        </row>
      </sheetData>
      <sheetData sheetId="3565">
        <row r="2">
          <cell r="A2">
            <v>0</v>
          </cell>
        </row>
      </sheetData>
      <sheetData sheetId="3566">
        <row r="2">
          <cell r="A2">
            <v>0</v>
          </cell>
        </row>
      </sheetData>
      <sheetData sheetId="3567">
        <row r="2">
          <cell r="A2">
            <v>0</v>
          </cell>
        </row>
      </sheetData>
      <sheetData sheetId="3568">
        <row r="2">
          <cell r="A2">
            <v>0</v>
          </cell>
        </row>
      </sheetData>
      <sheetData sheetId="3569">
        <row r="2">
          <cell r="A2">
            <v>0</v>
          </cell>
        </row>
      </sheetData>
      <sheetData sheetId="3570">
        <row r="2">
          <cell r="A2">
            <v>0</v>
          </cell>
        </row>
      </sheetData>
      <sheetData sheetId="3571">
        <row r="2">
          <cell r="A2">
            <v>0</v>
          </cell>
        </row>
      </sheetData>
      <sheetData sheetId="3572">
        <row r="2">
          <cell r="A2">
            <v>0</v>
          </cell>
        </row>
      </sheetData>
      <sheetData sheetId="3573">
        <row r="2">
          <cell r="A2">
            <v>0</v>
          </cell>
        </row>
      </sheetData>
      <sheetData sheetId="3574">
        <row r="2">
          <cell r="A2">
            <v>0</v>
          </cell>
        </row>
      </sheetData>
      <sheetData sheetId="3575">
        <row r="2">
          <cell r="A2">
            <v>0</v>
          </cell>
        </row>
      </sheetData>
      <sheetData sheetId="3576">
        <row r="2">
          <cell r="A2">
            <v>0</v>
          </cell>
        </row>
      </sheetData>
      <sheetData sheetId="3577">
        <row r="2">
          <cell r="A2">
            <v>0</v>
          </cell>
        </row>
      </sheetData>
      <sheetData sheetId="3578">
        <row r="2">
          <cell r="A2">
            <v>0</v>
          </cell>
        </row>
      </sheetData>
      <sheetData sheetId="3579">
        <row r="2">
          <cell r="A2">
            <v>0</v>
          </cell>
        </row>
      </sheetData>
      <sheetData sheetId="3580">
        <row r="2">
          <cell r="A2">
            <v>0</v>
          </cell>
        </row>
      </sheetData>
      <sheetData sheetId="3581">
        <row r="2">
          <cell r="A2">
            <v>0</v>
          </cell>
        </row>
      </sheetData>
      <sheetData sheetId="3582">
        <row r="2">
          <cell r="A2">
            <v>0</v>
          </cell>
        </row>
      </sheetData>
      <sheetData sheetId="3583">
        <row r="2">
          <cell r="A2">
            <v>0</v>
          </cell>
        </row>
      </sheetData>
      <sheetData sheetId="3584">
        <row r="2">
          <cell r="A2">
            <v>0</v>
          </cell>
        </row>
      </sheetData>
      <sheetData sheetId="3585">
        <row r="2">
          <cell r="A2">
            <v>0</v>
          </cell>
        </row>
      </sheetData>
      <sheetData sheetId="3586">
        <row r="2">
          <cell r="A2">
            <v>0</v>
          </cell>
        </row>
      </sheetData>
      <sheetData sheetId="3587">
        <row r="2">
          <cell r="A2">
            <v>0</v>
          </cell>
        </row>
      </sheetData>
      <sheetData sheetId="3588">
        <row r="2">
          <cell r="A2">
            <v>0</v>
          </cell>
        </row>
      </sheetData>
      <sheetData sheetId="3589">
        <row r="2">
          <cell r="A2">
            <v>0</v>
          </cell>
        </row>
      </sheetData>
      <sheetData sheetId="3590">
        <row r="2">
          <cell r="A2">
            <v>0</v>
          </cell>
        </row>
      </sheetData>
      <sheetData sheetId="3591">
        <row r="2">
          <cell r="A2">
            <v>0</v>
          </cell>
        </row>
      </sheetData>
      <sheetData sheetId="3592">
        <row r="2">
          <cell r="A2">
            <v>0</v>
          </cell>
        </row>
      </sheetData>
      <sheetData sheetId="3593">
        <row r="2">
          <cell r="A2">
            <v>0</v>
          </cell>
        </row>
      </sheetData>
      <sheetData sheetId="3594">
        <row r="2">
          <cell r="A2">
            <v>0</v>
          </cell>
        </row>
      </sheetData>
      <sheetData sheetId="3595">
        <row r="2">
          <cell r="A2">
            <v>0</v>
          </cell>
        </row>
      </sheetData>
      <sheetData sheetId="3596">
        <row r="2">
          <cell r="A2">
            <v>0</v>
          </cell>
        </row>
      </sheetData>
      <sheetData sheetId="3597">
        <row r="2">
          <cell r="A2">
            <v>0</v>
          </cell>
        </row>
      </sheetData>
      <sheetData sheetId="3598">
        <row r="2">
          <cell r="A2">
            <v>0</v>
          </cell>
        </row>
      </sheetData>
      <sheetData sheetId="3599">
        <row r="2">
          <cell r="A2">
            <v>0</v>
          </cell>
        </row>
      </sheetData>
      <sheetData sheetId="3600">
        <row r="2">
          <cell r="A2">
            <v>0</v>
          </cell>
        </row>
      </sheetData>
      <sheetData sheetId="3601">
        <row r="2">
          <cell r="A2">
            <v>0</v>
          </cell>
        </row>
      </sheetData>
      <sheetData sheetId="3602">
        <row r="2">
          <cell r="A2">
            <v>0</v>
          </cell>
        </row>
      </sheetData>
      <sheetData sheetId="3603">
        <row r="2">
          <cell r="A2">
            <v>0</v>
          </cell>
        </row>
      </sheetData>
      <sheetData sheetId="3604">
        <row r="2">
          <cell r="A2">
            <v>0</v>
          </cell>
        </row>
      </sheetData>
      <sheetData sheetId="3605">
        <row r="2">
          <cell r="A2">
            <v>0</v>
          </cell>
        </row>
      </sheetData>
      <sheetData sheetId="3606">
        <row r="2">
          <cell r="A2">
            <v>0</v>
          </cell>
        </row>
      </sheetData>
      <sheetData sheetId="3607">
        <row r="2">
          <cell r="A2">
            <v>0</v>
          </cell>
        </row>
      </sheetData>
      <sheetData sheetId="3608">
        <row r="2">
          <cell r="A2">
            <v>0</v>
          </cell>
        </row>
      </sheetData>
      <sheetData sheetId="3609">
        <row r="2">
          <cell r="A2">
            <v>0</v>
          </cell>
        </row>
      </sheetData>
      <sheetData sheetId="3610">
        <row r="2">
          <cell r="A2">
            <v>0</v>
          </cell>
        </row>
      </sheetData>
      <sheetData sheetId="3611">
        <row r="2">
          <cell r="A2">
            <v>0</v>
          </cell>
        </row>
      </sheetData>
      <sheetData sheetId="3612">
        <row r="2">
          <cell r="A2">
            <v>0</v>
          </cell>
        </row>
      </sheetData>
      <sheetData sheetId="3613">
        <row r="2">
          <cell r="A2">
            <v>0</v>
          </cell>
        </row>
      </sheetData>
      <sheetData sheetId="3614">
        <row r="2">
          <cell r="A2">
            <v>0</v>
          </cell>
        </row>
      </sheetData>
      <sheetData sheetId="3615">
        <row r="2">
          <cell r="A2">
            <v>0</v>
          </cell>
        </row>
      </sheetData>
      <sheetData sheetId="3616">
        <row r="2">
          <cell r="A2">
            <v>0</v>
          </cell>
        </row>
      </sheetData>
      <sheetData sheetId="3617">
        <row r="2">
          <cell r="A2">
            <v>0</v>
          </cell>
        </row>
      </sheetData>
      <sheetData sheetId="3618">
        <row r="2">
          <cell r="A2">
            <v>0</v>
          </cell>
        </row>
      </sheetData>
      <sheetData sheetId="3619">
        <row r="2">
          <cell r="A2">
            <v>0</v>
          </cell>
        </row>
      </sheetData>
      <sheetData sheetId="3620">
        <row r="2">
          <cell r="A2">
            <v>0</v>
          </cell>
        </row>
      </sheetData>
      <sheetData sheetId="3621">
        <row r="2">
          <cell r="A2">
            <v>0</v>
          </cell>
        </row>
      </sheetData>
      <sheetData sheetId="3622">
        <row r="2">
          <cell r="A2">
            <v>0</v>
          </cell>
        </row>
      </sheetData>
      <sheetData sheetId="3623">
        <row r="2">
          <cell r="A2">
            <v>0</v>
          </cell>
        </row>
      </sheetData>
      <sheetData sheetId="3624">
        <row r="2">
          <cell r="A2">
            <v>0</v>
          </cell>
        </row>
      </sheetData>
      <sheetData sheetId="3625">
        <row r="2">
          <cell r="A2">
            <v>0</v>
          </cell>
        </row>
      </sheetData>
      <sheetData sheetId="3626">
        <row r="2">
          <cell r="A2">
            <v>0</v>
          </cell>
        </row>
      </sheetData>
      <sheetData sheetId="3627">
        <row r="2">
          <cell r="A2">
            <v>0</v>
          </cell>
        </row>
      </sheetData>
      <sheetData sheetId="3628">
        <row r="2">
          <cell r="A2">
            <v>0</v>
          </cell>
        </row>
      </sheetData>
      <sheetData sheetId="3629">
        <row r="2">
          <cell r="A2">
            <v>0</v>
          </cell>
        </row>
      </sheetData>
      <sheetData sheetId="3630">
        <row r="2">
          <cell r="A2">
            <v>0</v>
          </cell>
        </row>
      </sheetData>
      <sheetData sheetId="3631">
        <row r="2">
          <cell r="A2">
            <v>0</v>
          </cell>
        </row>
      </sheetData>
      <sheetData sheetId="3632">
        <row r="2">
          <cell r="A2">
            <v>0</v>
          </cell>
        </row>
      </sheetData>
      <sheetData sheetId="3633">
        <row r="2">
          <cell r="A2">
            <v>0</v>
          </cell>
        </row>
      </sheetData>
      <sheetData sheetId="3634">
        <row r="2">
          <cell r="A2">
            <v>0</v>
          </cell>
        </row>
      </sheetData>
      <sheetData sheetId="3635">
        <row r="2">
          <cell r="A2">
            <v>0</v>
          </cell>
        </row>
      </sheetData>
      <sheetData sheetId="3636">
        <row r="2">
          <cell r="A2">
            <v>0</v>
          </cell>
        </row>
      </sheetData>
      <sheetData sheetId="3637">
        <row r="2">
          <cell r="A2">
            <v>0</v>
          </cell>
        </row>
      </sheetData>
      <sheetData sheetId="3638">
        <row r="2">
          <cell r="A2">
            <v>0</v>
          </cell>
        </row>
      </sheetData>
      <sheetData sheetId="3639">
        <row r="2">
          <cell r="A2">
            <v>0</v>
          </cell>
        </row>
      </sheetData>
      <sheetData sheetId="3640">
        <row r="2">
          <cell r="A2">
            <v>0</v>
          </cell>
        </row>
      </sheetData>
      <sheetData sheetId="3641">
        <row r="2">
          <cell r="A2">
            <v>0</v>
          </cell>
        </row>
      </sheetData>
      <sheetData sheetId="3642">
        <row r="2">
          <cell r="A2">
            <v>0</v>
          </cell>
        </row>
      </sheetData>
      <sheetData sheetId="3643">
        <row r="2">
          <cell r="A2">
            <v>0</v>
          </cell>
        </row>
      </sheetData>
      <sheetData sheetId="3644">
        <row r="2">
          <cell r="A2">
            <v>0</v>
          </cell>
        </row>
      </sheetData>
      <sheetData sheetId="3645">
        <row r="2">
          <cell r="A2">
            <v>0</v>
          </cell>
        </row>
      </sheetData>
      <sheetData sheetId="3646">
        <row r="2">
          <cell r="A2">
            <v>0</v>
          </cell>
        </row>
      </sheetData>
      <sheetData sheetId="3647">
        <row r="2">
          <cell r="A2">
            <v>0</v>
          </cell>
        </row>
      </sheetData>
      <sheetData sheetId="3648">
        <row r="2">
          <cell r="A2">
            <v>0</v>
          </cell>
        </row>
      </sheetData>
      <sheetData sheetId="3649">
        <row r="2">
          <cell r="A2">
            <v>0</v>
          </cell>
        </row>
      </sheetData>
      <sheetData sheetId="3650">
        <row r="2">
          <cell r="A2">
            <v>0</v>
          </cell>
        </row>
      </sheetData>
      <sheetData sheetId="3651">
        <row r="2">
          <cell r="A2">
            <v>0</v>
          </cell>
        </row>
      </sheetData>
      <sheetData sheetId="3652">
        <row r="2">
          <cell r="A2">
            <v>0</v>
          </cell>
        </row>
      </sheetData>
      <sheetData sheetId="3653">
        <row r="2">
          <cell r="A2">
            <v>0</v>
          </cell>
        </row>
      </sheetData>
      <sheetData sheetId="3654">
        <row r="2">
          <cell r="A2">
            <v>0</v>
          </cell>
        </row>
      </sheetData>
      <sheetData sheetId="3655">
        <row r="2">
          <cell r="A2">
            <v>0</v>
          </cell>
        </row>
      </sheetData>
      <sheetData sheetId="3656">
        <row r="2">
          <cell r="A2">
            <v>0</v>
          </cell>
        </row>
      </sheetData>
      <sheetData sheetId="3657">
        <row r="2">
          <cell r="A2">
            <v>0</v>
          </cell>
        </row>
      </sheetData>
      <sheetData sheetId="3658">
        <row r="2">
          <cell r="A2">
            <v>0</v>
          </cell>
        </row>
      </sheetData>
      <sheetData sheetId="3659">
        <row r="2">
          <cell r="A2">
            <v>0</v>
          </cell>
        </row>
      </sheetData>
      <sheetData sheetId="3660">
        <row r="2">
          <cell r="A2">
            <v>0</v>
          </cell>
        </row>
      </sheetData>
      <sheetData sheetId="3661">
        <row r="2">
          <cell r="A2">
            <v>0</v>
          </cell>
        </row>
      </sheetData>
      <sheetData sheetId="3662">
        <row r="2">
          <cell r="A2">
            <v>0</v>
          </cell>
        </row>
      </sheetData>
      <sheetData sheetId="3663">
        <row r="2">
          <cell r="A2">
            <v>0</v>
          </cell>
        </row>
      </sheetData>
      <sheetData sheetId="3664">
        <row r="2">
          <cell r="A2">
            <v>0</v>
          </cell>
        </row>
      </sheetData>
      <sheetData sheetId="3665">
        <row r="2">
          <cell r="A2">
            <v>0</v>
          </cell>
        </row>
      </sheetData>
      <sheetData sheetId="3666">
        <row r="2">
          <cell r="A2">
            <v>0</v>
          </cell>
        </row>
      </sheetData>
      <sheetData sheetId="3667">
        <row r="2">
          <cell r="A2">
            <v>0</v>
          </cell>
        </row>
      </sheetData>
      <sheetData sheetId="3668">
        <row r="2">
          <cell r="A2">
            <v>0</v>
          </cell>
        </row>
      </sheetData>
      <sheetData sheetId="3669">
        <row r="2">
          <cell r="A2">
            <v>0</v>
          </cell>
        </row>
      </sheetData>
      <sheetData sheetId="3670">
        <row r="2">
          <cell r="A2">
            <v>0</v>
          </cell>
        </row>
      </sheetData>
      <sheetData sheetId="3671">
        <row r="2">
          <cell r="A2">
            <v>0</v>
          </cell>
        </row>
      </sheetData>
      <sheetData sheetId="3672">
        <row r="2">
          <cell r="A2">
            <v>0</v>
          </cell>
        </row>
      </sheetData>
      <sheetData sheetId="3673">
        <row r="2">
          <cell r="A2">
            <v>0</v>
          </cell>
        </row>
      </sheetData>
      <sheetData sheetId="3674">
        <row r="2">
          <cell r="A2">
            <v>0</v>
          </cell>
        </row>
      </sheetData>
      <sheetData sheetId="3675">
        <row r="2">
          <cell r="A2">
            <v>0</v>
          </cell>
        </row>
      </sheetData>
      <sheetData sheetId="3676">
        <row r="2">
          <cell r="A2">
            <v>0</v>
          </cell>
        </row>
      </sheetData>
      <sheetData sheetId="3677">
        <row r="2">
          <cell r="A2">
            <v>0</v>
          </cell>
        </row>
      </sheetData>
      <sheetData sheetId="3678">
        <row r="2">
          <cell r="A2">
            <v>0</v>
          </cell>
        </row>
      </sheetData>
      <sheetData sheetId="3679">
        <row r="2">
          <cell r="A2">
            <v>0</v>
          </cell>
        </row>
      </sheetData>
      <sheetData sheetId="3680">
        <row r="2">
          <cell r="A2">
            <v>0</v>
          </cell>
        </row>
      </sheetData>
      <sheetData sheetId="3681">
        <row r="2">
          <cell r="A2">
            <v>0</v>
          </cell>
        </row>
      </sheetData>
      <sheetData sheetId="3682">
        <row r="2">
          <cell r="A2">
            <v>0</v>
          </cell>
        </row>
      </sheetData>
      <sheetData sheetId="3683">
        <row r="2">
          <cell r="A2">
            <v>0</v>
          </cell>
        </row>
      </sheetData>
      <sheetData sheetId="3684">
        <row r="2">
          <cell r="A2">
            <v>0</v>
          </cell>
        </row>
      </sheetData>
      <sheetData sheetId="3685">
        <row r="2">
          <cell r="A2">
            <v>0</v>
          </cell>
        </row>
      </sheetData>
      <sheetData sheetId="3686">
        <row r="2">
          <cell r="A2">
            <v>0</v>
          </cell>
        </row>
      </sheetData>
      <sheetData sheetId="3687">
        <row r="2">
          <cell r="A2">
            <v>0</v>
          </cell>
        </row>
      </sheetData>
      <sheetData sheetId="3688">
        <row r="2">
          <cell r="A2">
            <v>0</v>
          </cell>
        </row>
      </sheetData>
      <sheetData sheetId="3689">
        <row r="2">
          <cell r="A2">
            <v>0</v>
          </cell>
        </row>
      </sheetData>
      <sheetData sheetId="3690">
        <row r="2">
          <cell r="A2">
            <v>0</v>
          </cell>
        </row>
      </sheetData>
      <sheetData sheetId="3691">
        <row r="2">
          <cell r="A2">
            <v>0</v>
          </cell>
        </row>
      </sheetData>
      <sheetData sheetId="3692">
        <row r="2">
          <cell r="A2">
            <v>0</v>
          </cell>
        </row>
      </sheetData>
      <sheetData sheetId="3693">
        <row r="2">
          <cell r="A2">
            <v>0</v>
          </cell>
        </row>
      </sheetData>
      <sheetData sheetId="3694"/>
      <sheetData sheetId="3695"/>
      <sheetData sheetId="3696">
        <row r="2">
          <cell r="A2">
            <v>0</v>
          </cell>
        </row>
      </sheetData>
      <sheetData sheetId="3697">
        <row r="2">
          <cell r="A2">
            <v>0</v>
          </cell>
        </row>
      </sheetData>
      <sheetData sheetId="3698">
        <row r="2">
          <cell r="A2">
            <v>0</v>
          </cell>
        </row>
      </sheetData>
      <sheetData sheetId="3699">
        <row r="2">
          <cell r="A2">
            <v>0</v>
          </cell>
        </row>
      </sheetData>
      <sheetData sheetId="3700">
        <row r="2">
          <cell r="A2">
            <v>0</v>
          </cell>
        </row>
      </sheetData>
      <sheetData sheetId="3701">
        <row r="2">
          <cell r="A2">
            <v>0</v>
          </cell>
        </row>
      </sheetData>
      <sheetData sheetId="3702">
        <row r="2">
          <cell r="A2">
            <v>0</v>
          </cell>
        </row>
      </sheetData>
      <sheetData sheetId="3703">
        <row r="2">
          <cell r="A2">
            <v>0</v>
          </cell>
        </row>
      </sheetData>
      <sheetData sheetId="3704"/>
      <sheetData sheetId="3705">
        <row r="2">
          <cell r="A2">
            <v>0</v>
          </cell>
        </row>
      </sheetData>
      <sheetData sheetId="3706">
        <row r="2">
          <cell r="A2">
            <v>0</v>
          </cell>
        </row>
      </sheetData>
      <sheetData sheetId="3707">
        <row r="2">
          <cell r="A2">
            <v>0</v>
          </cell>
        </row>
      </sheetData>
      <sheetData sheetId="3708">
        <row r="2">
          <cell r="A2">
            <v>0</v>
          </cell>
        </row>
      </sheetData>
      <sheetData sheetId="3709">
        <row r="2">
          <cell r="A2">
            <v>0</v>
          </cell>
        </row>
      </sheetData>
      <sheetData sheetId="3710">
        <row r="2">
          <cell r="A2">
            <v>0</v>
          </cell>
        </row>
      </sheetData>
      <sheetData sheetId="3711">
        <row r="2">
          <cell r="A2">
            <v>0</v>
          </cell>
        </row>
      </sheetData>
      <sheetData sheetId="3712">
        <row r="2">
          <cell r="A2">
            <v>0</v>
          </cell>
        </row>
      </sheetData>
      <sheetData sheetId="3713">
        <row r="2">
          <cell r="A2">
            <v>0</v>
          </cell>
        </row>
      </sheetData>
      <sheetData sheetId="3714">
        <row r="2">
          <cell r="A2">
            <v>0</v>
          </cell>
        </row>
      </sheetData>
      <sheetData sheetId="3715">
        <row r="2">
          <cell r="A2">
            <v>0</v>
          </cell>
        </row>
      </sheetData>
      <sheetData sheetId="3716">
        <row r="2">
          <cell r="A2">
            <v>0</v>
          </cell>
        </row>
      </sheetData>
      <sheetData sheetId="3717">
        <row r="2">
          <cell r="A2">
            <v>0</v>
          </cell>
        </row>
      </sheetData>
      <sheetData sheetId="3718">
        <row r="2">
          <cell r="A2">
            <v>0</v>
          </cell>
        </row>
      </sheetData>
      <sheetData sheetId="3719">
        <row r="2">
          <cell r="A2">
            <v>0</v>
          </cell>
        </row>
      </sheetData>
      <sheetData sheetId="3720">
        <row r="2">
          <cell r="A2">
            <v>0</v>
          </cell>
        </row>
      </sheetData>
      <sheetData sheetId="3721">
        <row r="2">
          <cell r="A2">
            <v>0</v>
          </cell>
        </row>
      </sheetData>
      <sheetData sheetId="3722">
        <row r="2">
          <cell r="A2">
            <v>0</v>
          </cell>
        </row>
      </sheetData>
      <sheetData sheetId="3723">
        <row r="2">
          <cell r="A2">
            <v>0</v>
          </cell>
        </row>
      </sheetData>
      <sheetData sheetId="3724">
        <row r="2">
          <cell r="A2">
            <v>0</v>
          </cell>
        </row>
      </sheetData>
      <sheetData sheetId="3725">
        <row r="2">
          <cell r="A2">
            <v>0</v>
          </cell>
        </row>
      </sheetData>
      <sheetData sheetId="3726">
        <row r="2">
          <cell r="A2">
            <v>0</v>
          </cell>
        </row>
      </sheetData>
      <sheetData sheetId="3727">
        <row r="2">
          <cell r="A2">
            <v>0</v>
          </cell>
        </row>
      </sheetData>
      <sheetData sheetId="3728">
        <row r="2">
          <cell r="A2">
            <v>0</v>
          </cell>
        </row>
      </sheetData>
      <sheetData sheetId="3729">
        <row r="2">
          <cell r="A2">
            <v>0</v>
          </cell>
        </row>
      </sheetData>
      <sheetData sheetId="3730">
        <row r="2">
          <cell r="A2">
            <v>0</v>
          </cell>
        </row>
      </sheetData>
      <sheetData sheetId="3731">
        <row r="2">
          <cell r="A2">
            <v>0</v>
          </cell>
        </row>
      </sheetData>
      <sheetData sheetId="3732">
        <row r="2">
          <cell r="A2">
            <v>0</v>
          </cell>
        </row>
      </sheetData>
      <sheetData sheetId="3733">
        <row r="2">
          <cell r="A2">
            <v>0</v>
          </cell>
        </row>
      </sheetData>
      <sheetData sheetId="3734">
        <row r="2">
          <cell r="A2">
            <v>0</v>
          </cell>
        </row>
      </sheetData>
      <sheetData sheetId="3735">
        <row r="2">
          <cell r="A2">
            <v>0</v>
          </cell>
        </row>
      </sheetData>
      <sheetData sheetId="3736">
        <row r="2">
          <cell r="A2">
            <v>0</v>
          </cell>
        </row>
      </sheetData>
      <sheetData sheetId="3737">
        <row r="2">
          <cell r="A2">
            <v>0</v>
          </cell>
        </row>
      </sheetData>
      <sheetData sheetId="3738">
        <row r="2">
          <cell r="A2">
            <v>0</v>
          </cell>
        </row>
      </sheetData>
      <sheetData sheetId="3739">
        <row r="2">
          <cell r="A2">
            <v>0</v>
          </cell>
        </row>
      </sheetData>
      <sheetData sheetId="3740">
        <row r="2">
          <cell r="A2">
            <v>0</v>
          </cell>
        </row>
      </sheetData>
      <sheetData sheetId="3741">
        <row r="2">
          <cell r="A2">
            <v>0</v>
          </cell>
        </row>
      </sheetData>
      <sheetData sheetId="3742">
        <row r="2">
          <cell r="A2">
            <v>0</v>
          </cell>
        </row>
      </sheetData>
      <sheetData sheetId="3743">
        <row r="2">
          <cell r="A2">
            <v>0</v>
          </cell>
        </row>
      </sheetData>
      <sheetData sheetId="3744">
        <row r="2">
          <cell r="A2">
            <v>0</v>
          </cell>
        </row>
      </sheetData>
      <sheetData sheetId="3745">
        <row r="2">
          <cell r="A2">
            <v>0</v>
          </cell>
        </row>
      </sheetData>
      <sheetData sheetId="3746">
        <row r="2">
          <cell r="A2">
            <v>0</v>
          </cell>
        </row>
      </sheetData>
      <sheetData sheetId="3747">
        <row r="2">
          <cell r="A2">
            <v>0</v>
          </cell>
        </row>
      </sheetData>
      <sheetData sheetId="3748">
        <row r="2">
          <cell r="A2">
            <v>0</v>
          </cell>
        </row>
      </sheetData>
      <sheetData sheetId="3749">
        <row r="2">
          <cell r="A2">
            <v>0</v>
          </cell>
        </row>
      </sheetData>
      <sheetData sheetId="3750">
        <row r="2">
          <cell r="A2">
            <v>0</v>
          </cell>
        </row>
      </sheetData>
      <sheetData sheetId="3751">
        <row r="2">
          <cell r="A2">
            <v>0</v>
          </cell>
        </row>
      </sheetData>
      <sheetData sheetId="3752">
        <row r="2">
          <cell r="A2">
            <v>0</v>
          </cell>
        </row>
      </sheetData>
      <sheetData sheetId="3753">
        <row r="2">
          <cell r="A2">
            <v>0</v>
          </cell>
        </row>
      </sheetData>
      <sheetData sheetId="3754">
        <row r="2">
          <cell r="A2">
            <v>0</v>
          </cell>
        </row>
      </sheetData>
      <sheetData sheetId="3755">
        <row r="2">
          <cell r="A2">
            <v>0</v>
          </cell>
        </row>
      </sheetData>
      <sheetData sheetId="3756">
        <row r="2">
          <cell r="A2">
            <v>0</v>
          </cell>
        </row>
      </sheetData>
      <sheetData sheetId="3757">
        <row r="2">
          <cell r="A2">
            <v>0</v>
          </cell>
        </row>
      </sheetData>
      <sheetData sheetId="3758">
        <row r="2">
          <cell r="A2">
            <v>0</v>
          </cell>
        </row>
      </sheetData>
      <sheetData sheetId="3759">
        <row r="2">
          <cell r="A2">
            <v>0</v>
          </cell>
        </row>
      </sheetData>
      <sheetData sheetId="3760">
        <row r="2">
          <cell r="A2">
            <v>0</v>
          </cell>
        </row>
      </sheetData>
      <sheetData sheetId="3761">
        <row r="2">
          <cell r="A2">
            <v>0</v>
          </cell>
        </row>
      </sheetData>
      <sheetData sheetId="3762">
        <row r="2">
          <cell r="A2">
            <v>0</v>
          </cell>
        </row>
      </sheetData>
      <sheetData sheetId="3763">
        <row r="2">
          <cell r="A2">
            <v>0</v>
          </cell>
        </row>
      </sheetData>
      <sheetData sheetId="3764">
        <row r="2">
          <cell r="A2">
            <v>0</v>
          </cell>
        </row>
      </sheetData>
      <sheetData sheetId="3765">
        <row r="2">
          <cell r="A2">
            <v>0</v>
          </cell>
        </row>
      </sheetData>
      <sheetData sheetId="3766">
        <row r="2">
          <cell r="A2">
            <v>0</v>
          </cell>
        </row>
      </sheetData>
      <sheetData sheetId="3767">
        <row r="2">
          <cell r="A2">
            <v>0</v>
          </cell>
        </row>
      </sheetData>
      <sheetData sheetId="3768">
        <row r="2">
          <cell r="A2">
            <v>0</v>
          </cell>
        </row>
      </sheetData>
      <sheetData sheetId="3769">
        <row r="2">
          <cell r="A2">
            <v>0</v>
          </cell>
        </row>
      </sheetData>
      <sheetData sheetId="3770">
        <row r="2">
          <cell r="A2">
            <v>0</v>
          </cell>
        </row>
      </sheetData>
      <sheetData sheetId="3771">
        <row r="2">
          <cell r="A2">
            <v>0</v>
          </cell>
        </row>
      </sheetData>
      <sheetData sheetId="3772">
        <row r="2">
          <cell r="A2">
            <v>0</v>
          </cell>
        </row>
      </sheetData>
      <sheetData sheetId="3773">
        <row r="2">
          <cell r="A2">
            <v>0</v>
          </cell>
        </row>
      </sheetData>
      <sheetData sheetId="3774">
        <row r="2">
          <cell r="A2">
            <v>0</v>
          </cell>
        </row>
      </sheetData>
      <sheetData sheetId="3775">
        <row r="2">
          <cell r="A2">
            <v>0</v>
          </cell>
        </row>
      </sheetData>
      <sheetData sheetId="3776">
        <row r="2">
          <cell r="A2">
            <v>0</v>
          </cell>
        </row>
      </sheetData>
      <sheetData sheetId="3777">
        <row r="2">
          <cell r="A2">
            <v>0</v>
          </cell>
        </row>
      </sheetData>
      <sheetData sheetId="3778">
        <row r="2">
          <cell r="A2">
            <v>0</v>
          </cell>
        </row>
      </sheetData>
      <sheetData sheetId="3779">
        <row r="2">
          <cell r="A2">
            <v>0</v>
          </cell>
        </row>
      </sheetData>
      <sheetData sheetId="3780">
        <row r="2">
          <cell r="A2">
            <v>0</v>
          </cell>
        </row>
      </sheetData>
      <sheetData sheetId="3781">
        <row r="2">
          <cell r="A2">
            <v>0</v>
          </cell>
        </row>
      </sheetData>
      <sheetData sheetId="3782">
        <row r="2">
          <cell r="A2">
            <v>0</v>
          </cell>
        </row>
      </sheetData>
      <sheetData sheetId="3783">
        <row r="2">
          <cell r="A2">
            <v>0</v>
          </cell>
        </row>
      </sheetData>
      <sheetData sheetId="3784">
        <row r="2">
          <cell r="A2">
            <v>0</v>
          </cell>
        </row>
      </sheetData>
      <sheetData sheetId="3785">
        <row r="2">
          <cell r="A2">
            <v>0</v>
          </cell>
        </row>
      </sheetData>
      <sheetData sheetId="3786">
        <row r="2">
          <cell r="A2">
            <v>0</v>
          </cell>
        </row>
      </sheetData>
      <sheetData sheetId="3787">
        <row r="2">
          <cell r="A2">
            <v>0</v>
          </cell>
        </row>
      </sheetData>
      <sheetData sheetId="3788">
        <row r="2">
          <cell r="A2">
            <v>0</v>
          </cell>
        </row>
      </sheetData>
      <sheetData sheetId="3789">
        <row r="2">
          <cell r="A2">
            <v>0</v>
          </cell>
        </row>
      </sheetData>
      <sheetData sheetId="3790">
        <row r="2">
          <cell r="A2">
            <v>0</v>
          </cell>
        </row>
      </sheetData>
      <sheetData sheetId="3791">
        <row r="2">
          <cell r="A2">
            <v>0</v>
          </cell>
        </row>
      </sheetData>
      <sheetData sheetId="3792">
        <row r="2">
          <cell r="A2">
            <v>0</v>
          </cell>
        </row>
      </sheetData>
      <sheetData sheetId="3793">
        <row r="2">
          <cell r="A2">
            <v>0</v>
          </cell>
        </row>
      </sheetData>
      <sheetData sheetId="3794">
        <row r="2">
          <cell r="A2">
            <v>0</v>
          </cell>
        </row>
      </sheetData>
      <sheetData sheetId="3795">
        <row r="2">
          <cell r="A2">
            <v>0</v>
          </cell>
        </row>
      </sheetData>
      <sheetData sheetId="3796">
        <row r="2">
          <cell r="A2">
            <v>0</v>
          </cell>
        </row>
      </sheetData>
      <sheetData sheetId="3797">
        <row r="2">
          <cell r="A2">
            <v>0</v>
          </cell>
        </row>
      </sheetData>
      <sheetData sheetId="3798">
        <row r="2">
          <cell r="A2">
            <v>0</v>
          </cell>
        </row>
      </sheetData>
      <sheetData sheetId="3799">
        <row r="2">
          <cell r="A2">
            <v>0</v>
          </cell>
        </row>
      </sheetData>
      <sheetData sheetId="3800">
        <row r="2">
          <cell r="A2">
            <v>0</v>
          </cell>
        </row>
      </sheetData>
      <sheetData sheetId="3801">
        <row r="2">
          <cell r="A2">
            <v>0</v>
          </cell>
        </row>
      </sheetData>
      <sheetData sheetId="3802">
        <row r="2">
          <cell r="A2">
            <v>0</v>
          </cell>
        </row>
      </sheetData>
      <sheetData sheetId="3803">
        <row r="2">
          <cell r="A2">
            <v>0</v>
          </cell>
        </row>
      </sheetData>
      <sheetData sheetId="3804">
        <row r="2">
          <cell r="A2">
            <v>0</v>
          </cell>
        </row>
      </sheetData>
      <sheetData sheetId="3805">
        <row r="2">
          <cell r="A2">
            <v>0</v>
          </cell>
        </row>
      </sheetData>
      <sheetData sheetId="3806">
        <row r="2">
          <cell r="A2">
            <v>0</v>
          </cell>
        </row>
      </sheetData>
      <sheetData sheetId="3807">
        <row r="2">
          <cell r="A2">
            <v>0</v>
          </cell>
        </row>
      </sheetData>
      <sheetData sheetId="3808">
        <row r="2">
          <cell r="A2">
            <v>0</v>
          </cell>
        </row>
      </sheetData>
      <sheetData sheetId="3809">
        <row r="2">
          <cell r="A2">
            <v>0</v>
          </cell>
        </row>
      </sheetData>
      <sheetData sheetId="3810">
        <row r="2">
          <cell r="A2">
            <v>0</v>
          </cell>
        </row>
      </sheetData>
      <sheetData sheetId="3811">
        <row r="2">
          <cell r="A2">
            <v>0</v>
          </cell>
        </row>
      </sheetData>
      <sheetData sheetId="3812">
        <row r="2">
          <cell r="A2">
            <v>0</v>
          </cell>
        </row>
      </sheetData>
      <sheetData sheetId="3813">
        <row r="2">
          <cell r="A2">
            <v>0</v>
          </cell>
        </row>
      </sheetData>
      <sheetData sheetId="3814">
        <row r="2">
          <cell r="A2">
            <v>0</v>
          </cell>
        </row>
      </sheetData>
      <sheetData sheetId="3815">
        <row r="2">
          <cell r="A2">
            <v>0</v>
          </cell>
        </row>
      </sheetData>
      <sheetData sheetId="3816">
        <row r="2">
          <cell r="A2">
            <v>0</v>
          </cell>
        </row>
      </sheetData>
      <sheetData sheetId="3817">
        <row r="2">
          <cell r="A2">
            <v>0</v>
          </cell>
        </row>
      </sheetData>
      <sheetData sheetId="3818">
        <row r="2">
          <cell r="A2">
            <v>0</v>
          </cell>
        </row>
      </sheetData>
      <sheetData sheetId="3819">
        <row r="2">
          <cell r="A2">
            <v>0</v>
          </cell>
        </row>
      </sheetData>
      <sheetData sheetId="3820">
        <row r="2">
          <cell r="A2">
            <v>0</v>
          </cell>
        </row>
      </sheetData>
      <sheetData sheetId="3821">
        <row r="2">
          <cell r="A2">
            <v>0</v>
          </cell>
        </row>
      </sheetData>
      <sheetData sheetId="3822">
        <row r="2">
          <cell r="A2">
            <v>0</v>
          </cell>
        </row>
      </sheetData>
      <sheetData sheetId="3823">
        <row r="2">
          <cell r="A2">
            <v>0</v>
          </cell>
        </row>
      </sheetData>
      <sheetData sheetId="3824">
        <row r="2">
          <cell r="A2">
            <v>0</v>
          </cell>
        </row>
      </sheetData>
      <sheetData sheetId="3825">
        <row r="2">
          <cell r="A2">
            <v>0</v>
          </cell>
        </row>
      </sheetData>
      <sheetData sheetId="3826">
        <row r="2">
          <cell r="A2">
            <v>0</v>
          </cell>
        </row>
      </sheetData>
      <sheetData sheetId="3827">
        <row r="2">
          <cell r="A2">
            <v>0</v>
          </cell>
        </row>
      </sheetData>
      <sheetData sheetId="3828">
        <row r="2">
          <cell r="A2">
            <v>0</v>
          </cell>
        </row>
      </sheetData>
      <sheetData sheetId="3829">
        <row r="2">
          <cell r="A2">
            <v>0</v>
          </cell>
        </row>
      </sheetData>
      <sheetData sheetId="3830">
        <row r="2">
          <cell r="A2">
            <v>0</v>
          </cell>
        </row>
      </sheetData>
      <sheetData sheetId="3831">
        <row r="2">
          <cell r="A2">
            <v>0</v>
          </cell>
        </row>
      </sheetData>
      <sheetData sheetId="3832">
        <row r="2">
          <cell r="A2">
            <v>0</v>
          </cell>
        </row>
      </sheetData>
      <sheetData sheetId="3833">
        <row r="2">
          <cell r="A2">
            <v>0</v>
          </cell>
        </row>
      </sheetData>
      <sheetData sheetId="3834">
        <row r="2">
          <cell r="A2">
            <v>0</v>
          </cell>
        </row>
      </sheetData>
      <sheetData sheetId="3835">
        <row r="2">
          <cell r="A2">
            <v>0</v>
          </cell>
        </row>
      </sheetData>
      <sheetData sheetId="3836">
        <row r="2">
          <cell r="A2">
            <v>0</v>
          </cell>
        </row>
      </sheetData>
      <sheetData sheetId="3837">
        <row r="2">
          <cell r="A2">
            <v>0</v>
          </cell>
        </row>
      </sheetData>
      <sheetData sheetId="3838">
        <row r="2">
          <cell r="A2">
            <v>0</v>
          </cell>
        </row>
      </sheetData>
      <sheetData sheetId="3839">
        <row r="2">
          <cell r="A2">
            <v>0</v>
          </cell>
        </row>
      </sheetData>
      <sheetData sheetId="3840">
        <row r="2">
          <cell r="A2">
            <v>0</v>
          </cell>
        </row>
      </sheetData>
      <sheetData sheetId="3841">
        <row r="2">
          <cell r="A2">
            <v>0</v>
          </cell>
        </row>
      </sheetData>
      <sheetData sheetId="3842">
        <row r="2">
          <cell r="A2">
            <v>0</v>
          </cell>
        </row>
      </sheetData>
      <sheetData sheetId="3843">
        <row r="2">
          <cell r="A2">
            <v>0</v>
          </cell>
        </row>
      </sheetData>
      <sheetData sheetId="3844">
        <row r="2">
          <cell r="A2">
            <v>0</v>
          </cell>
        </row>
      </sheetData>
      <sheetData sheetId="3845">
        <row r="2">
          <cell r="A2">
            <v>0</v>
          </cell>
        </row>
      </sheetData>
      <sheetData sheetId="3846">
        <row r="2">
          <cell r="A2">
            <v>0</v>
          </cell>
        </row>
      </sheetData>
      <sheetData sheetId="3847">
        <row r="2">
          <cell r="A2">
            <v>0</v>
          </cell>
        </row>
      </sheetData>
      <sheetData sheetId="3848">
        <row r="2">
          <cell r="A2">
            <v>0</v>
          </cell>
        </row>
      </sheetData>
      <sheetData sheetId="3849">
        <row r="2">
          <cell r="A2">
            <v>0</v>
          </cell>
        </row>
      </sheetData>
      <sheetData sheetId="3850">
        <row r="2">
          <cell r="A2">
            <v>0</v>
          </cell>
        </row>
      </sheetData>
      <sheetData sheetId="3851">
        <row r="2">
          <cell r="A2">
            <v>0</v>
          </cell>
        </row>
      </sheetData>
      <sheetData sheetId="3852">
        <row r="2">
          <cell r="A2">
            <v>0</v>
          </cell>
        </row>
      </sheetData>
      <sheetData sheetId="3853">
        <row r="2">
          <cell r="A2">
            <v>0</v>
          </cell>
        </row>
      </sheetData>
      <sheetData sheetId="3854">
        <row r="2">
          <cell r="A2">
            <v>0</v>
          </cell>
        </row>
      </sheetData>
      <sheetData sheetId="3855">
        <row r="2">
          <cell r="A2">
            <v>0</v>
          </cell>
        </row>
      </sheetData>
      <sheetData sheetId="3856">
        <row r="2">
          <cell r="A2">
            <v>0</v>
          </cell>
        </row>
      </sheetData>
      <sheetData sheetId="3857">
        <row r="2">
          <cell r="A2">
            <v>0</v>
          </cell>
        </row>
      </sheetData>
      <sheetData sheetId="3858">
        <row r="2">
          <cell r="A2">
            <v>0</v>
          </cell>
        </row>
      </sheetData>
      <sheetData sheetId="3859">
        <row r="2">
          <cell r="A2">
            <v>0</v>
          </cell>
        </row>
      </sheetData>
      <sheetData sheetId="3860">
        <row r="2">
          <cell r="A2">
            <v>0</v>
          </cell>
        </row>
      </sheetData>
      <sheetData sheetId="3861">
        <row r="2">
          <cell r="A2">
            <v>0</v>
          </cell>
        </row>
      </sheetData>
      <sheetData sheetId="3862">
        <row r="2">
          <cell r="A2">
            <v>0</v>
          </cell>
        </row>
      </sheetData>
      <sheetData sheetId="3863">
        <row r="2">
          <cell r="A2">
            <v>0</v>
          </cell>
        </row>
      </sheetData>
      <sheetData sheetId="3864">
        <row r="2">
          <cell r="A2">
            <v>0</v>
          </cell>
        </row>
      </sheetData>
      <sheetData sheetId="3865">
        <row r="2">
          <cell r="A2">
            <v>0</v>
          </cell>
        </row>
      </sheetData>
      <sheetData sheetId="3866">
        <row r="2">
          <cell r="A2">
            <v>0</v>
          </cell>
        </row>
      </sheetData>
      <sheetData sheetId="3867">
        <row r="2">
          <cell r="A2">
            <v>0</v>
          </cell>
        </row>
      </sheetData>
      <sheetData sheetId="3868">
        <row r="2">
          <cell r="A2">
            <v>0</v>
          </cell>
        </row>
      </sheetData>
      <sheetData sheetId="3869">
        <row r="2">
          <cell r="A2">
            <v>0</v>
          </cell>
        </row>
      </sheetData>
      <sheetData sheetId="3870">
        <row r="2">
          <cell r="A2">
            <v>0</v>
          </cell>
        </row>
      </sheetData>
      <sheetData sheetId="3871">
        <row r="2">
          <cell r="A2">
            <v>0</v>
          </cell>
        </row>
      </sheetData>
      <sheetData sheetId="3872">
        <row r="2">
          <cell r="A2">
            <v>0</v>
          </cell>
        </row>
      </sheetData>
      <sheetData sheetId="3873">
        <row r="2">
          <cell r="A2">
            <v>0</v>
          </cell>
        </row>
      </sheetData>
      <sheetData sheetId="3874">
        <row r="2">
          <cell r="A2">
            <v>0</v>
          </cell>
        </row>
      </sheetData>
      <sheetData sheetId="3875">
        <row r="2">
          <cell r="A2">
            <v>0</v>
          </cell>
        </row>
      </sheetData>
      <sheetData sheetId="3876">
        <row r="2">
          <cell r="A2">
            <v>0</v>
          </cell>
        </row>
      </sheetData>
      <sheetData sheetId="3877">
        <row r="2">
          <cell r="A2">
            <v>0</v>
          </cell>
        </row>
      </sheetData>
      <sheetData sheetId="3878">
        <row r="2">
          <cell r="A2">
            <v>0</v>
          </cell>
        </row>
      </sheetData>
      <sheetData sheetId="3879">
        <row r="2">
          <cell r="A2">
            <v>0</v>
          </cell>
        </row>
      </sheetData>
      <sheetData sheetId="3880">
        <row r="2">
          <cell r="A2">
            <v>0</v>
          </cell>
        </row>
      </sheetData>
      <sheetData sheetId="3881">
        <row r="2">
          <cell r="A2">
            <v>0</v>
          </cell>
        </row>
      </sheetData>
      <sheetData sheetId="3882">
        <row r="2">
          <cell r="A2">
            <v>0</v>
          </cell>
        </row>
      </sheetData>
      <sheetData sheetId="3883">
        <row r="2">
          <cell r="A2">
            <v>0</v>
          </cell>
        </row>
      </sheetData>
      <sheetData sheetId="3884">
        <row r="2">
          <cell r="A2">
            <v>0</v>
          </cell>
        </row>
      </sheetData>
      <sheetData sheetId="3885">
        <row r="2">
          <cell r="A2">
            <v>0</v>
          </cell>
        </row>
      </sheetData>
      <sheetData sheetId="3886">
        <row r="2">
          <cell r="A2">
            <v>0</v>
          </cell>
        </row>
      </sheetData>
      <sheetData sheetId="3887">
        <row r="2">
          <cell r="A2">
            <v>0</v>
          </cell>
        </row>
      </sheetData>
      <sheetData sheetId="3888">
        <row r="2">
          <cell r="A2">
            <v>0</v>
          </cell>
        </row>
      </sheetData>
      <sheetData sheetId="3889">
        <row r="2">
          <cell r="A2">
            <v>0</v>
          </cell>
        </row>
      </sheetData>
      <sheetData sheetId="3890">
        <row r="2">
          <cell r="A2">
            <v>0</v>
          </cell>
        </row>
      </sheetData>
      <sheetData sheetId="3891">
        <row r="2">
          <cell r="A2">
            <v>0</v>
          </cell>
        </row>
      </sheetData>
      <sheetData sheetId="3892">
        <row r="2">
          <cell r="A2">
            <v>0</v>
          </cell>
        </row>
      </sheetData>
      <sheetData sheetId="3893">
        <row r="2">
          <cell r="A2">
            <v>0</v>
          </cell>
        </row>
      </sheetData>
      <sheetData sheetId="3894">
        <row r="2">
          <cell r="A2">
            <v>0</v>
          </cell>
        </row>
      </sheetData>
      <sheetData sheetId="3895">
        <row r="2">
          <cell r="A2">
            <v>0</v>
          </cell>
        </row>
      </sheetData>
      <sheetData sheetId="3896">
        <row r="2">
          <cell r="A2">
            <v>0</v>
          </cell>
        </row>
      </sheetData>
      <sheetData sheetId="3897">
        <row r="2">
          <cell r="A2">
            <v>0</v>
          </cell>
        </row>
      </sheetData>
      <sheetData sheetId="3898">
        <row r="2">
          <cell r="A2">
            <v>0</v>
          </cell>
        </row>
      </sheetData>
      <sheetData sheetId="3899">
        <row r="2">
          <cell r="A2">
            <v>0</v>
          </cell>
        </row>
      </sheetData>
      <sheetData sheetId="3900">
        <row r="2">
          <cell r="A2">
            <v>0</v>
          </cell>
        </row>
      </sheetData>
      <sheetData sheetId="3901">
        <row r="2">
          <cell r="A2">
            <v>0</v>
          </cell>
        </row>
      </sheetData>
      <sheetData sheetId="3902">
        <row r="2">
          <cell r="A2">
            <v>0</v>
          </cell>
        </row>
      </sheetData>
      <sheetData sheetId="3903">
        <row r="2">
          <cell r="A2">
            <v>0</v>
          </cell>
        </row>
      </sheetData>
      <sheetData sheetId="3904">
        <row r="2">
          <cell r="A2">
            <v>0</v>
          </cell>
        </row>
      </sheetData>
      <sheetData sheetId="3905">
        <row r="2">
          <cell r="A2">
            <v>0</v>
          </cell>
        </row>
      </sheetData>
      <sheetData sheetId="3906">
        <row r="2">
          <cell r="A2">
            <v>0</v>
          </cell>
        </row>
      </sheetData>
      <sheetData sheetId="3907">
        <row r="2">
          <cell r="A2">
            <v>0</v>
          </cell>
        </row>
      </sheetData>
      <sheetData sheetId="3908">
        <row r="2">
          <cell r="A2">
            <v>0</v>
          </cell>
        </row>
      </sheetData>
      <sheetData sheetId="3909">
        <row r="2">
          <cell r="A2">
            <v>0</v>
          </cell>
        </row>
      </sheetData>
      <sheetData sheetId="3910">
        <row r="2">
          <cell r="A2">
            <v>0</v>
          </cell>
        </row>
      </sheetData>
      <sheetData sheetId="3911">
        <row r="2">
          <cell r="A2">
            <v>0</v>
          </cell>
        </row>
      </sheetData>
      <sheetData sheetId="3912">
        <row r="2">
          <cell r="A2">
            <v>0</v>
          </cell>
        </row>
      </sheetData>
      <sheetData sheetId="3913">
        <row r="2">
          <cell r="A2">
            <v>0</v>
          </cell>
        </row>
      </sheetData>
      <sheetData sheetId="3914">
        <row r="2">
          <cell r="A2">
            <v>0</v>
          </cell>
        </row>
      </sheetData>
      <sheetData sheetId="3915">
        <row r="2">
          <cell r="A2">
            <v>0</v>
          </cell>
        </row>
      </sheetData>
      <sheetData sheetId="3916">
        <row r="2">
          <cell r="A2">
            <v>0</v>
          </cell>
        </row>
      </sheetData>
      <sheetData sheetId="3917">
        <row r="2">
          <cell r="A2">
            <v>0</v>
          </cell>
        </row>
      </sheetData>
      <sheetData sheetId="3918">
        <row r="2">
          <cell r="A2">
            <v>0</v>
          </cell>
        </row>
      </sheetData>
      <sheetData sheetId="3919">
        <row r="2">
          <cell r="A2">
            <v>0</v>
          </cell>
        </row>
      </sheetData>
      <sheetData sheetId="3920">
        <row r="2">
          <cell r="A2">
            <v>0</v>
          </cell>
        </row>
      </sheetData>
      <sheetData sheetId="3921">
        <row r="2">
          <cell r="A2">
            <v>0</v>
          </cell>
        </row>
      </sheetData>
      <sheetData sheetId="3922">
        <row r="2">
          <cell r="A2">
            <v>0</v>
          </cell>
        </row>
      </sheetData>
      <sheetData sheetId="3923">
        <row r="2">
          <cell r="A2">
            <v>0</v>
          </cell>
        </row>
      </sheetData>
      <sheetData sheetId="3924">
        <row r="2">
          <cell r="A2">
            <v>0</v>
          </cell>
        </row>
      </sheetData>
      <sheetData sheetId="3925">
        <row r="2">
          <cell r="A2">
            <v>0</v>
          </cell>
        </row>
      </sheetData>
      <sheetData sheetId="3926">
        <row r="2">
          <cell r="A2">
            <v>0</v>
          </cell>
        </row>
      </sheetData>
      <sheetData sheetId="3927">
        <row r="2">
          <cell r="A2">
            <v>0</v>
          </cell>
        </row>
      </sheetData>
      <sheetData sheetId="3928">
        <row r="2">
          <cell r="A2">
            <v>0</v>
          </cell>
        </row>
      </sheetData>
      <sheetData sheetId="3929">
        <row r="2">
          <cell r="A2">
            <v>0</v>
          </cell>
        </row>
      </sheetData>
      <sheetData sheetId="3930">
        <row r="2">
          <cell r="A2">
            <v>0</v>
          </cell>
        </row>
      </sheetData>
      <sheetData sheetId="3931">
        <row r="2">
          <cell r="A2">
            <v>0</v>
          </cell>
        </row>
      </sheetData>
      <sheetData sheetId="3932">
        <row r="2">
          <cell r="A2">
            <v>0</v>
          </cell>
        </row>
      </sheetData>
      <sheetData sheetId="3933">
        <row r="2">
          <cell r="A2">
            <v>0</v>
          </cell>
        </row>
      </sheetData>
      <sheetData sheetId="3934">
        <row r="2">
          <cell r="A2">
            <v>0</v>
          </cell>
        </row>
      </sheetData>
      <sheetData sheetId="3935">
        <row r="2">
          <cell r="A2">
            <v>0</v>
          </cell>
        </row>
      </sheetData>
      <sheetData sheetId="3936">
        <row r="2">
          <cell r="A2">
            <v>0</v>
          </cell>
        </row>
      </sheetData>
      <sheetData sheetId="3937">
        <row r="2">
          <cell r="A2">
            <v>0</v>
          </cell>
        </row>
      </sheetData>
      <sheetData sheetId="3938">
        <row r="2">
          <cell r="A2">
            <v>0</v>
          </cell>
        </row>
      </sheetData>
      <sheetData sheetId="3939">
        <row r="2">
          <cell r="A2">
            <v>0</v>
          </cell>
        </row>
      </sheetData>
      <sheetData sheetId="3940">
        <row r="2">
          <cell r="A2">
            <v>0</v>
          </cell>
        </row>
      </sheetData>
      <sheetData sheetId="3941">
        <row r="2">
          <cell r="A2">
            <v>0</v>
          </cell>
        </row>
      </sheetData>
      <sheetData sheetId="3942">
        <row r="2">
          <cell r="A2">
            <v>0</v>
          </cell>
        </row>
      </sheetData>
      <sheetData sheetId="3943">
        <row r="2">
          <cell r="A2">
            <v>0</v>
          </cell>
        </row>
      </sheetData>
      <sheetData sheetId="3944">
        <row r="2">
          <cell r="A2">
            <v>0</v>
          </cell>
        </row>
      </sheetData>
      <sheetData sheetId="3945">
        <row r="2">
          <cell r="A2">
            <v>0</v>
          </cell>
        </row>
      </sheetData>
      <sheetData sheetId="3946">
        <row r="2">
          <cell r="A2">
            <v>0</v>
          </cell>
        </row>
      </sheetData>
      <sheetData sheetId="3947">
        <row r="2">
          <cell r="A2">
            <v>0</v>
          </cell>
        </row>
      </sheetData>
      <sheetData sheetId="3948">
        <row r="2">
          <cell r="A2">
            <v>0</v>
          </cell>
        </row>
      </sheetData>
      <sheetData sheetId="3949">
        <row r="2">
          <cell r="A2">
            <v>0</v>
          </cell>
        </row>
      </sheetData>
      <sheetData sheetId="3950">
        <row r="2">
          <cell r="A2">
            <v>0</v>
          </cell>
        </row>
      </sheetData>
      <sheetData sheetId="3951">
        <row r="2">
          <cell r="A2">
            <v>0</v>
          </cell>
        </row>
      </sheetData>
      <sheetData sheetId="3952">
        <row r="2">
          <cell r="A2">
            <v>0</v>
          </cell>
        </row>
      </sheetData>
      <sheetData sheetId="3953">
        <row r="2">
          <cell r="A2">
            <v>0</v>
          </cell>
        </row>
      </sheetData>
      <sheetData sheetId="3954">
        <row r="2">
          <cell r="A2">
            <v>0</v>
          </cell>
        </row>
      </sheetData>
      <sheetData sheetId="3955">
        <row r="2">
          <cell r="A2">
            <v>0</v>
          </cell>
        </row>
      </sheetData>
      <sheetData sheetId="3956">
        <row r="2">
          <cell r="A2">
            <v>0</v>
          </cell>
        </row>
      </sheetData>
      <sheetData sheetId="3957">
        <row r="2">
          <cell r="A2">
            <v>0</v>
          </cell>
        </row>
      </sheetData>
      <sheetData sheetId="3958">
        <row r="2">
          <cell r="A2">
            <v>0</v>
          </cell>
        </row>
      </sheetData>
      <sheetData sheetId="3959">
        <row r="2">
          <cell r="A2">
            <v>0</v>
          </cell>
        </row>
      </sheetData>
      <sheetData sheetId="3960">
        <row r="2">
          <cell r="A2">
            <v>0</v>
          </cell>
        </row>
      </sheetData>
      <sheetData sheetId="3961">
        <row r="2">
          <cell r="A2">
            <v>0</v>
          </cell>
        </row>
      </sheetData>
      <sheetData sheetId="3962">
        <row r="2">
          <cell r="A2">
            <v>0</v>
          </cell>
        </row>
      </sheetData>
      <sheetData sheetId="3963">
        <row r="2">
          <cell r="A2">
            <v>0</v>
          </cell>
        </row>
      </sheetData>
      <sheetData sheetId="3964">
        <row r="2">
          <cell r="A2">
            <v>0</v>
          </cell>
        </row>
      </sheetData>
      <sheetData sheetId="3965">
        <row r="2">
          <cell r="A2">
            <v>0</v>
          </cell>
        </row>
      </sheetData>
      <sheetData sheetId="3966">
        <row r="2">
          <cell r="A2">
            <v>0</v>
          </cell>
        </row>
      </sheetData>
      <sheetData sheetId="3967">
        <row r="2">
          <cell r="A2">
            <v>0</v>
          </cell>
        </row>
      </sheetData>
      <sheetData sheetId="3968">
        <row r="2">
          <cell r="A2">
            <v>0</v>
          </cell>
        </row>
      </sheetData>
      <sheetData sheetId="3969">
        <row r="2">
          <cell r="A2">
            <v>0</v>
          </cell>
        </row>
      </sheetData>
      <sheetData sheetId="3970">
        <row r="2">
          <cell r="A2">
            <v>0</v>
          </cell>
        </row>
      </sheetData>
      <sheetData sheetId="3971">
        <row r="2">
          <cell r="A2">
            <v>0</v>
          </cell>
        </row>
      </sheetData>
      <sheetData sheetId="3972">
        <row r="2">
          <cell r="A2">
            <v>0</v>
          </cell>
        </row>
      </sheetData>
      <sheetData sheetId="3973">
        <row r="2">
          <cell r="A2">
            <v>0</v>
          </cell>
        </row>
      </sheetData>
      <sheetData sheetId="3974">
        <row r="2">
          <cell r="A2">
            <v>0</v>
          </cell>
        </row>
      </sheetData>
      <sheetData sheetId="3975">
        <row r="2">
          <cell r="A2">
            <v>0</v>
          </cell>
        </row>
      </sheetData>
      <sheetData sheetId="3976">
        <row r="2">
          <cell r="A2">
            <v>0</v>
          </cell>
        </row>
      </sheetData>
      <sheetData sheetId="3977">
        <row r="2">
          <cell r="A2">
            <v>0</v>
          </cell>
        </row>
      </sheetData>
      <sheetData sheetId="3978">
        <row r="2">
          <cell r="A2">
            <v>0</v>
          </cell>
        </row>
      </sheetData>
      <sheetData sheetId="3979">
        <row r="2">
          <cell r="A2">
            <v>0</v>
          </cell>
        </row>
      </sheetData>
      <sheetData sheetId="3980">
        <row r="2">
          <cell r="A2">
            <v>0</v>
          </cell>
        </row>
      </sheetData>
      <sheetData sheetId="3981">
        <row r="2">
          <cell r="A2">
            <v>0</v>
          </cell>
        </row>
      </sheetData>
      <sheetData sheetId="3982">
        <row r="2">
          <cell r="A2">
            <v>0</v>
          </cell>
        </row>
      </sheetData>
      <sheetData sheetId="3983">
        <row r="2">
          <cell r="A2">
            <v>0</v>
          </cell>
        </row>
      </sheetData>
      <sheetData sheetId="3984">
        <row r="2">
          <cell r="A2">
            <v>0</v>
          </cell>
        </row>
      </sheetData>
      <sheetData sheetId="3985">
        <row r="2">
          <cell r="A2">
            <v>0</v>
          </cell>
        </row>
      </sheetData>
      <sheetData sheetId="3986">
        <row r="2">
          <cell r="A2">
            <v>0</v>
          </cell>
        </row>
      </sheetData>
      <sheetData sheetId="3987">
        <row r="2">
          <cell r="A2">
            <v>0</v>
          </cell>
        </row>
      </sheetData>
      <sheetData sheetId="3988">
        <row r="2">
          <cell r="A2">
            <v>0</v>
          </cell>
        </row>
      </sheetData>
      <sheetData sheetId="3989">
        <row r="2">
          <cell r="A2">
            <v>0</v>
          </cell>
        </row>
      </sheetData>
      <sheetData sheetId="3990">
        <row r="2">
          <cell r="A2">
            <v>0</v>
          </cell>
        </row>
      </sheetData>
      <sheetData sheetId="3991">
        <row r="2">
          <cell r="A2">
            <v>0</v>
          </cell>
        </row>
      </sheetData>
      <sheetData sheetId="3992">
        <row r="2">
          <cell r="A2">
            <v>0</v>
          </cell>
        </row>
      </sheetData>
      <sheetData sheetId="3993">
        <row r="2">
          <cell r="A2">
            <v>0</v>
          </cell>
        </row>
      </sheetData>
      <sheetData sheetId="3994">
        <row r="2">
          <cell r="A2">
            <v>0</v>
          </cell>
        </row>
      </sheetData>
      <sheetData sheetId="3995">
        <row r="2">
          <cell r="A2">
            <v>0</v>
          </cell>
        </row>
      </sheetData>
      <sheetData sheetId="3996">
        <row r="2">
          <cell r="A2">
            <v>0</v>
          </cell>
        </row>
      </sheetData>
      <sheetData sheetId="3997">
        <row r="2">
          <cell r="A2">
            <v>0</v>
          </cell>
        </row>
      </sheetData>
      <sheetData sheetId="3998">
        <row r="2">
          <cell r="A2">
            <v>0</v>
          </cell>
        </row>
      </sheetData>
      <sheetData sheetId="3999">
        <row r="2">
          <cell r="A2">
            <v>0</v>
          </cell>
        </row>
      </sheetData>
      <sheetData sheetId="4000">
        <row r="2">
          <cell r="A2">
            <v>0</v>
          </cell>
        </row>
      </sheetData>
      <sheetData sheetId="4001">
        <row r="2">
          <cell r="A2">
            <v>0</v>
          </cell>
        </row>
      </sheetData>
      <sheetData sheetId="4002">
        <row r="2">
          <cell r="A2">
            <v>0</v>
          </cell>
        </row>
      </sheetData>
      <sheetData sheetId="4003">
        <row r="2">
          <cell r="A2">
            <v>0</v>
          </cell>
        </row>
      </sheetData>
      <sheetData sheetId="4004">
        <row r="2">
          <cell r="A2">
            <v>0</v>
          </cell>
        </row>
      </sheetData>
      <sheetData sheetId="4005">
        <row r="2">
          <cell r="A2">
            <v>0</v>
          </cell>
        </row>
      </sheetData>
      <sheetData sheetId="4006">
        <row r="2">
          <cell r="A2">
            <v>0</v>
          </cell>
        </row>
      </sheetData>
      <sheetData sheetId="4007">
        <row r="2">
          <cell r="A2">
            <v>0</v>
          </cell>
        </row>
      </sheetData>
      <sheetData sheetId="4008">
        <row r="2">
          <cell r="A2">
            <v>0</v>
          </cell>
        </row>
      </sheetData>
      <sheetData sheetId="4009">
        <row r="2">
          <cell r="A2">
            <v>0</v>
          </cell>
        </row>
      </sheetData>
      <sheetData sheetId="4010">
        <row r="2">
          <cell r="A2">
            <v>0</v>
          </cell>
        </row>
      </sheetData>
      <sheetData sheetId="4011">
        <row r="2">
          <cell r="A2">
            <v>0</v>
          </cell>
        </row>
      </sheetData>
      <sheetData sheetId="4012">
        <row r="2">
          <cell r="A2">
            <v>0</v>
          </cell>
        </row>
      </sheetData>
      <sheetData sheetId="4013">
        <row r="2">
          <cell r="A2">
            <v>0</v>
          </cell>
        </row>
      </sheetData>
      <sheetData sheetId="4014">
        <row r="2">
          <cell r="A2">
            <v>0</v>
          </cell>
        </row>
      </sheetData>
      <sheetData sheetId="4015">
        <row r="2">
          <cell r="A2">
            <v>0</v>
          </cell>
        </row>
      </sheetData>
      <sheetData sheetId="4016">
        <row r="2">
          <cell r="A2">
            <v>0</v>
          </cell>
        </row>
      </sheetData>
      <sheetData sheetId="4017">
        <row r="2">
          <cell r="A2">
            <v>0</v>
          </cell>
        </row>
      </sheetData>
      <sheetData sheetId="4018">
        <row r="2">
          <cell r="A2">
            <v>0</v>
          </cell>
        </row>
      </sheetData>
      <sheetData sheetId="4019">
        <row r="2">
          <cell r="A2">
            <v>0</v>
          </cell>
        </row>
      </sheetData>
      <sheetData sheetId="4020">
        <row r="2">
          <cell r="A2">
            <v>0</v>
          </cell>
        </row>
      </sheetData>
      <sheetData sheetId="4021">
        <row r="2">
          <cell r="A2">
            <v>0</v>
          </cell>
        </row>
      </sheetData>
      <sheetData sheetId="4022">
        <row r="2">
          <cell r="A2">
            <v>0</v>
          </cell>
        </row>
      </sheetData>
      <sheetData sheetId="4023">
        <row r="2">
          <cell r="A2">
            <v>0</v>
          </cell>
        </row>
      </sheetData>
      <sheetData sheetId="4024">
        <row r="2">
          <cell r="A2">
            <v>0</v>
          </cell>
        </row>
      </sheetData>
      <sheetData sheetId="4025">
        <row r="2">
          <cell r="A2">
            <v>0</v>
          </cell>
        </row>
      </sheetData>
      <sheetData sheetId="4026">
        <row r="2">
          <cell r="A2">
            <v>0</v>
          </cell>
        </row>
      </sheetData>
      <sheetData sheetId="4027">
        <row r="2">
          <cell r="A2">
            <v>0</v>
          </cell>
        </row>
      </sheetData>
      <sheetData sheetId="4028">
        <row r="2">
          <cell r="A2">
            <v>0</v>
          </cell>
        </row>
      </sheetData>
      <sheetData sheetId="4029">
        <row r="2">
          <cell r="A2">
            <v>0</v>
          </cell>
        </row>
      </sheetData>
      <sheetData sheetId="4030">
        <row r="2">
          <cell r="A2">
            <v>0</v>
          </cell>
        </row>
      </sheetData>
      <sheetData sheetId="4031">
        <row r="2">
          <cell r="A2">
            <v>0</v>
          </cell>
        </row>
      </sheetData>
      <sheetData sheetId="4032">
        <row r="2">
          <cell r="A2">
            <v>0</v>
          </cell>
        </row>
      </sheetData>
      <sheetData sheetId="4033">
        <row r="2">
          <cell r="A2">
            <v>0</v>
          </cell>
        </row>
      </sheetData>
      <sheetData sheetId="4034">
        <row r="2">
          <cell r="A2">
            <v>0</v>
          </cell>
        </row>
      </sheetData>
      <sheetData sheetId="4035">
        <row r="2">
          <cell r="A2">
            <v>0</v>
          </cell>
        </row>
      </sheetData>
      <sheetData sheetId="4036">
        <row r="2">
          <cell r="A2">
            <v>0</v>
          </cell>
        </row>
      </sheetData>
      <sheetData sheetId="4037">
        <row r="2">
          <cell r="A2">
            <v>0</v>
          </cell>
        </row>
      </sheetData>
      <sheetData sheetId="4038">
        <row r="2">
          <cell r="A2">
            <v>0</v>
          </cell>
        </row>
      </sheetData>
      <sheetData sheetId="4039">
        <row r="2">
          <cell r="A2">
            <v>0</v>
          </cell>
        </row>
      </sheetData>
      <sheetData sheetId="4040">
        <row r="2">
          <cell r="A2">
            <v>0</v>
          </cell>
        </row>
      </sheetData>
      <sheetData sheetId="4041">
        <row r="2">
          <cell r="A2">
            <v>0</v>
          </cell>
        </row>
      </sheetData>
      <sheetData sheetId="4042">
        <row r="2">
          <cell r="A2">
            <v>0</v>
          </cell>
        </row>
      </sheetData>
      <sheetData sheetId="4043">
        <row r="2">
          <cell r="A2">
            <v>0</v>
          </cell>
        </row>
      </sheetData>
      <sheetData sheetId="4044">
        <row r="2">
          <cell r="A2">
            <v>0</v>
          </cell>
        </row>
      </sheetData>
      <sheetData sheetId="4045">
        <row r="2">
          <cell r="A2">
            <v>0</v>
          </cell>
        </row>
      </sheetData>
      <sheetData sheetId="4046">
        <row r="2">
          <cell r="A2">
            <v>0</v>
          </cell>
        </row>
      </sheetData>
      <sheetData sheetId="4047">
        <row r="2">
          <cell r="A2">
            <v>0</v>
          </cell>
        </row>
      </sheetData>
      <sheetData sheetId="4048">
        <row r="2">
          <cell r="A2">
            <v>0</v>
          </cell>
        </row>
      </sheetData>
      <sheetData sheetId="4049">
        <row r="2">
          <cell r="A2">
            <v>0</v>
          </cell>
        </row>
      </sheetData>
      <sheetData sheetId="4050">
        <row r="2">
          <cell r="A2">
            <v>0</v>
          </cell>
        </row>
      </sheetData>
      <sheetData sheetId="4051">
        <row r="2">
          <cell r="A2">
            <v>0</v>
          </cell>
        </row>
      </sheetData>
      <sheetData sheetId="4052">
        <row r="2">
          <cell r="A2">
            <v>0</v>
          </cell>
        </row>
      </sheetData>
      <sheetData sheetId="4053">
        <row r="2">
          <cell r="A2">
            <v>0</v>
          </cell>
        </row>
      </sheetData>
      <sheetData sheetId="4054">
        <row r="2">
          <cell r="A2">
            <v>0</v>
          </cell>
        </row>
      </sheetData>
      <sheetData sheetId="4055">
        <row r="2">
          <cell r="A2">
            <v>0</v>
          </cell>
        </row>
      </sheetData>
      <sheetData sheetId="4056">
        <row r="2">
          <cell r="A2">
            <v>0</v>
          </cell>
        </row>
      </sheetData>
      <sheetData sheetId="4057">
        <row r="2">
          <cell r="A2">
            <v>0</v>
          </cell>
        </row>
      </sheetData>
      <sheetData sheetId="4058">
        <row r="2">
          <cell r="A2">
            <v>0</v>
          </cell>
        </row>
      </sheetData>
      <sheetData sheetId="4059">
        <row r="2">
          <cell r="A2">
            <v>0</v>
          </cell>
        </row>
      </sheetData>
      <sheetData sheetId="4060"/>
      <sheetData sheetId="4061"/>
      <sheetData sheetId="4062"/>
      <sheetData sheetId="4063">
        <row r="2">
          <cell r="A2">
            <v>0</v>
          </cell>
        </row>
      </sheetData>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row r="2">
          <cell r="A2">
            <v>0</v>
          </cell>
        </row>
      </sheetData>
      <sheetData sheetId="4094"/>
      <sheetData sheetId="4095"/>
      <sheetData sheetId="4096"/>
      <sheetData sheetId="4097"/>
      <sheetData sheetId="4098"/>
      <sheetData sheetId="4099">
        <row r="2">
          <cell r="A2">
            <v>0</v>
          </cell>
        </row>
      </sheetData>
      <sheetData sheetId="4100"/>
      <sheetData sheetId="4101"/>
      <sheetData sheetId="4102"/>
      <sheetData sheetId="4103">
        <row r="2">
          <cell r="A2">
            <v>0</v>
          </cell>
        </row>
      </sheetData>
      <sheetData sheetId="4104"/>
      <sheetData sheetId="4105"/>
      <sheetData sheetId="4106"/>
      <sheetData sheetId="4107"/>
      <sheetData sheetId="4108"/>
      <sheetData sheetId="4109">
        <row r="2">
          <cell r="A2">
            <v>0</v>
          </cell>
        </row>
      </sheetData>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row r="2">
          <cell r="A2">
            <v>0</v>
          </cell>
        </row>
      </sheetData>
      <sheetData sheetId="4208"/>
      <sheetData sheetId="4209"/>
      <sheetData sheetId="4210"/>
      <sheetData sheetId="4211"/>
      <sheetData sheetId="4212"/>
      <sheetData sheetId="4213"/>
      <sheetData sheetId="4214"/>
      <sheetData sheetId="4215"/>
      <sheetData sheetId="4216"/>
      <sheetData sheetId="4217">
        <row r="2">
          <cell r="A2">
            <v>0</v>
          </cell>
        </row>
      </sheetData>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row r="2">
          <cell r="A2">
            <v>0</v>
          </cell>
        </row>
      </sheetData>
      <sheetData sheetId="4254"/>
      <sheetData sheetId="4255"/>
      <sheetData sheetId="4256"/>
      <sheetData sheetId="4257"/>
      <sheetData sheetId="4258"/>
      <sheetData sheetId="4259"/>
      <sheetData sheetId="4260"/>
      <sheetData sheetId="4261"/>
      <sheetData sheetId="4262"/>
      <sheetData sheetId="4263">
        <row r="2">
          <cell r="A2">
            <v>0</v>
          </cell>
        </row>
      </sheetData>
      <sheetData sheetId="4264"/>
      <sheetData sheetId="4265"/>
      <sheetData sheetId="4266"/>
      <sheetData sheetId="4267"/>
      <sheetData sheetId="4268"/>
      <sheetData sheetId="4269">
        <row r="2">
          <cell r="A2">
            <v>0</v>
          </cell>
        </row>
      </sheetData>
      <sheetData sheetId="4270"/>
      <sheetData sheetId="4271"/>
      <sheetData sheetId="4272"/>
      <sheetData sheetId="4273">
        <row r="2">
          <cell r="A2">
            <v>0</v>
          </cell>
        </row>
      </sheetData>
      <sheetData sheetId="4274"/>
      <sheetData sheetId="4275"/>
      <sheetData sheetId="4276"/>
      <sheetData sheetId="4277"/>
      <sheetData sheetId="4278"/>
      <sheetData sheetId="4279">
        <row r="2">
          <cell r="A2">
            <v>0</v>
          </cell>
        </row>
      </sheetData>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row r="2">
          <cell r="A2">
            <v>0</v>
          </cell>
        </row>
      </sheetData>
      <sheetData sheetId="4300"/>
      <sheetData sheetId="4301"/>
      <sheetData sheetId="4302"/>
      <sheetData sheetId="4303"/>
      <sheetData sheetId="4304"/>
      <sheetData sheetId="4305"/>
      <sheetData sheetId="4306"/>
      <sheetData sheetId="4307"/>
      <sheetData sheetId="4308"/>
      <sheetData sheetId="4309">
        <row r="2">
          <cell r="A2">
            <v>0</v>
          </cell>
        </row>
      </sheetData>
      <sheetData sheetId="4310"/>
      <sheetData sheetId="4311"/>
      <sheetData sheetId="4312"/>
      <sheetData sheetId="4313">
        <row r="2">
          <cell r="A2">
            <v>0</v>
          </cell>
        </row>
      </sheetData>
      <sheetData sheetId="4314"/>
      <sheetData sheetId="4315">
        <row r="2">
          <cell r="A2">
            <v>0</v>
          </cell>
        </row>
      </sheetData>
      <sheetData sheetId="4316"/>
      <sheetData sheetId="4317"/>
      <sheetData sheetId="4318"/>
      <sheetData sheetId="4319">
        <row r="2">
          <cell r="A2">
            <v>0</v>
          </cell>
        </row>
      </sheetData>
      <sheetData sheetId="4320"/>
      <sheetData sheetId="4321"/>
      <sheetData sheetId="4322"/>
      <sheetData sheetId="4323">
        <row r="2">
          <cell r="A2">
            <v>0</v>
          </cell>
        </row>
      </sheetData>
      <sheetData sheetId="4324"/>
      <sheetData sheetId="4325">
        <row r="2">
          <cell r="A2">
            <v>0</v>
          </cell>
        </row>
      </sheetData>
      <sheetData sheetId="4326"/>
      <sheetData sheetId="4327"/>
      <sheetData sheetId="4328"/>
      <sheetData sheetId="4329"/>
      <sheetData sheetId="4330"/>
      <sheetData sheetId="4331"/>
      <sheetData sheetId="4332"/>
      <sheetData sheetId="4333"/>
      <sheetData sheetId="4334"/>
      <sheetData sheetId="4335">
        <row r="2">
          <cell r="A2">
            <v>0</v>
          </cell>
        </row>
      </sheetData>
      <sheetData sheetId="4336"/>
      <sheetData sheetId="4337"/>
      <sheetData sheetId="4338"/>
      <sheetData sheetId="4339"/>
      <sheetData sheetId="4340"/>
      <sheetData sheetId="4341"/>
      <sheetData sheetId="4342"/>
      <sheetData sheetId="4343"/>
      <sheetData sheetId="4344"/>
      <sheetData sheetId="4345">
        <row r="2">
          <cell r="A2">
            <v>0</v>
          </cell>
        </row>
      </sheetData>
      <sheetData sheetId="4346"/>
      <sheetData sheetId="4347"/>
      <sheetData sheetId="4348"/>
      <sheetData sheetId="4349"/>
      <sheetData sheetId="4350"/>
      <sheetData sheetId="4351"/>
      <sheetData sheetId="4352"/>
      <sheetData sheetId="4353"/>
      <sheetData sheetId="4354"/>
      <sheetData sheetId="4355">
        <row r="2">
          <cell r="A2">
            <v>0</v>
          </cell>
        </row>
      </sheetData>
      <sheetData sheetId="4356"/>
      <sheetData sheetId="4357"/>
      <sheetData sheetId="4358"/>
      <sheetData sheetId="4359">
        <row r="2">
          <cell r="A2">
            <v>0</v>
          </cell>
        </row>
      </sheetData>
      <sheetData sheetId="4360"/>
      <sheetData sheetId="4361">
        <row r="2">
          <cell r="A2">
            <v>0</v>
          </cell>
        </row>
      </sheetData>
      <sheetData sheetId="4362"/>
      <sheetData sheetId="4363"/>
      <sheetData sheetId="4364"/>
      <sheetData sheetId="4365">
        <row r="2">
          <cell r="A2">
            <v>0</v>
          </cell>
        </row>
      </sheetData>
      <sheetData sheetId="4366"/>
      <sheetData sheetId="4367">
        <row r="2">
          <cell r="A2">
            <v>0</v>
          </cell>
        </row>
      </sheetData>
      <sheetData sheetId="4368"/>
      <sheetData sheetId="4369">
        <row r="2">
          <cell r="A2">
            <v>0</v>
          </cell>
        </row>
      </sheetData>
      <sheetData sheetId="4370"/>
      <sheetData sheetId="4371">
        <row r="2">
          <cell r="A2">
            <v>0</v>
          </cell>
        </row>
      </sheetData>
      <sheetData sheetId="4372"/>
      <sheetData sheetId="4373"/>
      <sheetData sheetId="4374"/>
      <sheetData sheetId="4375"/>
      <sheetData sheetId="4376"/>
      <sheetData sheetId="4377">
        <row r="2">
          <cell r="A2">
            <v>0</v>
          </cell>
        </row>
      </sheetData>
      <sheetData sheetId="4378"/>
      <sheetData sheetId="4379">
        <row r="2">
          <cell r="A2">
            <v>0</v>
          </cell>
        </row>
      </sheetData>
      <sheetData sheetId="4380"/>
      <sheetData sheetId="4381">
        <row r="2">
          <cell r="A2">
            <v>0</v>
          </cell>
        </row>
      </sheetData>
      <sheetData sheetId="4382"/>
      <sheetData sheetId="4383"/>
      <sheetData sheetId="4384"/>
      <sheetData sheetId="4385"/>
      <sheetData sheetId="4386"/>
      <sheetData sheetId="4387"/>
      <sheetData sheetId="4388"/>
      <sheetData sheetId="4389"/>
      <sheetData sheetId="4390"/>
      <sheetData sheetId="4391"/>
      <sheetData sheetId="4392">
        <row r="2">
          <cell r="A2">
            <v>0</v>
          </cell>
        </row>
      </sheetData>
      <sheetData sheetId="4393"/>
      <sheetData sheetId="4394"/>
      <sheetData sheetId="4395"/>
      <sheetData sheetId="4396"/>
      <sheetData sheetId="4397"/>
      <sheetData sheetId="4398"/>
      <sheetData sheetId="4399"/>
      <sheetData sheetId="4400"/>
      <sheetData sheetId="4401">
        <row r="2">
          <cell r="A2">
            <v>0</v>
          </cell>
        </row>
      </sheetData>
      <sheetData sheetId="4402">
        <row r="2">
          <cell r="A2">
            <v>0</v>
          </cell>
        </row>
      </sheetData>
      <sheetData sheetId="4403"/>
      <sheetData sheetId="4404"/>
      <sheetData sheetId="4405"/>
      <sheetData sheetId="4406"/>
      <sheetData sheetId="4407">
        <row r="2">
          <cell r="A2">
            <v>0</v>
          </cell>
        </row>
      </sheetData>
      <sheetData sheetId="4408"/>
      <sheetData sheetId="4409"/>
      <sheetData sheetId="4410"/>
      <sheetData sheetId="4411">
        <row r="2">
          <cell r="A2">
            <v>0</v>
          </cell>
        </row>
      </sheetData>
      <sheetData sheetId="4412"/>
      <sheetData sheetId="4413">
        <row r="2">
          <cell r="A2">
            <v>0</v>
          </cell>
        </row>
      </sheetData>
      <sheetData sheetId="4414"/>
      <sheetData sheetId="4415">
        <row r="2">
          <cell r="A2">
            <v>0</v>
          </cell>
        </row>
      </sheetData>
      <sheetData sheetId="4416"/>
      <sheetData sheetId="4417">
        <row r="2">
          <cell r="A2">
            <v>0</v>
          </cell>
        </row>
      </sheetData>
      <sheetData sheetId="4418"/>
      <sheetData sheetId="4419"/>
      <sheetData sheetId="4420"/>
      <sheetData sheetId="4421"/>
      <sheetData sheetId="4422"/>
      <sheetData sheetId="4423">
        <row r="2">
          <cell r="A2">
            <v>0</v>
          </cell>
        </row>
      </sheetData>
      <sheetData sheetId="4424"/>
      <sheetData sheetId="4425">
        <row r="2">
          <cell r="A2">
            <v>0</v>
          </cell>
        </row>
      </sheetData>
      <sheetData sheetId="4426"/>
      <sheetData sheetId="4427">
        <row r="2">
          <cell r="A2">
            <v>0</v>
          </cell>
        </row>
      </sheetData>
      <sheetData sheetId="4428"/>
      <sheetData sheetId="4429"/>
      <sheetData sheetId="4430"/>
      <sheetData sheetId="4431"/>
      <sheetData sheetId="4432"/>
      <sheetData sheetId="4433">
        <row r="2">
          <cell r="A2">
            <v>0</v>
          </cell>
        </row>
      </sheetData>
      <sheetData sheetId="4434"/>
      <sheetData sheetId="4435"/>
      <sheetData sheetId="4436"/>
      <sheetData sheetId="4437"/>
      <sheetData sheetId="4438">
        <row r="2">
          <cell r="A2">
            <v>0</v>
          </cell>
        </row>
      </sheetData>
      <sheetData sheetId="4439"/>
      <sheetData sheetId="4440"/>
      <sheetData sheetId="4441"/>
      <sheetData sheetId="4442"/>
      <sheetData sheetId="4443"/>
      <sheetData sheetId="4444"/>
      <sheetData sheetId="4445"/>
      <sheetData sheetId="4446"/>
      <sheetData sheetId="4447"/>
      <sheetData sheetId="4448">
        <row r="2">
          <cell r="A2">
            <v>0</v>
          </cell>
        </row>
      </sheetData>
      <sheetData sheetId="4449"/>
      <sheetData sheetId="4450"/>
      <sheetData sheetId="4451"/>
      <sheetData sheetId="4452"/>
      <sheetData sheetId="4453"/>
      <sheetData sheetId="4454">
        <row r="2">
          <cell r="A2">
            <v>0</v>
          </cell>
        </row>
      </sheetData>
      <sheetData sheetId="4455"/>
      <sheetData sheetId="4456"/>
      <sheetData sheetId="4457"/>
      <sheetData sheetId="4458">
        <row r="2">
          <cell r="A2">
            <v>0</v>
          </cell>
        </row>
      </sheetData>
      <sheetData sheetId="4459"/>
      <sheetData sheetId="4460"/>
      <sheetData sheetId="4461"/>
      <sheetData sheetId="4462"/>
      <sheetData sheetId="4463">
        <row r="2">
          <cell r="A2">
            <v>0</v>
          </cell>
        </row>
      </sheetData>
      <sheetData sheetId="4464">
        <row r="2">
          <cell r="A2">
            <v>0</v>
          </cell>
        </row>
      </sheetData>
      <sheetData sheetId="4465"/>
      <sheetData sheetId="4466"/>
      <sheetData sheetId="4467"/>
      <sheetData sheetId="4468"/>
      <sheetData sheetId="4469">
        <row r="2">
          <cell r="A2">
            <v>0</v>
          </cell>
        </row>
      </sheetData>
      <sheetData sheetId="4470"/>
      <sheetData sheetId="4471"/>
      <sheetData sheetId="4472"/>
      <sheetData sheetId="4473">
        <row r="2">
          <cell r="A2">
            <v>0</v>
          </cell>
        </row>
      </sheetData>
      <sheetData sheetId="4474"/>
      <sheetData sheetId="4475"/>
      <sheetData sheetId="4476"/>
      <sheetData sheetId="4477"/>
      <sheetData sheetId="4478"/>
      <sheetData sheetId="4479">
        <row r="2">
          <cell r="A2">
            <v>0</v>
          </cell>
        </row>
      </sheetData>
      <sheetData sheetId="4480"/>
      <sheetData sheetId="4481"/>
      <sheetData sheetId="4482"/>
      <sheetData sheetId="4483"/>
      <sheetData sheetId="4484">
        <row r="2">
          <cell r="A2">
            <v>0</v>
          </cell>
        </row>
      </sheetData>
      <sheetData sheetId="4485"/>
      <sheetData sheetId="4486"/>
      <sheetData sheetId="4487"/>
      <sheetData sheetId="4488"/>
      <sheetData sheetId="4489"/>
      <sheetData sheetId="4490"/>
      <sheetData sheetId="4491"/>
      <sheetData sheetId="4492"/>
      <sheetData sheetId="4493"/>
      <sheetData sheetId="4494">
        <row r="2">
          <cell r="A2">
            <v>0</v>
          </cell>
        </row>
      </sheetData>
      <sheetData sheetId="4495"/>
      <sheetData sheetId="4496"/>
      <sheetData sheetId="4497"/>
      <sheetData sheetId="4498">
        <row r="2">
          <cell r="A2">
            <v>0</v>
          </cell>
        </row>
      </sheetData>
      <sheetData sheetId="4499"/>
      <sheetData sheetId="4500">
        <row r="2">
          <cell r="A2">
            <v>0</v>
          </cell>
        </row>
      </sheetData>
      <sheetData sheetId="4501"/>
      <sheetData sheetId="4502"/>
      <sheetData sheetId="4503"/>
      <sheetData sheetId="4504">
        <row r="2">
          <cell r="A2">
            <v>0</v>
          </cell>
        </row>
      </sheetData>
      <sheetData sheetId="4505"/>
      <sheetData sheetId="4506"/>
      <sheetData sheetId="4507"/>
      <sheetData sheetId="4508">
        <row r="2">
          <cell r="A2">
            <v>0</v>
          </cell>
        </row>
      </sheetData>
      <sheetData sheetId="4509"/>
      <sheetData sheetId="4510">
        <row r="2">
          <cell r="A2">
            <v>0</v>
          </cell>
        </row>
      </sheetData>
      <sheetData sheetId="4511"/>
      <sheetData sheetId="4512"/>
      <sheetData sheetId="4513"/>
      <sheetData sheetId="4514"/>
      <sheetData sheetId="4515"/>
      <sheetData sheetId="4516"/>
      <sheetData sheetId="4517"/>
      <sheetData sheetId="4518"/>
      <sheetData sheetId="4519"/>
      <sheetData sheetId="4520">
        <row r="2">
          <cell r="A2">
            <v>0</v>
          </cell>
        </row>
      </sheetData>
      <sheetData sheetId="4521"/>
      <sheetData sheetId="4522"/>
      <sheetData sheetId="4523"/>
      <sheetData sheetId="4524"/>
      <sheetData sheetId="4525"/>
      <sheetData sheetId="4526"/>
      <sheetData sheetId="4527"/>
      <sheetData sheetId="4528"/>
      <sheetData sheetId="4529"/>
      <sheetData sheetId="4530">
        <row r="2">
          <cell r="A2">
            <v>0</v>
          </cell>
        </row>
      </sheetData>
      <sheetData sheetId="4531"/>
      <sheetData sheetId="4532"/>
      <sheetData sheetId="4533"/>
      <sheetData sheetId="4534"/>
      <sheetData sheetId="4535"/>
      <sheetData sheetId="4536"/>
      <sheetData sheetId="4537"/>
      <sheetData sheetId="4538"/>
      <sheetData sheetId="4539"/>
      <sheetData sheetId="4540">
        <row r="2">
          <cell r="A2">
            <v>0</v>
          </cell>
        </row>
      </sheetData>
      <sheetData sheetId="4541"/>
      <sheetData sheetId="4542"/>
      <sheetData sheetId="4543"/>
      <sheetData sheetId="4544">
        <row r="2">
          <cell r="A2">
            <v>0</v>
          </cell>
        </row>
      </sheetData>
      <sheetData sheetId="4545"/>
      <sheetData sheetId="4546">
        <row r="2">
          <cell r="A2">
            <v>0</v>
          </cell>
        </row>
      </sheetData>
      <sheetData sheetId="4547"/>
      <sheetData sheetId="4548"/>
      <sheetData sheetId="4549"/>
      <sheetData sheetId="4550">
        <row r="2">
          <cell r="A2">
            <v>0</v>
          </cell>
        </row>
      </sheetData>
      <sheetData sheetId="4551"/>
      <sheetData sheetId="4552">
        <row r="2">
          <cell r="A2">
            <v>0</v>
          </cell>
        </row>
      </sheetData>
      <sheetData sheetId="4553"/>
      <sheetData sheetId="4554">
        <row r="2">
          <cell r="A2">
            <v>0</v>
          </cell>
        </row>
      </sheetData>
      <sheetData sheetId="4555"/>
      <sheetData sheetId="4556">
        <row r="2">
          <cell r="A2">
            <v>0</v>
          </cell>
        </row>
      </sheetData>
      <sheetData sheetId="4557"/>
      <sheetData sheetId="4558"/>
      <sheetData sheetId="4559"/>
      <sheetData sheetId="4560"/>
      <sheetData sheetId="4561"/>
      <sheetData sheetId="4562">
        <row r="2">
          <cell r="A2">
            <v>0</v>
          </cell>
        </row>
      </sheetData>
      <sheetData sheetId="4563"/>
      <sheetData sheetId="4564">
        <row r="2">
          <cell r="A2">
            <v>0</v>
          </cell>
        </row>
      </sheetData>
      <sheetData sheetId="4565"/>
      <sheetData sheetId="4566">
        <row r="2">
          <cell r="A2">
            <v>0</v>
          </cell>
        </row>
      </sheetData>
      <sheetData sheetId="4567"/>
      <sheetData sheetId="4568"/>
      <sheetData sheetId="4569"/>
      <sheetData sheetId="4570"/>
      <sheetData sheetId="4571"/>
      <sheetData sheetId="4572"/>
      <sheetData sheetId="4573"/>
      <sheetData sheetId="4574"/>
      <sheetData sheetId="4575"/>
      <sheetData sheetId="4576"/>
      <sheetData sheetId="4577">
        <row r="2">
          <cell r="A2">
            <v>0</v>
          </cell>
        </row>
      </sheetData>
      <sheetData sheetId="4578"/>
      <sheetData sheetId="4579"/>
      <sheetData sheetId="4580"/>
      <sheetData sheetId="4581"/>
      <sheetData sheetId="4582"/>
      <sheetData sheetId="4583"/>
      <sheetData sheetId="4584"/>
      <sheetData sheetId="4585"/>
      <sheetData sheetId="4586">
        <row r="2">
          <cell r="A2">
            <v>0</v>
          </cell>
        </row>
      </sheetData>
      <sheetData sheetId="4587">
        <row r="2">
          <cell r="A2">
            <v>0</v>
          </cell>
        </row>
      </sheetData>
      <sheetData sheetId="4588"/>
      <sheetData sheetId="4589"/>
      <sheetData sheetId="4590"/>
      <sheetData sheetId="4591"/>
      <sheetData sheetId="4592">
        <row r="2">
          <cell r="A2">
            <v>0</v>
          </cell>
        </row>
      </sheetData>
      <sheetData sheetId="4593"/>
      <sheetData sheetId="4594"/>
      <sheetData sheetId="4595"/>
      <sheetData sheetId="4596">
        <row r="2">
          <cell r="A2">
            <v>0</v>
          </cell>
        </row>
      </sheetData>
      <sheetData sheetId="4597"/>
      <sheetData sheetId="4598">
        <row r="2">
          <cell r="A2">
            <v>0</v>
          </cell>
        </row>
      </sheetData>
      <sheetData sheetId="4599"/>
      <sheetData sheetId="4600">
        <row r="2">
          <cell r="A2">
            <v>0</v>
          </cell>
        </row>
      </sheetData>
      <sheetData sheetId="4601"/>
      <sheetData sheetId="4602">
        <row r="2">
          <cell r="A2">
            <v>0</v>
          </cell>
        </row>
      </sheetData>
      <sheetData sheetId="4603"/>
      <sheetData sheetId="4604"/>
      <sheetData sheetId="4605"/>
      <sheetData sheetId="4606"/>
      <sheetData sheetId="4607"/>
      <sheetData sheetId="4608">
        <row r="2">
          <cell r="A2">
            <v>0</v>
          </cell>
        </row>
      </sheetData>
      <sheetData sheetId="4609"/>
      <sheetData sheetId="4610">
        <row r="2">
          <cell r="A2">
            <v>0</v>
          </cell>
        </row>
      </sheetData>
      <sheetData sheetId="4611"/>
      <sheetData sheetId="4612">
        <row r="2">
          <cell r="A2">
            <v>0</v>
          </cell>
        </row>
      </sheetData>
      <sheetData sheetId="4613">
        <row r="2">
          <cell r="A2">
            <v>0</v>
          </cell>
        </row>
      </sheetData>
      <sheetData sheetId="4614">
        <row r="2">
          <cell r="A2">
            <v>0</v>
          </cell>
        </row>
      </sheetData>
      <sheetData sheetId="4615">
        <row r="2">
          <cell r="A2">
            <v>0</v>
          </cell>
        </row>
      </sheetData>
      <sheetData sheetId="4616">
        <row r="2">
          <cell r="A2">
            <v>0</v>
          </cell>
        </row>
      </sheetData>
      <sheetData sheetId="4617">
        <row r="2">
          <cell r="A2">
            <v>0</v>
          </cell>
        </row>
      </sheetData>
      <sheetData sheetId="4618">
        <row r="2">
          <cell r="A2">
            <v>0</v>
          </cell>
        </row>
      </sheetData>
      <sheetData sheetId="4619"/>
      <sheetData sheetId="4620"/>
      <sheetData sheetId="4621">
        <row r="2">
          <cell r="A2">
            <v>0</v>
          </cell>
        </row>
      </sheetData>
      <sheetData sheetId="4622">
        <row r="2">
          <cell r="A2">
            <v>0</v>
          </cell>
        </row>
      </sheetData>
      <sheetData sheetId="4623">
        <row r="2">
          <cell r="A2">
            <v>0</v>
          </cell>
        </row>
      </sheetData>
      <sheetData sheetId="4624">
        <row r="2">
          <cell r="A2">
            <v>0</v>
          </cell>
        </row>
      </sheetData>
      <sheetData sheetId="4625">
        <row r="2">
          <cell r="A2">
            <v>0</v>
          </cell>
        </row>
      </sheetData>
      <sheetData sheetId="4626">
        <row r="2">
          <cell r="A2">
            <v>0</v>
          </cell>
        </row>
      </sheetData>
      <sheetData sheetId="4627">
        <row r="2">
          <cell r="A2">
            <v>0</v>
          </cell>
        </row>
      </sheetData>
      <sheetData sheetId="4628">
        <row r="2">
          <cell r="A2">
            <v>0</v>
          </cell>
        </row>
      </sheetData>
      <sheetData sheetId="4629"/>
      <sheetData sheetId="4630">
        <row r="2">
          <cell r="A2">
            <v>0</v>
          </cell>
        </row>
      </sheetData>
      <sheetData sheetId="4631">
        <row r="2">
          <cell r="A2">
            <v>0</v>
          </cell>
        </row>
      </sheetData>
      <sheetData sheetId="4632">
        <row r="2">
          <cell r="A2">
            <v>0</v>
          </cell>
        </row>
      </sheetData>
      <sheetData sheetId="4633">
        <row r="2">
          <cell r="A2">
            <v>0</v>
          </cell>
        </row>
      </sheetData>
      <sheetData sheetId="4634">
        <row r="2">
          <cell r="A2">
            <v>0</v>
          </cell>
        </row>
      </sheetData>
      <sheetData sheetId="4635">
        <row r="2">
          <cell r="A2">
            <v>0</v>
          </cell>
        </row>
      </sheetData>
      <sheetData sheetId="4636">
        <row r="2">
          <cell r="A2">
            <v>0</v>
          </cell>
        </row>
      </sheetData>
      <sheetData sheetId="4637">
        <row r="2">
          <cell r="A2">
            <v>0</v>
          </cell>
        </row>
      </sheetData>
      <sheetData sheetId="4638">
        <row r="2">
          <cell r="A2">
            <v>0</v>
          </cell>
        </row>
      </sheetData>
      <sheetData sheetId="4639">
        <row r="2">
          <cell r="A2">
            <v>0</v>
          </cell>
        </row>
      </sheetData>
      <sheetData sheetId="4640">
        <row r="2">
          <cell r="A2">
            <v>0</v>
          </cell>
        </row>
      </sheetData>
      <sheetData sheetId="4641">
        <row r="2">
          <cell r="A2">
            <v>0</v>
          </cell>
        </row>
      </sheetData>
      <sheetData sheetId="4642">
        <row r="2">
          <cell r="A2">
            <v>0</v>
          </cell>
        </row>
      </sheetData>
      <sheetData sheetId="4643">
        <row r="2">
          <cell r="A2">
            <v>0</v>
          </cell>
        </row>
      </sheetData>
      <sheetData sheetId="4644">
        <row r="2">
          <cell r="A2">
            <v>0</v>
          </cell>
        </row>
      </sheetData>
      <sheetData sheetId="4645">
        <row r="2">
          <cell r="A2">
            <v>0</v>
          </cell>
        </row>
      </sheetData>
      <sheetData sheetId="4646">
        <row r="2">
          <cell r="A2">
            <v>0</v>
          </cell>
        </row>
      </sheetData>
      <sheetData sheetId="4647">
        <row r="2">
          <cell r="A2">
            <v>0</v>
          </cell>
        </row>
      </sheetData>
      <sheetData sheetId="4648">
        <row r="2">
          <cell r="A2">
            <v>0</v>
          </cell>
        </row>
      </sheetData>
      <sheetData sheetId="4649">
        <row r="2">
          <cell r="A2">
            <v>0</v>
          </cell>
        </row>
      </sheetData>
      <sheetData sheetId="4650">
        <row r="2">
          <cell r="A2">
            <v>0</v>
          </cell>
        </row>
      </sheetData>
      <sheetData sheetId="4651">
        <row r="2">
          <cell r="A2">
            <v>0</v>
          </cell>
        </row>
      </sheetData>
      <sheetData sheetId="4652">
        <row r="2">
          <cell r="A2">
            <v>0</v>
          </cell>
        </row>
      </sheetData>
      <sheetData sheetId="4653">
        <row r="2">
          <cell r="A2">
            <v>0</v>
          </cell>
        </row>
      </sheetData>
      <sheetData sheetId="4654">
        <row r="2">
          <cell r="A2">
            <v>0</v>
          </cell>
        </row>
      </sheetData>
      <sheetData sheetId="4655">
        <row r="2">
          <cell r="A2">
            <v>0</v>
          </cell>
        </row>
      </sheetData>
      <sheetData sheetId="4656">
        <row r="2">
          <cell r="A2">
            <v>0</v>
          </cell>
        </row>
      </sheetData>
      <sheetData sheetId="4657">
        <row r="2">
          <cell r="A2">
            <v>0</v>
          </cell>
        </row>
      </sheetData>
      <sheetData sheetId="4658">
        <row r="2">
          <cell r="A2">
            <v>0</v>
          </cell>
        </row>
      </sheetData>
      <sheetData sheetId="4659">
        <row r="2">
          <cell r="A2">
            <v>0</v>
          </cell>
        </row>
      </sheetData>
      <sheetData sheetId="4660">
        <row r="2">
          <cell r="A2">
            <v>0</v>
          </cell>
        </row>
      </sheetData>
      <sheetData sheetId="4661">
        <row r="2">
          <cell r="A2">
            <v>0</v>
          </cell>
        </row>
      </sheetData>
      <sheetData sheetId="4662">
        <row r="2">
          <cell r="A2">
            <v>0</v>
          </cell>
        </row>
      </sheetData>
      <sheetData sheetId="4663">
        <row r="2">
          <cell r="A2">
            <v>0</v>
          </cell>
        </row>
      </sheetData>
      <sheetData sheetId="4664">
        <row r="2">
          <cell r="A2">
            <v>0</v>
          </cell>
        </row>
      </sheetData>
      <sheetData sheetId="4665">
        <row r="2">
          <cell r="A2">
            <v>0</v>
          </cell>
        </row>
      </sheetData>
      <sheetData sheetId="4666">
        <row r="2">
          <cell r="A2">
            <v>0</v>
          </cell>
        </row>
      </sheetData>
      <sheetData sheetId="4667">
        <row r="2">
          <cell r="A2">
            <v>0</v>
          </cell>
        </row>
      </sheetData>
      <sheetData sheetId="4668">
        <row r="2">
          <cell r="A2">
            <v>0</v>
          </cell>
        </row>
      </sheetData>
      <sheetData sheetId="4669">
        <row r="2">
          <cell r="A2">
            <v>0</v>
          </cell>
        </row>
      </sheetData>
      <sheetData sheetId="4670">
        <row r="2">
          <cell r="A2">
            <v>0</v>
          </cell>
        </row>
      </sheetData>
      <sheetData sheetId="4671">
        <row r="2">
          <cell r="A2">
            <v>0</v>
          </cell>
        </row>
      </sheetData>
      <sheetData sheetId="4672">
        <row r="2">
          <cell r="A2">
            <v>0</v>
          </cell>
        </row>
      </sheetData>
      <sheetData sheetId="4673">
        <row r="2">
          <cell r="A2">
            <v>0</v>
          </cell>
        </row>
      </sheetData>
      <sheetData sheetId="4674">
        <row r="2">
          <cell r="A2">
            <v>0</v>
          </cell>
        </row>
      </sheetData>
      <sheetData sheetId="4675">
        <row r="2">
          <cell r="A2">
            <v>0</v>
          </cell>
        </row>
      </sheetData>
      <sheetData sheetId="4676">
        <row r="2">
          <cell r="A2">
            <v>0</v>
          </cell>
        </row>
      </sheetData>
      <sheetData sheetId="4677">
        <row r="2">
          <cell r="A2">
            <v>0</v>
          </cell>
        </row>
      </sheetData>
      <sheetData sheetId="4678">
        <row r="2">
          <cell r="A2">
            <v>0</v>
          </cell>
        </row>
      </sheetData>
      <sheetData sheetId="4679">
        <row r="2">
          <cell r="A2">
            <v>0</v>
          </cell>
        </row>
      </sheetData>
      <sheetData sheetId="4680">
        <row r="2">
          <cell r="A2">
            <v>0</v>
          </cell>
        </row>
      </sheetData>
      <sheetData sheetId="4681">
        <row r="2">
          <cell r="A2">
            <v>0</v>
          </cell>
        </row>
      </sheetData>
      <sheetData sheetId="4682">
        <row r="2">
          <cell r="A2">
            <v>0</v>
          </cell>
        </row>
      </sheetData>
      <sheetData sheetId="4683">
        <row r="2">
          <cell r="A2">
            <v>0</v>
          </cell>
        </row>
      </sheetData>
      <sheetData sheetId="4684">
        <row r="2">
          <cell r="A2">
            <v>0</v>
          </cell>
        </row>
      </sheetData>
      <sheetData sheetId="4685">
        <row r="2">
          <cell r="A2">
            <v>0</v>
          </cell>
        </row>
      </sheetData>
      <sheetData sheetId="4686">
        <row r="2">
          <cell r="A2">
            <v>0</v>
          </cell>
        </row>
      </sheetData>
      <sheetData sheetId="4687">
        <row r="2">
          <cell r="A2">
            <v>0</v>
          </cell>
        </row>
      </sheetData>
      <sheetData sheetId="4688">
        <row r="2">
          <cell r="A2">
            <v>0</v>
          </cell>
        </row>
      </sheetData>
      <sheetData sheetId="4689">
        <row r="2">
          <cell r="A2">
            <v>0</v>
          </cell>
        </row>
      </sheetData>
      <sheetData sheetId="4690">
        <row r="2">
          <cell r="A2">
            <v>0</v>
          </cell>
        </row>
      </sheetData>
      <sheetData sheetId="4691">
        <row r="2">
          <cell r="A2">
            <v>0</v>
          </cell>
        </row>
      </sheetData>
      <sheetData sheetId="4692">
        <row r="2">
          <cell r="A2">
            <v>0</v>
          </cell>
        </row>
      </sheetData>
      <sheetData sheetId="4693">
        <row r="2">
          <cell r="A2">
            <v>0</v>
          </cell>
        </row>
      </sheetData>
      <sheetData sheetId="4694">
        <row r="2">
          <cell r="A2">
            <v>0</v>
          </cell>
        </row>
      </sheetData>
      <sheetData sheetId="4695">
        <row r="2">
          <cell r="A2">
            <v>0</v>
          </cell>
        </row>
      </sheetData>
      <sheetData sheetId="4696">
        <row r="2">
          <cell r="A2">
            <v>0</v>
          </cell>
        </row>
      </sheetData>
      <sheetData sheetId="4697">
        <row r="2">
          <cell r="A2">
            <v>0</v>
          </cell>
        </row>
      </sheetData>
      <sheetData sheetId="4698">
        <row r="2">
          <cell r="A2">
            <v>0</v>
          </cell>
        </row>
      </sheetData>
      <sheetData sheetId="4699">
        <row r="2">
          <cell r="A2">
            <v>0</v>
          </cell>
        </row>
      </sheetData>
      <sheetData sheetId="4700">
        <row r="2">
          <cell r="A2">
            <v>0</v>
          </cell>
        </row>
      </sheetData>
      <sheetData sheetId="4701">
        <row r="2">
          <cell r="A2">
            <v>0</v>
          </cell>
        </row>
      </sheetData>
      <sheetData sheetId="4702">
        <row r="2">
          <cell r="A2">
            <v>0</v>
          </cell>
        </row>
      </sheetData>
      <sheetData sheetId="4703">
        <row r="2">
          <cell r="A2">
            <v>0</v>
          </cell>
        </row>
      </sheetData>
      <sheetData sheetId="4704">
        <row r="2">
          <cell r="A2">
            <v>0</v>
          </cell>
        </row>
      </sheetData>
      <sheetData sheetId="4705">
        <row r="2">
          <cell r="A2">
            <v>0</v>
          </cell>
        </row>
      </sheetData>
      <sheetData sheetId="4706">
        <row r="2">
          <cell r="A2">
            <v>0</v>
          </cell>
        </row>
      </sheetData>
      <sheetData sheetId="4707">
        <row r="2">
          <cell r="A2">
            <v>0</v>
          </cell>
        </row>
      </sheetData>
      <sheetData sheetId="4708">
        <row r="2">
          <cell r="A2">
            <v>0</v>
          </cell>
        </row>
      </sheetData>
      <sheetData sheetId="4709">
        <row r="2">
          <cell r="A2">
            <v>0</v>
          </cell>
        </row>
      </sheetData>
      <sheetData sheetId="4710">
        <row r="2">
          <cell r="A2">
            <v>0</v>
          </cell>
        </row>
      </sheetData>
      <sheetData sheetId="4711">
        <row r="2">
          <cell r="A2">
            <v>0</v>
          </cell>
        </row>
      </sheetData>
      <sheetData sheetId="4712">
        <row r="2">
          <cell r="A2">
            <v>0</v>
          </cell>
        </row>
      </sheetData>
      <sheetData sheetId="4713">
        <row r="2">
          <cell r="A2">
            <v>0</v>
          </cell>
        </row>
      </sheetData>
      <sheetData sheetId="4714">
        <row r="2">
          <cell r="A2">
            <v>0</v>
          </cell>
        </row>
      </sheetData>
      <sheetData sheetId="4715">
        <row r="2">
          <cell r="A2">
            <v>0</v>
          </cell>
        </row>
      </sheetData>
      <sheetData sheetId="4716">
        <row r="2">
          <cell r="A2">
            <v>0</v>
          </cell>
        </row>
      </sheetData>
      <sheetData sheetId="4717">
        <row r="2">
          <cell r="A2">
            <v>0</v>
          </cell>
        </row>
      </sheetData>
      <sheetData sheetId="4718">
        <row r="2">
          <cell r="A2">
            <v>0</v>
          </cell>
        </row>
      </sheetData>
      <sheetData sheetId="4719">
        <row r="2">
          <cell r="A2">
            <v>0</v>
          </cell>
        </row>
      </sheetData>
      <sheetData sheetId="4720">
        <row r="2">
          <cell r="A2">
            <v>0</v>
          </cell>
        </row>
      </sheetData>
      <sheetData sheetId="4721">
        <row r="2">
          <cell r="A2">
            <v>0</v>
          </cell>
        </row>
      </sheetData>
      <sheetData sheetId="4722">
        <row r="2">
          <cell r="A2">
            <v>0</v>
          </cell>
        </row>
      </sheetData>
      <sheetData sheetId="4723">
        <row r="2">
          <cell r="A2">
            <v>0</v>
          </cell>
        </row>
      </sheetData>
      <sheetData sheetId="4724">
        <row r="2">
          <cell r="A2">
            <v>0</v>
          </cell>
        </row>
      </sheetData>
      <sheetData sheetId="4725">
        <row r="2">
          <cell r="A2">
            <v>0</v>
          </cell>
        </row>
      </sheetData>
      <sheetData sheetId="4726">
        <row r="2">
          <cell r="A2">
            <v>0</v>
          </cell>
        </row>
      </sheetData>
      <sheetData sheetId="4727">
        <row r="2">
          <cell r="A2">
            <v>0</v>
          </cell>
        </row>
      </sheetData>
      <sheetData sheetId="4728">
        <row r="2">
          <cell r="A2">
            <v>0</v>
          </cell>
        </row>
      </sheetData>
      <sheetData sheetId="4729">
        <row r="2">
          <cell r="A2">
            <v>0</v>
          </cell>
        </row>
      </sheetData>
      <sheetData sheetId="4730">
        <row r="2">
          <cell r="A2">
            <v>0</v>
          </cell>
        </row>
      </sheetData>
      <sheetData sheetId="4731">
        <row r="2">
          <cell r="A2">
            <v>0</v>
          </cell>
        </row>
      </sheetData>
      <sheetData sheetId="4732">
        <row r="2">
          <cell r="A2">
            <v>0</v>
          </cell>
        </row>
      </sheetData>
      <sheetData sheetId="4733">
        <row r="2">
          <cell r="A2">
            <v>0</v>
          </cell>
        </row>
      </sheetData>
      <sheetData sheetId="4734">
        <row r="2">
          <cell r="A2">
            <v>0</v>
          </cell>
        </row>
      </sheetData>
      <sheetData sheetId="4735">
        <row r="2">
          <cell r="A2">
            <v>0</v>
          </cell>
        </row>
      </sheetData>
      <sheetData sheetId="4736">
        <row r="2">
          <cell r="A2">
            <v>0</v>
          </cell>
        </row>
      </sheetData>
      <sheetData sheetId="4737">
        <row r="2">
          <cell r="A2">
            <v>0</v>
          </cell>
        </row>
      </sheetData>
      <sheetData sheetId="4738">
        <row r="2">
          <cell r="A2">
            <v>0</v>
          </cell>
        </row>
      </sheetData>
      <sheetData sheetId="4739">
        <row r="2">
          <cell r="A2">
            <v>0</v>
          </cell>
        </row>
      </sheetData>
      <sheetData sheetId="4740">
        <row r="2">
          <cell r="A2">
            <v>0</v>
          </cell>
        </row>
      </sheetData>
      <sheetData sheetId="4741">
        <row r="2">
          <cell r="A2">
            <v>0</v>
          </cell>
        </row>
      </sheetData>
      <sheetData sheetId="4742">
        <row r="2">
          <cell r="A2">
            <v>0</v>
          </cell>
        </row>
      </sheetData>
      <sheetData sheetId="4743">
        <row r="2">
          <cell r="A2">
            <v>0</v>
          </cell>
        </row>
      </sheetData>
      <sheetData sheetId="4744">
        <row r="2">
          <cell r="A2">
            <v>0</v>
          </cell>
        </row>
      </sheetData>
      <sheetData sheetId="4745">
        <row r="2">
          <cell r="A2">
            <v>0</v>
          </cell>
        </row>
      </sheetData>
      <sheetData sheetId="4746">
        <row r="2">
          <cell r="A2">
            <v>0</v>
          </cell>
        </row>
      </sheetData>
      <sheetData sheetId="4747">
        <row r="2">
          <cell r="A2">
            <v>0</v>
          </cell>
        </row>
      </sheetData>
      <sheetData sheetId="4748">
        <row r="2">
          <cell r="A2">
            <v>0</v>
          </cell>
        </row>
      </sheetData>
      <sheetData sheetId="4749">
        <row r="2">
          <cell r="A2">
            <v>0</v>
          </cell>
        </row>
      </sheetData>
      <sheetData sheetId="4750">
        <row r="2">
          <cell r="A2">
            <v>0</v>
          </cell>
        </row>
      </sheetData>
      <sheetData sheetId="4751">
        <row r="2">
          <cell r="A2">
            <v>0</v>
          </cell>
        </row>
      </sheetData>
      <sheetData sheetId="4752">
        <row r="2">
          <cell r="A2">
            <v>0</v>
          </cell>
        </row>
      </sheetData>
      <sheetData sheetId="4753">
        <row r="2">
          <cell r="A2">
            <v>0</v>
          </cell>
        </row>
      </sheetData>
      <sheetData sheetId="4754">
        <row r="2">
          <cell r="A2">
            <v>0</v>
          </cell>
        </row>
      </sheetData>
      <sheetData sheetId="4755">
        <row r="2">
          <cell r="A2">
            <v>0</v>
          </cell>
        </row>
      </sheetData>
      <sheetData sheetId="4756">
        <row r="2">
          <cell r="A2">
            <v>0</v>
          </cell>
        </row>
      </sheetData>
      <sheetData sheetId="4757">
        <row r="2">
          <cell r="A2">
            <v>0</v>
          </cell>
        </row>
      </sheetData>
      <sheetData sheetId="4758">
        <row r="2">
          <cell r="A2">
            <v>0</v>
          </cell>
        </row>
      </sheetData>
      <sheetData sheetId="4759">
        <row r="2">
          <cell r="A2">
            <v>0</v>
          </cell>
        </row>
      </sheetData>
      <sheetData sheetId="4760">
        <row r="2">
          <cell r="A2">
            <v>0</v>
          </cell>
        </row>
      </sheetData>
      <sheetData sheetId="4761">
        <row r="2">
          <cell r="A2">
            <v>0</v>
          </cell>
        </row>
      </sheetData>
      <sheetData sheetId="4762">
        <row r="2">
          <cell r="A2">
            <v>0</v>
          </cell>
        </row>
      </sheetData>
      <sheetData sheetId="4763">
        <row r="2">
          <cell r="A2">
            <v>0</v>
          </cell>
        </row>
      </sheetData>
      <sheetData sheetId="4764">
        <row r="2">
          <cell r="A2">
            <v>0</v>
          </cell>
        </row>
      </sheetData>
      <sheetData sheetId="4765">
        <row r="2">
          <cell r="A2">
            <v>0</v>
          </cell>
        </row>
      </sheetData>
      <sheetData sheetId="4766">
        <row r="2">
          <cell r="A2">
            <v>0</v>
          </cell>
        </row>
      </sheetData>
      <sheetData sheetId="4767">
        <row r="2">
          <cell r="A2">
            <v>0</v>
          </cell>
        </row>
      </sheetData>
      <sheetData sheetId="4768">
        <row r="2">
          <cell r="A2">
            <v>0</v>
          </cell>
        </row>
      </sheetData>
      <sheetData sheetId="4769">
        <row r="2">
          <cell r="A2">
            <v>0</v>
          </cell>
        </row>
      </sheetData>
      <sheetData sheetId="4770">
        <row r="2">
          <cell r="A2">
            <v>0</v>
          </cell>
        </row>
      </sheetData>
      <sheetData sheetId="4771">
        <row r="2">
          <cell r="A2">
            <v>0</v>
          </cell>
        </row>
      </sheetData>
      <sheetData sheetId="4772">
        <row r="2">
          <cell r="A2">
            <v>0</v>
          </cell>
        </row>
      </sheetData>
      <sheetData sheetId="4773">
        <row r="2">
          <cell r="A2">
            <v>0</v>
          </cell>
        </row>
      </sheetData>
      <sheetData sheetId="4774">
        <row r="2">
          <cell r="A2">
            <v>0</v>
          </cell>
        </row>
      </sheetData>
      <sheetData sheetId="4775">
        <row r="2">
          <cell r="A2">
            <v>0</v>
          </cell>
        </row>
      </sheetData>
      <sheetData sheetId="4776">
        <row r="2">
          <cell r="A2">
            <v>0</v>
          </cell>
        </row>
      </sheetData>
      <sheetData sheetId="4777">
        <row r="2">
          <cell r="A2">
            <v>0</v>
          </cell>
        </row>
      </sheetData>
      <sheetData sheetId="4778">
        <row r="2">
          <cell r="A2">
            <v>0</v>
          </cell>
        </row>
      </sheetData>
      <sheetData sheetId="4779">
        <row r="2">
          <cell r="A2">
            <v>0</v>
          </cell>
        </row>
      </sheetData>
      <sheetData sheetId="4780">
        <row r="2">
          <cell r="A2">
            <v>0</v>
          </cell>
        </row>
      </sheetData>
      <sheetData sheetId="4781">
        <row r="2">
          <cell r="A2">
            <v>0</v>
          </cell>
        </row>
      </sheetData>
      <sheetData sheetId="4782">
        <row r="2">
          <cell r="A2">
            <v>0</v>
          </cell>
        </row>
      </sheetData>
      <sheetData sheetId="4783">
        <row r="2">
          <cell r="A2">
            <v>0</v>
          </cell>
        </row>
      </sheetData>
      <sheetData sheetId="4784">
        <row r="2">
          <cell r="A2">
            <v>0</v>
          </cell>
        </row>
      </sheetData>
      <sheetData sheetId="4785">
        <row r="2">
          <cell r="A2">
            <v>0</v>
          </cell>
        </row>
      </sheetData>
      <sheetData sheetId="4786">
        <row r="2">
          <cell r="A2">
            <v>0</v>
          </cell>
        </row>
      </sheetData>
      <sheetData sheetId="4787">
        <row r="2">
          <cell r="A2">
            <v>0</v>
          </cell>
        </row>
      </sheetData>
      <sheetData sheetId="4788">
        <row r="2">
          <cell r="A2">
            <v>0</v>
          </cell>
        </row>
      </sheetData>
      <sheetData sheetId="4789">
        <row r="2">
          <cell r="A2">
            <v>0</v>
          </cell>
        </row>
      </sheetData>
      <sheetData sheetId="4790">
        <row r="2">
          <cell r="A2">
            <v>0</v>
          </cell>
        </row>
      </sheetData>
      <sheetData sheetId="4791">
        <row r="2">
          <cell r="A2">
            <v>0</v>
          </cell>
        </row>
      </sheetData>
      <sheetData sheetId="4792">
        <row r="2">
          <cell r="A2">
            <v>0</v>
          </cell>
        </row>
      </sheetData>
      <sheetData sheetId="4793">
        <row r="2">
          <cell r="A2">
            <v>0</v>
          </cell>
        </row>
      </sheetData>
      <sheetData sheetId="4794">
        <row r="2">
          <cell r="A2">
            <v>0</v>
          </cell>
        </row>
      </sheetData>
      <sheetData sheetId="4795">
        <row r="2">
          <cell r="A2">
            <v>0</v>
          </cell>
        </row>
      </sheetData>
      <sheetData sheetId="4796">
        <row r="2">
          <cell r="A2">
            <v>0</v>
          </cell>
        </row>
      </sheetData>
      <sheetData sheetId="4797">
        <row r="2">
          <cell r="A2">
            <v>0</v>
          </cell>
        </row>
      </sheetData>
      <sheetData sheetId="4798">
        <row r="2">
          <cell r="A2">
            <v>0</v>
          </cell>
        </row>
      </sheetData>
      <sheetData sheetId="4799">
        <row r="2">
          <cell r="A2">
            <v>0</v>
          </cell>
        </row>
      </sheetData>
      <sheetData sheetId="4800">
        <row r="2">
          <cell r="A2">
            <v>0</v>
          </cell>
        </row>
      </sheetData>
      <sheetData sheetId="4801">
        <row r="2">
          <cell r="A2">
            <v>0</v>
          </cell>
        </row>
      </sheetData>
      <sheetData sheetId="4802">
        <row r="2">
          <cell r="A2">
            <v>0</v>
          </cell>
        </row>
      </sheetData>
      <sheetData sheetId="4803">
        <row r="2">
          <cell r="A2">
            <v>0</v>
          </cell>
        </row>
      </sheetData>
      <sheetData sheetId="4804">
        <row r="2">
          <cell r="A2">
            <v>0</v>
          </cell>
        </row>
      </sheetData>
      <sheetData sheetId="4805">
        <row r="2">
          <cell r="A2">
            <v>0</v>
          </cell>
        </row>
      </sheetData>
      <sheetData sheetId="4806">
        <row r="2">
          <cell r="A2">
            <v>0</v>
          </cell>
        </row>
      </sheetData>
      <sheetData sheetId="4807">
        <row r="2">
          <cell r="A2">
            <v>0</v>
          </cell>
        </row>
      </sheetData>
      <sheetData sheetId="4808">
        <row r="2">
          <cell r="A2">
            <v>0</v>
          </cell>
        </row>
      </sheetData>
      <sheetData sheetId="4809">
        <row r="2">
          <cell r="A2">
            <v>0</v>
          </cell>
        </row>
      </sheetData>
      <sheetData sheetId="4810">
        <row r="2">
          <cell r="A2">
            <v>0</v>
          </cell>
        </row>
      </sheetData>
      <sheetData sheetId="4811">
        <row r="2">
          <cell r="A2">
            <v>0</v>
          </cell>
        </row>
      </sheetData>
      <sheetData sheetId="4812">
        <row r="2">
          <cell r="A2">
            <v>0</v>
          </cell>
        </row>
      </sheetData>
      <sheetData sheetId="4813">
        <row r="2">
          <cell r="A2">
            <v>0</v>
          </cell>
        </row>
      </sheetData>
      <sheetData sheetId="4814">
        <row r="2">
          <cell r="A2">
            <v>0</v>
          </cell>
        </row>
      </sheetData>
      <sheetData sheetId="4815">
        <row r="2">
          <cell r="A2">
            <v>0</v>
          </cell>
        </row>
      </sheetData>
      <sheetData sheetId="4816">
        <row r="2">
          <cell r="A2">
            <v>0</v>
          </cell>
        </row>
      </sheetData>
      <sheetData sheetId="4817">
        <row r="2">
          <cell r="A2">
            <v>0</v>
          </cell>
        </row>
      </sheetData>
      <sheetData sheetId="4818">
        <row r="2">
          <cell r="A2">
            <v>0</v>
          </cell>
        </row>
      </sheetData>
      <sheetData sheetId="4819">
        <row r="2">
          <cell r="A2">
            <v>0</v>
          </cell>
        </row>
      </sheetData>
      <sheetData sheetId="4820">
        <row r="2">
          <cell r="A2">
            <v>0</v>
          </cell>
        </row>
      </sheetData>
      <sheetData sheetId="4821">
        <row r="2">
          <cell r="A2">
            <v>0</v>
          </cell>
        </row>
      </sheetData>
      <sheetData sheetId="4822">
        <row r="2">
          <cell r="A2">
            <v>0</v>
          </cell>
        </row>
      </sheetData>
      <sheetData sheetId="4823">
        <row r="2">
          <cell r="A2">
            <v>0</v>
          </cell>
        </row>
      </sheetData>
      <sheetData sheetId="4824">
        <row r="2">
          <cell r="A2">
            <v>0</v>
          </cell>
        </row>
      </sheetData>
      <sheetData sheetId="4825">
        <row r="2">
          <cell r="A2">
            <v>0</v>
          </cell>
        </row>
      </sheetData>
      <sheetData sheetId="4826">
        <row r="2">
          <cell r="A2">
            <v>0</v>
          </cell>
        </row>
      </sheetData>
      <sheetData sheetId="4827">
        <row r="2">
          <cell r="A2">
            <v>0</v>
          </cell>
        </row>
      </sheetData>
      <sheetData sheetId="4828">
        <row r="2">
          <cell r="A2">
            <v>0</v>
          </cell>
        </row>
      </sheetData>
      <sheetData sheetId="4829">
        <row r="2">
          <cell r="A2">
            <v>0</v>
          </cell>
        </row>
      </sheetData>
      <sheetData sheetId="4830">
        <row r="2">
          <cell r="A2">
            <v>0</v>
          </cell>
        </row>
      </sheetData>
      <sheetData sheetId="4831">
        <row r="2">
          <cell r="A2">
            <v>0</v>
          </cell>
        </row>
      </sheetData>
      <sheetData sheetId="4832">
        <row r="2">
          <cell r="A2">
            <v>0</v>
          </cell>
        </row>
      </sheetData>
      <sheetData sheetId="4833">
        <row r="2">
          <cell r="A2">
            <v>0</v>
          </cell>
        </row>
      </sheetData>
      <sheetData sheetId="4834">
        <row r="2">
          <cell r="A2">
            <v>0</v>
          </cell>
        </row>
      </sheetData>
      <sheetData sheetId="4835">
        <row r="2">
          <cell r="A2">
            <v>0</v>
          </cell>
        </row>
      </sheetData>
      <sheetData sheetId="4836">
        <row r="2">
          <cell r="A2">
            <v>0</v>
          </cell>
        </row>
      </sheetData>
      <sheetData sheetId="4837">
        <row r="2">
          <cell r="A2">
            <v>0</v>
          </cell>
        </row>
      </sheetData>
      <sheetData sheetId="4838">
        <row r="2">
          <cell r="A2">
            <v>0</v>
          </cell>
        </row>
      </sheetData>
      <sheetData sheetId="4839">
        <row r="2">
          <cell r="A2">
            <v>0</v>
          </cell>
        </row>
      </sheetData>
      <sheetData sheetId="4840">
        <row r="2">
          <cell r="A2">
            <v>0</v>
          </cell>
        </row>
      </sheetData>
      <sheetData sheetId="4841">
        <row r="2">
          <cell r="A2">
            <v>0</v>
          </cell>
        </row>
      </sheetData>
      <sheetData sheetId="4842">
        <row r="2">
          <cell r="A2">
            <v>0</v>
          </cell>
        </row>
      </sheetData>
      <sheetData sheetId="4843">
        <row r="2">
          <cell r="A2">
            <v>0</v>
          </cell>
        </row>
      </sheetData>
      <sheetData sheetId="4844">
        <row r="2">
          <cell r="A2">
            <v>0</v>
          </cell>
        </row>
      </sheetData>
      <sheetData sheetId="4845">
        <row r="2">
          <cell r="A2">
            <v>0</v>
          </cell>
        </row>
      </sheetData>
      <sheetData sheetId="4846">
        <row r="2">
          <cell r="A2">
            <v>0</v>
          </cell>
        </row>
      </sheetData>
      <sheetData sheetId="4847">
        <row r="2">
          <cell r="A2">
            <v>0</v>
          </cell>
        </row>
      </sheetData>
      <sheetData sheetId="4848">
        <row r="2">
          <cell r="A2">
            <v>0</v>
          </cell>
        </row>
      </sheetData>
      <sheetData sheetId="4849">
        <row r="2">
          <cell r="A2">
            <v>0</v>
          </cell>
        </row>
      </sheetData>
      <sheetData sheetId="4850">
        <row r="2">
          <cell r="A2">
            <v>0</v>
          </cell>
        </row>
      </sheetData>
      <sheetData sheetId="4851">
        <row r="2">
          <cell r="A2">
            <v>0</v>
          </cell>
        </row>
      </sheetData>
      <sheetData sheetId="4852">
        <row r="2">
          <cell r="A2">
            <v>0</v>
          </cell>
        </row>
      </sheetData>
      <sheetData sheetId="4853">
        <row r="2">
          <cell r="A2">
            <v>0</v>
          </cell>
        </row>
      </sheetData>
      <sheetData sheetId="4854">
        <row r="2">
          <cell r="A2">
            <v>0</v>
          </cell>
        </row>
      </sheetData>
      <sheetData sheetId="4855">
        <row r="2">
          <cell r="A2">
            <v>0</v>
          </cell>
        </row>
      </sheetData>
      <sheetData sheetId="4856">
        <row r="2">
          <cell r="A2">
            <v>0</v>
          </cell>
        </row>
      </sheetData>
      <sheetData sheetId="4857">
        <row r="2">
          <cell r="A2">
            <v>0</v>
          </cell>
        </row>
      </sheetData>
      <sheetData sheetId="4858">
        <row r="2">
          <cell r="A2">
            <v>0</v>
          </cell>
        </row>
      </sheetData>
      <sheetData sheetId="4859">
        <row r="2">
          <cell r="A2">
            <v>0</v>
          </cell>
        </row>
      </sheetData>
      <sheetData sheetId="4860">
        <row r="2">
          <cell r="A2">
            <v>0</v>
          </cell>
        </row>
      </sheetData>
      <sheetData sheetId="4861">
        <row r="2">
          <cell r="A2">
            <v>0</v>
          </cell>
        </row>
      </sheetData>
      <sheetData sheetId="4862">
        <row r="2">
          <cell r="A2">
            <v>0</v>
          </cell>
        </row>
      </sheetData>
      <sheetData sheetId="4863">
        <row r="2">
          <cell r="A2">
            <v>0</v>
          </cell>
        </row>
      </sheetData>
      <sheetData sheetId="4864">
        <row r="2">
          <cell r="A2">
            <v>0</v>
          </cell>
        </row>
      </sheetData>
      <sheetData sheetId="4865">
        <row r="2">
          <cell r="A2">
            <v>0</v>
          </cell>
        </row>
      </sheetData>
      <sheetData sheetId="4866">
        <row r="2">
          <cell r="A2">
            <v>0</v>
          </cell>
        </row>
      </sheetData>
      <sheetData sheetId="4867">
        <row r="2">
          <cell r="A2">
            <v>0</v>
          </cell>
        </row>
      </sheetData>
      <sheetData sheetId="4868">
        <row r="2">
          <cell r="A2">
            <v>0</v>
          </cell>
        </row>
      </sheetData>
      <sheetData sheetId="4869">
        <row r="2">
          <cell r="A2">
            <v>0</v>
          </cell>
        </row>
      </sheetData>
      <sheetData sheetId="4870">
        <row r="2">
          <cell r="A2">
            <v>0</v>
          </cell>
        </row>
      </sheetData>
      <sheetData sheetId="4871">
        <row r="2">
          <cell r="A2">
            <v>0</v>
          </cell>
        </row>
      </sheetData>
      <sheetData sheetId="4872">
        <row r="2">
          <cell r="A2">
            <v>0</v>
          </cell>
        </row>
      </sheetData>
      <sheetData sheetId="4873">
        <row r="2">
          <cell r="A2">
            <v>0</v>
          </cell>
        </row>
      </sheetData>
      <sheetData sheetId="4874">
        <row r="2">
          <cell r="A2">
            <v>0</v>
          </cell>
        </row>
      </sheetData>
      <sheetData sheetId="4875">
        <row r="2">
          <cell r="A2">
            <v>0</v>
          </cell>
        </row>
      </sheetData>
      <sheetData sheetId="4876">
        <row r="2">
          <cell r="A2">
            <v>0</v>
          </cell>
        </row>
      </sheetData>
      <sheetData sheetId="4877">
        <row r="2">
          <cell r="A2">
            <v>0</v>
          </cell>
        </row>
      </sheetData>
      <sheetData sheetId="4878">
        <row r="2">
          <cell r="A2">
            <v>0</v>
          </cell>
        </row>
      </sheetData>
      <sheetData sheetId="4879">
        <row r="2">
          <cell r="A2">
            <v>0</v>
          </cell>
        </row>
      </sheetData>
      <sheetData sheetId="4880">
        <row r="2">
          <cell r="A2">
            <v>0</v>
          </cell>
        </row>
      </sheetData>
      <sheetData sheetId="4881">
        <row r="2">
          <cell r="A2">
            <v>0</v>
          </cell>
        </row>
      </sheetData>
      <sheetData sheetId="4882">
        <row r="2">
          <cell r="A2">
            <v>0</v>
          </cell>
        </row>
      </sheetData>
      <sheetData sheetId="4883">
        <row r="2">
          <cell r="A2">
            <v>0</v>
          </cell>
        </row>
      </sheetData>
      <sheetData sheetId="4884">
        <row r="2">
          <cell r="A2">
            <v>0</v>
          </cell>
        </row>
      </sheetData>
      <sheetData sheetId="4885">
        <row r="2">
          <cell r="A2">
            <v>0</v>
          </cell>
        </row>
      </sheetData>
      <sheetData sheetId="4886">
        <row r="2">
          <cell r="A2">
            <v>0</v>
          </cell>
        </row>
      </sheetData>
      <sheetData sheetId="4887">
        <row r="2">
          <cell r="A2">
            <v>0</v>
          </cell>
        </row>
      </sheetData>
      <sheetData sheetId="4888">
        <row r="2">
          <cell r="A2">
            <v>0</v>
          </cell>
        </row>
      </sheetData>
      <sheetData sheetId="4889">
        <row r="2">
          <cell r="A2">
            <v>0</v>
          </cell>
        </row>
      </sheetData>
      <sheetData sheetId="4890">
        <row r="2">
          <cell r="A2">
            <v>0</v>
          </cell>
        </row>
      </sheetData>
      <sheetData sheetId="4891">
        <row r="2">
          <cell r="A2">
            <v>0</v>
          </cell>
        </row>
      </sheetData>
      <sheetData sheetId="4892">
        <row r="2">
          <cell r="A2">
            <v>0</v>
          </cell>
        </row>
      </sheetData>
      <sheetData sheetId="4893">
        <row r="2">
          <cell r="A2">
            <v>0</v>
          </cell>
        </row>
      </sheetData>
      <sheetData sheetId="4894">
        <row r="2">
          <cell r="A2">
            <v>0</v>
          </cell>
        </row>
      </sheetData>
      <sheetData sheetId="4895">
        <row r="2">
          <cell r="A2">
            <v>0</v>
          </cell>
        </row>
      </sheetData>
      <sheetData sheetId="4896">
        <row r="2">
          <cell r="A2">
            <v>0</v>
          </cell>
        </row>
      </sheetData>
      <sheetData sheetId="4897">
        <row r="2">
          <cell r="A2">
            <v>0</v>
          </cell>
        </row>
      </sheetData>
      <sheetData sheetId="4898">
        <row r="2">
          <cell r="A2">
            <v>0</v>
          </cell>
        </row>
      </sheetData>
      <sheetData sheetId="4899">
        <row r="2">
          <cell r="A2">
            <v>0</v>
          </cell>
        </row>
      </sheetData>
      <sheetData sheetId="4900">
        <row r="2">
          <cell r="A2">
            <v>0</v>
          </cell>
        </row>
      </sheetData>
      <sheetData sheetId="4901">
        <row r="2">
          <cell r="A2">
            <v>0</v>
          </cell>
        </row>
      </sheetData>
      <sheetData sheetId="4902">
        <row r="2">
          <cell r="A2">
            <v>0</v>
          </cell>
        </row>
      </sheetData>
      <sheetData sheetId="4903">
        <row r="2">
          <cell r="A2">
            <v>0</v>
          </cell>
        </row>
      </sheetData>
      <sheetData sheetId="4904">
        <row r="2">
          <cell r="A2">
            <v>0</v>
          </cell>
        </row>
      </sheetData>
      <sheetData sheetId="4905">
        <row r="2">
          <cell r="A2">
            <v>0</v>
          </cell>
        </row>
      </sheetData>
      <sheetData sheetId="4906">
        <row r="2">
          <cell r="A2">
            <v>0</v>
          </cell>
        </row>
      </sheetData>
      <sheetData sheetId="4907">
        <row r="2">
          <cell r="A2">
            <v>0</v>
          </cell>
        </row>
      </sheetData>
      <sheetData sheetId="4908">
        <row r="2">
          <cell r="A2">
            <v>0</v>
          </cell>
        </row>
      </sheetData>
      <sheetData sheetId="4909">
        <row r="2">
          <cell r="A2">
            <v>0</v>
          </cell>
        </row>
      </sheetData>
      <sheetData sheetId="4910">
        <row r="2">
          <cell r="A2">
            <v>0</v>
          </cell>
        </row>
      </sheetData>
      <sheetData sheetId="4911">
        <row r="2">
          <cell r="A2">
            <v>0</v>
          </cell>
        </row>
      </sheetData>
      <sheetData sheetId="4912">
        <row r="2">
          <cell r="A2">
            <v>0</v>
          </cell>
        </row>
      </sheetData>
      <sheetData sheetId="4913">
        <row r="2">
          <cell r="A2">
            <v>0</v>
          </cell>
        </row>
      </sheetData>
      <sheetData sheetId="4914">
        <row r="2">
          <cell r="A2">
            <v>0</v>
          </cell>
        </row>
      </sheetData>
      <sheetData sheetId="4915">
        <row r="2">
          <cell r="A2">
            <v>0</v>
          </cell>
        </row>
      </sheetData>
      <sheetData sheetId="4916">
        <row r="2">
          <cell r="A2">
            <v>0</v>
          </cell>
        </row>
      </sheetData>
      <sheetData sheetId="4917">
        <row r="2">
          <cell r="A2">
            <v>0</v>
          </cell>
        </row>
      </sheetData>
      <sheetData sheetId="4918">
        <row r="2">
          <cell r="A2">
            <v>0</v>
          </cell>
        </row>
      </sheetData>
      <sheetData sheetId="4919">
        <row r="2">
          <cell r="A2">
            <v>0</v>
          </cell>
        </row>
      </sheetData>
      <sheetData sheetId="4920">
        <row r="2">
          <cell r="A2">
            <v>0</v>
          </cell>
        </row>
      </sheetData>
      <sheetData sheetId="4921">
        <row r="2">
          <cell r="A2">
            <v>0</v>
          </cell>
        </row>
      </sheetData>
      <sheetData sheetId="4922">
        <row r="2">
          <cell r="A2">
            <v>0</v>
          </cell>
        </row>
      </sheetData>
      <sheetData sheetId="4923">
        <row r="2">
          <cell r="A2">
            <v>0</v>
          </cell>
        </row>
      </sheetData>
      <sheetData sheetId="4924">
        <row r="2">
          <cell r="A2">
            <v>0</v>
          </cell>
        </row>
      </sheetData>
      <sheetData sheetId="4925">
        <row r="2">
          <cell r="A2">
            <v>0</v>
          </cell>
        </row>
      </sheetData>
      <sheetData sheetId="4926">
        <row r="2">
          <cell r="A2">
            <v>0</v>
          </cell>
        </row>
      </sheetData>
      <sheetData sheetId="4927">
        <row r="2">
          <cell r="A2">
            <v>0</v>
          </cell>
        </row>
      </sheetData>
      <sheetData sheetId="4928">
        <row r="2">
          <cell r="A2">
            <v>0</v>
          </cell>
        </row>
      </sheetData>
      <sheetData sheetId="4929">
        <row r="2">
          <cell r="A2">
            <v>0</v>
          </cell>
        </row>
      </sheetData>
      <sheetData sheetId="4930">
        <row r="2">
          <cell r="A2">
            <v>0</v>
          </cell>
        </row>
      </sheetData>
      <sheetData sheetId="4931">
        <row r="2">
          <cell r="A2">
            <v>0</v>
          </cell>
        </row>
      </sheetData>
      <sheetData sheetId="4932">
        <row r="2">
          <cell r="A2">
            <v>0</v>
          </cell>
        </row>
      </sheetData>
      <sheetData sheetId="4933">
        <row r="2">
          <cell r="A2">
            <v>0</v>
          </cell>
        </row>
      </sheetData>
      <sheetData sheetId="4934">
        <row r="2">
          <cell r="A2">
            <v>0</v>
          </cell>
        </row>
      </sheetData>
      <sheetData sheetId="4935">
        <row r="2">
          <cell r="A2">
            <v>0</v>
          </cell>
        </row>
      </sheetData>
      <sheetData sheetId="4936">
        <row r="2">
          <cell r="A2">
            <v>0</v>
          </cell>
        </row>
      </sheetData>
      <sheetData sheetId="4937">
        <row r="2">
          <cell r="A2">
            <v>0</v>
          </cell>
        </row>
      </sheetData>
      <sheetData sheetId="4938">
        <row r="2">
          <cell r="A2">
            <v>0</v>
          </cell>
        </row>
      </sheetData>
      <sheetData sheetId="4939">
        <row r="2">
          <cell r="A2">
            <v>0</v>
          </cell>
        </row>
      </sheetData>
      <sheetData sheetId="4940">
        <row r="2">
          <cell r="A2">
            <v>0</v>
          </cell>
        </row>
      </sheetData>
      <sheetData sheetId="4941">
        <row r="2">
          <cell r="A2">
            <v>0</v>
          </cell>
        </row>
      </sheetData>
      <sheetData sheetId="4942">
        <row r="2">
          <cell r="A2">
            <v>0</v>
          </cell>
        </row>
      </sheetData>
      <sheetData sheetId="4943">
        <row r="2">
          <cell r="A2">
            <v>0</v>
          </cell>
        </row>
      </sheetData>
      <sheetData sheetId="4944">
        <row r="2">
          <cell r="A2">
            <v>0</v>
          </cell>
        </row>
      </sheetData>
      <sheetData sheetId="4945">
        <row r="2">
          <cell r="A2">
            <v>0</v>
          </cell>
        </row>
      </sheetData>
      <sheetData sheetId="4946">
        <row r="2">
          <cell r="A2">
            <v>0</v>
          </cell>
        </row>
      </sheetData>
      <sheetData sheetId="4947">
        <row r="2">
          <cell r="A2">
            <v>0</v>
          </cell>
        </row>
      </sheetData>
      <sheetData sheetId="4948">
        <row r="2">
          <cell r="A2">
            <v>0</v>
          </cell>
        </row>
      </sheetData>
      <sheetData sheetId="4949">
        <row r="2">
          <cell r="A2">
            <v>0</v>
          </cell>
        </row>
      </sheetData>
      <sheetData sheetId="4950">
        <row r="2">
          <cell r="A2">
            <v>0</v>
          </cell>
        </row>
      </sheetData>
      <sheetData sheetId="4951">
        <row r="2">
          <cell r="A2">
            <v>0</v>
          </cell>
        </row>
      </sheetData>
      <sheetData sheetId="4952">
        <row r="2">
          <cell r="A2">
            <v>0</v>
          </cell>
        </row>
      </sheetData>
      <sheetData sheetId="4953">
        <row r="2">
          <cell r="A2">
            <v>0</v>
          </cell>
        </row>
      </sheetData>
      <sheetData sheetId="4954">
        <row r="2">
          <cell r="A2">
            <v>0</v>
          </cell>
        </row>
      </sheetData>
      <sheetData sheetId="4955">
        <row r="2">
          <cell r="A2">
            <v>0</v>
          </cell>
        </row>
      </sheetData>
      <sheetData sheetId="4956">
        <row r="2">
          <cell r="A2">
            <v>0</v>
          </cell>
        </row>
      </sheetData>
      <sheetData sheetId="4957">
        <row r="2">
          <cell r="A2">
            <v>0</v>
          </cell>
        </row>
      </sheetData>
      <sheetData sheetId="4958">
        <row r="2">
          <cell r="A2">
            <v>0</v>
          </cell>
        </row>
      </sheetData>
      <sheetData sheetId="4959">
        <row r="2">
          <cell r="A2">
            <v>0</v>
          </cell>
        </row>
      </sheetData>
      <sheetData sheetId="4960">
        <row r="2">
          <cell r="A2">
            <v>0</v>
          </cell>
        </row>
      </sheetData>
      <sheetData sheetId="4961">
        <row r="2">
          <cell r="A2">
            <v>0</v>
          </cell>
        </row>
      </sheetData>
      <sheetData sheetId="4962">
        <row r="2">
          <cell r="A2">
            <v>0</v>
          </cell>
        </row>
      </sheetData>
      <sheetData sheetId="4963">
        <row r="2">
          <cell r="A2">
            <v>0</v>
          </cell>
        </row>
      </sheetData>
      <sheetData sheetId="4964">
        <row r="2">
          <cell r="A2">
            <v>0</v>
          </cell>
        </row>
      </sheetData>
      <sheetData sheetId="4965">
        <row r="2">
          <cell r="A2">
            <v>0</v>
          </cell>
        </row>
      </sheetData>
      <sheetData sheetId="4966">
        <row r="2">
          <cell r="A2">
            <v>0</v>
          </cell>
        </row>
      </sheetData>
      <sheetData sheetId="4967">
        <row r="2">
          <cell r="A2">
            <v>0</v>
          </cell>
        </row>
      </sheetData>
      <sheetData sheetId="4968">
        <row r="2">
          <cell r="A2">
            <v>0</v>
          </cell>
        </row>
      </sheetData>
      <sheetData sheetId="4969">
        <row r="2">
          <cell r="A2">
            <v>0</v>
          </cell>
        </row>
      </sheetData>
      <sheetData sheetId="4970">
        <row r="2">
          <cell r="A2">
            <v>0</v>
          </cell>
        </row>
      </sheetData>
      <sheetData sheetId="4971">
        <row r="2">
          <cell r="A2">
            <v>0</v>
          </cell>
        </row>
      </sheetData>
      <sheetData sheetId="4972">
        <row r="2">
          <cell r="A2">
            <v>0</v>
          </cell>
        </row>
      </sheetData>
      <sheetData sheetId="4973">
        <row r="2">
          <cell r="A2">
            <v>0</v>
          </cell>
        </row>
      </sheetData>
      <sheetData sheetId="4974">
        <row r="2">
          <cell r="A2">
            <v>0</v>
          </cell>
        </row>
      </sheetData>
      <sheetData sheetId="4975">
        <row r="2">
          <cell r="A2">
            <v>0</v>
          </cell>
        </row>
      </sheetData>
      <sheetData sheetId="4976">
        <row r="2">
          <cell r="A2">
            <v>0</v>
          </cell>
        </row>
      </sheetData>
      <sheetData sheetId="4977">
        <row r="2">
          <cell r="A2">
            <v>0</v>
          </cell>
        </row>
      </sheetData>
      <sheetData sheetId="4978">
        <row r="2">
          <cell r="A2">
            <v>0</v>
          </cell>
        </row>
      </sheetData>
      <sheetData sheetId="4979">
        <row r="2">
          <cell r="A2">
            <v>0</v>
          </cell>
        </row>
      </sheetData>
      <sheetData sheetId="4980">
        <row r="2">
          <cell r="A2">
            <v>0</v>
          </cell>
        </row>
      </sheetData>
      <sheetData sheetId="4981">
        <row r="2">
          <cell r="A2">
            <v>0</v>
          </cell>
        </row>
      </sheetData>
      <sheetData sheetId="4982">
        <row r="2">
          <cell r="A2">
            <v>0</v>
          </cell>
        </row>
      </sheetData>
      <sheetData sheetId="4983">
        <row r="2">
          <cell r="A2">
            <v>0</v>
          </cell>
        </row>
      </sheetData>
      <sheetData sheetId="4984">
        <row r="2">
          <cell r="A2">
            <v>0</v>
          </cell>
        </row>
      </sheetData>
      <sheetData sheetId="4985"/>
      <sheetData sheetId="4986"/>
      <sheetData sheetId="4987"/>
      <sheetData sheetId="4988">
        <row r="2">
          <cell r="A2">
            <v>0</v>
          </cell>
        </row>
      </sheetData>
      <sheetData sheetId="4989"/>
      <sheetData sheetId="4990"/>
      <sheetData sheetId="4991"/>
      <sheetData sheetId="4992"/>
      <sheetData sheetId="4993">
        <row r="2">
          <cell r="A2">
            <v>0</v>
          </cell>
        </row>
      </sheetData>
      <sheetData sheetId="4994"/>
      <sheetData sheetId="4995"/>
      <sheetData sheetId="4996"/>
      <sheetData sheetId="4997"/>
      <sheetData sheetId="4998"/>
      <sheetData sheetId="4999"/>
      <sheetData sheetId="5000"/>
      <sheetData sheetId="5001"/>
      <sheetData sheetId="5002"/>
      <sheetData sheetId="5003">
        <row r="2">
          <cell r="A2">
            <v>0</v>
          </cell>
        </row>
      </sheetData>
      <sheetData sheetId="5004"/>
      <sheetData sheetId="5005"/>
      <sheetData sheetId="5006"/>
      <sheetData sheetId="5007"/>
      <sheetData sheetId="5008"/>
      <sheetData sheetId="5009">
        <row r="2">
          <cell r="A2">
            <v>0</v>
          </cell>
        </row>
      </sheetData>
      <sheetData sheetId="5010"/>
      <sheetData sheetId="5011"/>
      <sheetData sheetId="5012"/>
      <sheetData sheetId="5013">
        <row r="2">
          <cell r="A2">
            <v>0</v>
          </cell>
        </row>
      </sheetData>
      <sheetData sheetId="5014"/>
      <sheetData sheetId="5015"/>
      <sheetData sheetId="5016"/>
      <sheetData sheetId="5017"/>
      <sheetData sheetId="5018">
        <row r="2">
          <cell r="A2">
            <v>0</v>
          </cell>
        </row>
      </sheetData>
      <sheetData sheetId="5019">
        <row r="2">
          <cell r="A2">
            <v>0</v>
          </cell>
        </row>
      </sheetData>
      <sheetData sheetId="5020"/>
      <sheetData sheetId="5021"/>
      <sheetData sheetId="5022"/>
      <sheetData sheetId="5023"/>
      <sheetData sheetId="5024">
        <row r="2">
          <cell r="A2">
            <v>0</v>
          </cell>
        </row>
      </sheetData>
      <sheetData sheetId="5025"/>
      <sheetData sheetId="5026"/>
      <sheetData sheetId="5027"/>
      <sheetData sheetId="5028">
        <row r="2">
          <cell r="A2">
            <v>0</v>
          </cell>
        </row>
      </sheetData>
      <sheetData sheetId="5029"/>
      <sheetData sheetId="5030"/>
      <sheetData sheetId="5031"/>
      <sheetData sheetId="5032"/>
      <sheetData sheetId="5033"/>
      <sheetData sheetId="5034">
        <row r="2">
          <cell r="A2">
            <v>0</v>
          </cell>
        </row>
      </sheetData>
      <sheetData sheetId="5035"/>
      <sheetData sheetId="5036"/>
      <sheetData sheetId="5037"/>
      <sheetData sheetId="5038"/>
      <sheetData sheetId="5039">
        <row r="2">
          <cell r="A2">
            <v>0</v>
          </cell>
        </row>
      </sheetData>
      <sheetData sheetId="5040"/>
      <sheetData sheetId="5041"/>
      <sheetData sheetId="5042"/>
      <sheetData sheetId="5043"/>
      <sheetData sheetId="5044"/>
      <sheetData sheetId="5045"/>
      <sheetData sheetId="5046"/>
      <sheetData sheetId="5047"/>
      <sheetData sheetId="5048"/>
      <sheetData sheetId="5049">
        <row r="2">
          <cell r="A2">
            <v>0</v>
          </cell>
        </row>
      </sheetData>
      <sheetData sheetId="5050"/>
      <sheetData sheetId="5051"/>
      <sheetData sheetId="5052"/>
      <sheetData sheetId="5053">
        <row r="2">
          <cell r="A2">
            <v>0</v>
          </cell>
        </row>
      </sheetData>
      <sheetData sheetId="5054"/>
      <sheetData sheetId="5055">
        <row r="2">
          <cell r="A2">
            <v>0</v>
          </cell>
        </row>
      </sheetData>
      <sheetData sheetId="5056"/>
      <sheetData sheetId="5057"/>
      <sheetData sheetId="5058"/>
      <sheetData sheetId="5059">
        <row r="2">
          <cell r="A2">
            <v>0</v>
          </cell>
        </row>
      </sheetData>
      <sheetData sheetId="5060"/>
      <sheetData sheetId="5061"/>
      <sheetData sheetId="5062"/>
      <sheetData sheetId="5063">
        <row r="2">
          <cell r="A2">
            <v>0</v>
          </cell>
        </row>
      </sheetData>
      <sheetData sheetId="5064"/>
      <sheetData sheetId="5065">
        <row r="2">
          <cell r="A2">
            <v>0</v>
          </cell>
        </row>
      </sheetData>
      <sheetData sheetId="5066"/>
      <sheetData sheetId="5067"/>
      <sheetData sheetId="5068"/>
      <sheetData sheetId="5069"/>
      <sheetData sheetId="5070"/>
      <sheetData sheetId="5071"/>
      <sheetData sheetId="5072"/>
      <sheetData sheetId="5073"/>
      <sheetData sheetId="5074"/>
      <sheetData sheetId="5075">
        <row r="2">
          <cell r="A2">
            <v>0</v>
          </cell>
        </row>
      </sheetData>
      <sheetData sheetId="5076"/>
      <sheetData sheetId="5077"/>
      <sheetData sheetId="5078"/>
      <sheetData sheetId="5079"/>
      <sheetData sheetId="5080"/>
      <sheetData sheetId="5081"/>
      <sheetData sheetId="5082"/>
      <sheetData sheetId="5083"/>
      <sheetData sheetId="5084"/>
      <sheetData sheetId="5085">
        <row r="2">
          <cell r="A2">
            <v>0</v>
          </cell>
        </row>
      </sheetData>
      <sheetData sheetId="5086"/>
      <sheetData sheetId="5087"/>
      <sheetData sheetId="5088"/>
      <sheetData sheetId="5089"/>
      <sheetData sheetId="5090"/>
      <sheetData sheetId="5091"/>
      <sheetData sheetId="5092"/>
      <sheetData sheetId="5093"/>
      <sheetData sheetId="5094"/>
      <sheetData sheetId="5095">
        <row r="2">
          <cell r="A2">
            <v>0</v>
          </cell>
        </row>
      </sheetData>
      <sheetData sheetId="5096"/>
      <sheetData sheetId="5097"/>
      <sheetData sheetId="5098"/>
      <sheetData sheetId="5099">
        <row r="2">
          <cell r="A2">
            <v>0</v>
          </cell>
        </row>
      </sheetData>
      <sheetData sheetId="5100"/>
      <sheetData sheetId="5101">
        <row r="2">
          <cell r="A2">
            <v>0</v>
          </cell>
        </row>
      </sheetData>
      <sheetData sheetId="5102"/>
      <sheetData sheetId="5103"/>
      <sheetData sheetId="5104"/>
      <sheetData sheetId="5105">
        <row r="2">
          <cell r="A2">
            <v>0</v>
          </cell>
        </row>
      </sheetData>
      <sheetData sheetId="5106"/>
      <sheetData sheetId="5107">
        <row r="2">
          <cell r="A2">
            <v>0</v>
          </cell>
        </row>
      </sheetData>
      <sheetData sheetId="5108"/>
      <sheetData sheetId="5109">
        <row r="2">
          <cell r="A2">
            <v>0</v>
          </cell>
        </row>
      </sheetData>
      <sheetData sheetId="5110"/>
      <sheetData sheetId="5111">
        <row r="2">
          <cell r="A2">
            <v>0</v>
          </cell>
        </row>
      </sheetData>
      <sheetData sheetId="5112"/>
      <sheetData sheetId="5113"/>
      <sheetData sheetId="5114"/>
      <sheetData sheetId="5115"/>
      <sheetData sheetId="5116"/>
      <sheetData sheetId="5117">
        <row r="2">
          <cell r="A2">
            <v>0</v>
          </cell>
        </row>
      </sheetData>
      <sheetData sheetId="5118"/>
      <sheetData sheetId="5119">
        <row r="2">
          <cell r="A2">
            <v>0</v>
          </cell>
        </row>
      </sheetData>
      <sheetData sheetId="5120"/>
      <sheetData sheetId="5121">
        <row r="2">
          <cell r="A2">
            <v>0</v>
          </cell>
        </row>
      </sheetData>
      <sheetData sheetId="5122"/>
      <sheetData sheetId="5123"/>
      <sheetData sheetId="5124"/>
      <sheetData sheetId="5125"/>
      <sheetData sheetId="5126"/>
      <sheetData sheetId="5127"/>
      <sheetData sheetId="5128"/>
      <sheetData sheetId="5129"/>
      <sheetData sheetId="5130"/>
      <sheetData sheetId="5131"/>
      <sheetData sheetId="5132">
        <row r="2">
          <cell r="A2">
            <v>0</v>
          </cell>
        </row>
      </sheetData>
      <sheetData sheetId="5133"/>
      <sheetData sheetId="5134"/>
      <sheetData sheetId="5135"/>
      <sheetData sheetId="5136"/>
      <sheetData sheetId="5137"/>
      <sheetData sheetId="5138"/>
      <sheetData sheetId="5139"/>
      <sheetData sheetId="5140"/>
      <sheetData sheetId="5141">
        <row r="2">
          <cell r="A2">
            <v>0</v>
          </cell>
        </row>
      </sheetData>
      <sheetData sheetId="5142">
        <row r="2">
          <cell r="A2">
            <v>0</v>
          </cell>
        </row>
      </sheetData>
      <sheetData sheetId="5143"/>
      <sheetData sheetId="5144"/>
      <sheetData sheetId="5145"/>
      <sheetData sheetId="5146"/>
      <sheetData sheetId="5147">
        <row r="2">
          <cell r="A2">
            <v>0</v>
          </cell>
        </row>
      </sheetData>
      <sheetData sheetId="5148"/>
      <sheetData sheetId="5149"/>
      <sheetData sheetId="5150"/>
      <sheetData sheetId="5151">
        <row r="2">
          <cell r="A2">
            <v>0</v>
          </cell>
        </row>
      </sheetData>
      <sheetData sheetId="5152"/>
      <sheetData sheetId="5153">
        <row r="2">
          <cell r="A2">
            <v>0</v>
          </cell>
        </row>
      </sheetData>
      <sheetData sheetId="5154"/>
      <sheetData sheetId="5155">
        <row r="2">
          <cell r="A2">
            <v>0</v>
          </cell>
        </row>
      </sheetData>
      <sheetData sheetId="5156"/>
      <sheetData sheetId="5157">
        <row r="2">
          <cell r="A2">
            <v>0</v>
          </cell>
        </row>
      </sheetData>
      <sheetData sheetId="5158"/>
      <sheetData sheetId="5159"/>
      <sheetData sheetId="5160"/>
      <sheetData sheetId="5161"/>
      <sheetData sheetId="5162"/>
      <sheetData sheetId="5163">
        <row r="2">
          <cell r="A2">
            <v>0</v>
          </cell>
        </row>
      </sheetData>
      <sheetData sheetId="5164"/>
      <sheetData sheetId="5165">
        <row r="2">
          <cell r="A2">
            <v>0</v>
          </cell>
        </row>
      </sheetData>
      <sheetData sheetId="5166"/>
      <sheetData sheetId="5167">
        <row r="2">
          <cell r="A2">
            <v>0</v>
          </cell>
        </row>
      </sheetData>
      <sheetData sheetId="5168">
        <row r="2">
          <cell r="A2">
            <v>0</v>
          </cell>
        </row>
      </sheetData>
      <sheetData sheetId="5169">
        <row r="2">
          <cell r="A2">
            <v>0</v>
          </cell>
        </row>
      </sheetData>
      <sheetData sheetId="5170">
        <row r="2">
          <cell r="A2">
            <v>0</v>
          </cell>
        </row>
      </sheetData>
      <sheetData sheetId="5171">
        <row r="2">
          <cell r="A2">
            <v>0</v>
          </cell>
        </row>
      </sheetData>
      <sheetData sheetId="5172">
        <row r="2">
          <cell r="A2">
            <v>0</v>
          </cell>
        </row>
      </sheetData>
      <sheetData sheetId="5173">
        <row r="2">
          <cell r="A2">
            <v>0</v>
          </cell>
        </row>
      </sheetData>
      <sheetData sheetId="5174"/>
      <sheetData sheetId="5175"/>
      <sheetData sheetId="5176">
        <row r="2">
          <cell r="A2">
            <v>0</v>
          </cell>
        </row>
      </sheetData>
      <sheetData sheetId="5177">
        <row r="2">
          <cell r="A2">
            <v>0</v>
          </cell>
        </row>
      </sheetData>
      <sheetData sheetId="5178">
        <row r="2">
          <cell r="A2">
            <v>0</v>
          </cell>
        </row>
      </sheetData>
      <sheetData sheetId="5179">
        <row r="2">
          <cell r="A2">
            <v>0</v>
          </cell>
        </row>
      </sheetData>
      <sheetData sheetId="5180">
        <row r="2">
          <cell r="A2">
            <v>0</v>
          </cell>
        </row>
      </sheetData>
      <sheetData sheetId="5181">
        <row r="2">
          <cell r="A2">
            <v>0</v>
          </cell>
        </row>
      </sheetData>
      <sheetData sheetId="5182">
        <row r="2">
          <cell r="A2">
            <v>0</v>
          </cell>
        </row>
      </sheetData>
      <sheetData sheetId="5183">
        <row r="2">
          <cell r="A2">
            <v>0</v>
          </cell>
        </row>
      </sheetData>
      <sheetData sheetId="5184"/>
      <sheetData sheetId="5185">
        <row r="2">
          <cell r="A2">
            <v>0</v>
          </cell>
        </row>
      </sheetData>
      <sheetData sheetId="5186">
        <row r="2">
          <cell r="A2">
            <v>0</v>
          </cell>
        </row>
      </sheetData>
      <sheetData sheetId="5187">
        <row r="2">
          <cell r="A2">
            <v>0</v>
          </cell>
        </row>
      </sheetData>
      <sheetData sheetId="5188">
        <row r="2">
          <cell r="A2">
            <v>0</v>
          </cell>
        </row>
      </sheetData>
      <sheetData sheetId="5189">
        <row r="2">
          <cell r="A2">
            <v>0</v>
          </cell>
        </row>
      </sheetData>
      <sheetData sheetId="5190">
        <row r="2">
          <cell r="A2">
            <v>0</v>
          </cell>
        </row>
      </sheetData>
      <sheetData sheetId="5191">
        <row r="2">
          <cell r="A2">
            <v>0</v>
          </cell>
        </row>
      </sheetData>
      <sheetData sheetId="5192">
        <row r="2">
          <cell r="A2">
            <v>0</v>
          </cell>
        </row>
      </sheetData>
      <sheetData sheetId="5193">
        <row r="2">
          <cell r="A2">
            <v>0</v>
          </cell>
        </row>
      </sheetData>
      <sheetData sheetId="5194">
        <row r="2">
          <cell r="A2">
            <v>0</v>
          </cell>
        </row>
      </sheetData>
      <sheetData sheetId="5195">
        <row r="2">
          <cell r="A2">
            <v>0</v>
          </cell>
        </row>
      </sheetData>
      <sheetData sheetId="5196">
        <row r="2">
          <cell r="A2">
            <v>0</v>
          </cell>
        </row>
      </sheetData>
      <sheetData sheetId="5197">
        <row r="2">
          <cell r="A2">
            <v>0</v>
          </cell>
        </row>
      </sheetData>
      <sheetData sheetId="5198">
        <row r="2">
          <cell r="A2">
            <v>0</v>
          </cell>
        </row>
      </sheetData>
      <sheetData sheetId="5199">
        <row r="2">
          <cell r="A2">
            <v>0</v>
          </cell>
        </row>
      </sheetData>
      <sheetData sheetId="5200">
        <row r="2">
          <cell r="A2">
            <v>0</v>
          </cell>
        </row>
      </sheetData>
      <sheetData sheetId="5201">
        <row r="2">
          <cell r="A2">
            <v>0</v>
          </cell>
        </row>
      </sheetData>
      <sheetData sheetId="5202">
        <row r="2">
          <cell r="A2">
            <v>0</v>
          </cell>
        </row>
      </sheetData>
      <sheetData sheetId="5203">
        <row r="2">
          <cell r="A2">
            <v>0</v>
          </cell>
        </row>
      </sheetData>
      <sheetData sheetId="5204">
        <row r="2">
          <cell r="A2">
            <v>0</v>
          </cell>
        </row>
      </sheetData>
      <sheetData sheetId="5205">
        <row r="2">
          <cell r="A2">
            <v>0</v>
          </cell>
        </row>
      </sheetData>
      <sheetData sheetId="5206">
        <row r="2">
          <cell r="A2">
            <v>0</v>
          </cell>
        </row>
      </sheetData>
      <sheetData sheetId="5207">
        <row r="2">
          <cell r="A2">
            <v>0</v>
          </cell>
        </row>
      </sheetData>
      <sheetData sheetId="5208">
        <row r="2">
          <cell r="A2">
            <v>0</v>
          </cell>
        </row>
      </sheetData>
      <sheetData sheetId="5209">
        <row r="2">
          <cell r="A2">
            <v>0</v>
          </cell>
        </row>
      </sheetData>
      <sheetData sheetId="5210">
        <row r="2">
          <cell r="A2">
            <v>0</v>
          </cell>
        </row>
      </sheetData>
      <sheetData sheetId="5211">
        <row r="2">
          <cell r="A2">
            <v>0</v>
          </cell>
        </row>
      </sheetData>
      <sheetData sheetId="5212">
        <row r="2">
          <cell r="A2">
            <v>0</v>
          </cell>
        </row>
      </sheetData>
      <sheetData sheetId="5213">
        <row r="2">
          <cell r="A2">
            <v>0</v>
          </cell>
        </row>
      </sheetData>
      <sheetData sheetId="5214">
        <row r="2">
          <cell r="A2">
            <v>0</v>
          </cell>
        </row>
      </sheetData>
      <sheetData sheetId="5215">
        <row r="2">
          <cell r="A2">
            <v>0</v>
          </cell>
        </row>
      </sheetData>
      <sheetData sheetId="5216">
        <row r="2">
          <cell r="A2">
            <v>0</v>
          </cell>
        </row>
      </sheetData>
      <sheetData sheetId="5217">
        <row r="2">
          <cell r="A2">
            <v>0</v>
          </cell>
        </row>
      </sheetData>
      <sheetData sheetId="5218">
        <row r="2">
          <cell r="A2">
            <v>0</v>
          </cell>
        </row>
      </sheetData>
      <sheetData sheetId="5219">
        <row r="2">
          <cell r="A2">
            <v>0</v>
          </cell>
        </row>
      </sheetData>
      <sheetData sheetId="5220">
        <row r="2">
          <cell r="A2">
            <v>0</v>
          </cell>
        </row>
      </sheetData>
      <sheetData sheetId="5221">
        <row r="2">
          <cell r="A2">
            <v>0</v>
          </cell>
        </row>
      </sheetData>
      <sheetData sheetId="5222">
        <row r="2">
          <cell r="A2">
            <v>0</v>
          </cell>
        </row>
      </sheetData>
      <sheetData sheetId="5223">
        <row r="2">
          <cell r="A2">
            <v>0</v>
          </cell>
        </row>
      </sheetData>
      <sheetData sheetId="5224">
        <row r="2">
          <cell r="A2">
            <v>0</v>
          </cell>
        </row>
      </sheetData>
      <sheetData sheetId="5225">
        <row r="2">
          <cell r="A2">
            <v>0</v>
          </cell>
        </row>
      </sheetData>
      <sheetData sheetId="5226">
        <row r="2">
          <cell r="A2">
            <v>0</v>
          </cell>
        </row>
      </sheetData>
      <sheetData sheetId="5227">
        <row r="2">
          <cell r="A2">
            <v>0</v>
          </cell>
        </row>
      </sheetData>
      <sheetData sheetId="5228">
        <row r="2">
          <cell r="A2">
            <v>0</v>
          </cell>
        </row>
      </sheetData>
      <sheetData sheetId="5229">
        <row r="2">
          <cell r="A2">
            <v>0</v>
          </cell>
        </row>
      </sheetData>
      <sheetData sheetId="5230">
        <row r="2">
          <cell r="A2">
            <v>0</v>
          </cell>
        </row>
      </sheetData>
      <sheetData sheetId="5231">
        <row r="2">
          <cell r="A2">
            <v>0</v>
          </cell>
        </row>
      </sheetData>
      <sheetData sheetId="5232">
        <row r="2">
          <cell r="A2">
            <v>0</v>
          </cell>
        </row>
      </sheetData>
      <sheetData sheetId="5233">
        <row r="2">
          <cell r="A2">
            <v>0</v>
          </cell>
        </row>
      </sheetData>
      <sheetData sheetId="5234">
        <row r="2">
          <cell r="A2">
            <v>0</v>
          </cell>
        </row>
      </sheetData>
      <sheetData sheetId="5235">
        <row r="2">
          <cell r="A2">
            <v>0</v>
          </cell>
        </row>
      </sheetData>
      <sheetData sheetId="5236">
        <row r="2">
          <cell r="A2">
            <v>0</v>
          </cell>
        </row>
      </sheetData>
      <sheetData sheetId="5237">
        <row r="2">
          <cell r="A2">
            <v>0</v>
          </cell>
        </row>
      </sheetData>
      <sheetData sheetId="5238">
        <row r="2">
          <cell r="A2">
            <v>0</v>
          </cell>
        </row>
      </sheetData>
      <sheetData sheetId="5239">
        <row r="2">
          <cell r="A2">
            <v>0</v>
          </cell>
        </row>
      </sheetData>
      <sheetData sheetId="5240">
        <row r="2">
          <cell r="A2">
            <v>0</v>
          </cell>
        </row>
      </sheetData>
      <sheetData sheetId="5241">
        <row r="2">
          <cell r="A2">
            <v>0</v>
          </cell>
        </row>
      </sheetData>
      <sheetData sheetId="5242">
        <row r="2">
          <cell r="A2">
            <v>0</v>
          </cell>
        </row>
      </sheetData>
      <sheetData sheetId="5243">
        <row r="2">
          <cell r="A2">
            <v>0</v>
          </cell>
        </row>
      </sheetData>
      <sheetData sheetId="5244">
        <row r="2">
          <cell r="A2">
            <v>0</v>
          </cell>
        </row>
      </sheetData>
      <sheetData sheetId="5245">
        <row r="2">
          <cell r="A2">
            <v>0</v>
          </cell>
        </row>
      </sheetData>
      <sheetData sheetId="5246">
        <row r="2">
          <cell r="A2">
            <v>0</v>
          </cell>
        </row>
      </sheetData>
      <sheetData sheetId="5247">
        <row r="2">
          <cell r="A2">
            <v>0</v>
          </cell>
        </row>
      </sheetData>
      <sheetData sheetId="5248">
        <row r="2">
          <cell r="A2">
            <v>0</v>
          </cell>
        </row>
      </sheetData>
      <sheetData sheetId="5249">
        <row r="2">
          <cell r="A2">
            <v>0</v>
          </cell>
        </row>
      </sheetData>
      <sheetData sheetId="5250">
        <row r="2">
          <cell r="A2">
            <v>0</v>
          </cell>
        </row>
      </sheetData>
      <sheetData sheetId="5251">
        <row r="2">
          <cell r="A2">
            <v>0</v>
          </cell>
        </row>
      </sheetData>
      <sheetData sheetId="5252">
        <row r="2">
          <cell r="A2">
            <v>0</v>
          </cell>
        </row>
      </sheetData>
      <sheetData sheetId="5253">
        <row r="2">
          <cell r="A2">
            <v>0</v>
          </cell>
        </row>
      </sheetData>
      <sheetData sheetId="5254">
        <row r="2">
          <cell r="A2">
            <v>0</v>
          </cell>
        </row>
      </sheetData>
      <sheetData sheetId="5255">
        <row r="2">
          <cell r="A2">
            <v>0</v>
          </cell>
        </row>
      </sheetData>
      <sheetData sheetId="5256">
        <row r="2">
          <cell r="A2">
            <v>0</v>
          </cell>
        </row>
      </sheetData>
      <sheetData sheetId="5257">
        <row r="2">
          <cell r="A2">
            <v>0</v>
          </cell>
        </row>
      </sheetData>
      <sheetData sheetId="5258">
        <row r="2">
          <cell r="A2">
            <v>0</v>
          </cell>
        </row>
      </sheetData>
      <sheetData sheetId="5259">
        <row r="2">
          <cell r="A2">
            <v>0</v>
          </cell>
        </row>
      </sheetData>
      <sheetData sheetId="5260">
        <row r="2">
          <cell r="A2">
            <v>0</v>
          </cell>
        </row>
      </sheetData>
      <sheetData sheetId="5261">
        <row r="2">
          <cell r="A2">
            <v>0</v>
          </cell>
        </row>
      </sheetData>
      <sheetData sheetId="5262">
        <row r="2">
          <cell r="A2">
            <v>0</v>
          </cell>
        </row>
      </sheetData>
      <sheetData sheetId="5263">
        <row r="2">
          <cell r="A2">
            <v>0</v>
          </cell>
        </row>
      </sheetData>
      <sheetData sheetId="5264">
        <row r="2">
          <cell r="A2">
            <v>0</v>
          </cell>
        </row>
      </sheetData>
      <sheetData sheetId="5265">
        <row r="2">
          <cell r="A2">
            <v>0</v>
          </cell>
        </row>
      </sheetData>
      <sheetData sheetId="5266">
        <row r="2">
          <cell r="A2">
            <v>0</v>
          </cell>
        </row>
      </sheetData>
      <sheetData sheetId="5267">
        <row r="2">
          <cell r="A2">
            <v>0</v>
          </cell>
        </row>
      </sheetData>
      <sheetData sheetId="5268">
        <row r="2">
          <cell r="A2">
            <v>0</v>
          </cell>
        </row>
      </sheetData>
      <sheetData sheetId="5269">
        <row r="2">
          <cell r="A2">
            <v>0</v>
          </cell>
        </row>
      </sheetData>
      <sheetData sheetId="5270">
        <row r="2">
          <cell r="A2">
            <v>0</v>
          </cell>
        </row>
      </sheetData>
      <sheetData sheetId="5271">
        <row r="2">
          <cell r="A2">
            <v>0</v>
          </cell>
        </row>
      </sheetData>
      <sheetData sheetId="5272">
        <row r="2">
          <cell r="A2">
            <v>0</v>
          </cell>
        </row>
      </sheetData>
      <sheetData sheetId="5273">
        <row r="2">
          <cell r="A2">
            <v>0</v>
          </cell>
        </row>
      </sheetData>
      <sheetData sheetId="5274">
        <row r="2">
          <cell r="A2">
            <v>0</v>
          </cell>
        </row>
      </sheetData>
      <sheetData sheetId="5275">
        <row r="2">
          <cell r="A2">
            <v>0</v>
          </cell>
        </row>
      </sheetData>
      <sheetData sheetId="5276">
        <row r="2">
          <cell r="A2">
            <v>0</v>
          </cell>
        </row>
      </sheetData>
      <sheetData sheetId="5277">
        <row r="2">
          <cell r="A2">
            <v>0</v>
          </cell>
        </row>
      </sheetData>
      <sheetData sheetId="5278">
        <row r="2">
          <cell r="A2">
            <v>0</v>
          </cell>
        </row>
      </sheetData>
      <sheetData sheetId="5279">
        <row r="2">
          <cell r="A2">
            <v>0</v>
          </cell>
        </row>
      </sheetData>
      <sheetData sheetId="5280">
        <row r="2">
          <cell r="A2">
            <v>0</v>
          </cell>
        </row>
      </sheetData>
      <sheetData sheetId="5281">
        <row r="2">
          <cell r="A2">
            <v>0</v>
          </cell>
        </row>
      </sheetData>
      <sheetData sheetId="5282">
        <row r="2">
          <cell r="A2">
            <v>0</v>
          </cell>
        </row>
      </sheetData>
      <sheetData sheetId="5283">
        <row r="2">
          <cell r="A2">
            <v>0</v>
          </cell>
        </row>
      </sheetData>
      <sheetData sheetId="5284">
        <row r="2">
          <cell r="A2">
            <v>0</v>
          </cell>
        </row>
      </sheetData>
      <sheetData sheetId="5285">
        <row r="2">
          <cell r="A2">
            <v>0</v>
          </cell>
        </row>
      </sheetData>
      <sheetData sheetId="5286">
        <row r="2">
          <cell r="A2">
            <v>0</v>
          </cell>
        </row>
      </sheetData>
      <sheetData sheetId="5287">
        <row r="2">
          <cell r="A2">
            <v>0</v>
          </cell>
        </row>
      </sheetData>
      <sheetData sheetId="5288">
        <row r="2">
          <cell r="A2">
            <v>0</v>
          </cell>
        </row>
      </sheetData>
      <sheetData sheetId="5289">
        <row r="2">
          <cell r="A2">
            <v>0</v>
          </cell>
        </row>
      </sheetData>
      <sheetData sheetId="5290">
        <row r="2">
          <cell r="A2">
            <v>0</v>
          </cell>
        </row>
      </sheetData>
      <sheetData sheetId="5291">
        <row r="2">
          <cell r="A2">
            <v>0</v>
          </cell>
        </row>
      </sheetData>
      <sheetData sheetId="5292">
        <row r="2">
          <cell r="A2">
            <v>0</v>
          </cell>
        </row>
      </sheetData>
      <sheetData sheetId="5293">
        <row r="2">
          <cell r="A2">
            <v>0</v>
          </cell>
        </row>
      </sheetData>
      <sheetData sheetId="5294">
        <row r="2">
          <cell r="A2">
            <v>0</v>
          </cell>
        </row>
      </sheetData>
      <sheetData sheetId="5295">
        <row r="2">
          <cell r="A2">
            <v>0</v>
          </cell>
        </row>
      </sheetData>
      <sheetData sheetId="5296">
        <row r="2">
          <cell r="A2">
            <v>0</v>
          </cell>
        </row>
      </sheetData>
      <sheetData sheetId="5297">
        <row r="2">
          <cell r="A2">
            <v>0</v>
          </cell>
        </row>
      </sheetData>
      <sheetData sheetId="5298">
        <row r="2">
          <cell r="A2">
            <v>0</v>
          </cell>
        </row>
      </sheetData>
      <sheetData sheetId="5299">
        <row r="2">
          <cell r="A2">
            <v>0</v>
          </cell>
        </row>
      </sheetData>
      <sheetData sheetId="5300">
        <row r="2">
          <cell r="A2">
            <v>0</v>
          </cell>
        </row>
      </sheetData>
      <sheetData sheetId="5301">
        <row r="2">
          <cell r="A2">
            <v>0</v>
          </cell>
        </row>
      </sheetData>
      <sheetData sheetId="5302">
        <row r="2">
          <cell r="A2">
            <v>0</v>
          </cell>
        </row>
      </sheetData>
      <sheetData sheetId="5303">
        <row r="2">
          <cell r="A2">
            <v>0</v>
          </cell>
        </row>
      </sheetData>
      <sheetData sheetId="5304">
        <row r="2">
          <cell r="A2">
            <v>0</v>
          </cell>
        </row>
      </sheetData>
      <sheetData sheetId="5305">
        <row r="2">
          <cell r="A2">
            <v>0</v>
          </cell>
        </row>
      </sheetData>
      <sheetData sheetId="5306">
        <row r="2">
          <cell r="A2">
            <v>0</v>
          </cell>
        </row>
      </sheetData>
      <sheetData sheetId="5307">
        <row r="2">
          <cell r="A2">
            <v>0</v>
          </cell>
        </row>
      </sheetData>
      <sheetData sheetId="5308">
        <row r="2">
          <cell r="A2">
            <v>0</v>
          </cell>
        </row>
      </sheetData>
      <sheetData sheetId="5309">
        <row r="2">
          <cell r="A2">
            <v>0</v>
          </cell>
        </row>
      </sheetData>
      <sheetData sheetId="5310">
        <row r="2">
          <cell r="A2">
            <v>0</v>
          </cell>
        </row>
      </sheetData>
      <sheetData sheetId="5311">
        <row r="2">
          <cell r="A2">
            <v>0</v>
          </cell>
        </row>
      </sheetData>
      <sheetData sheetId="5312">
        <row r="2">
          <cell r="A2">
            <v>0</v>
          </cell>
        </row>
      </sheetData>
      <sheetData sheetId="5313">
        <row r="2">
          <cell r="A2">
            <v>0</v>
          </cell>
        </row>
      </sheetData>
      <sheetData sheetId="5314">
        <row r="2">
          <cell r="A2">
            <v>0</v>
          </cell>
        </row>
      </sheetData>
      <sheetData sheetId="5315">
        <row r="2">
          <cell r="A2">
            <v>0</v>
          </cell>
        </row>
      </sheetData>
      <sheetData sheetId="5316">
        <row r="2">
          <cell r="A2">
            <v>0</v>
          </cell>
        </row>
      </sheetData>
      <sheetData sheetId="5317">
        <row r="2">
          <cell r="A2">
            <v>0</v>
          </cell>
        </row>
      </sheetData>
      <sheetData sheetId="5318">
        <row r="2">
          <cell r="A2">
            <v>0</v>
          </cell>
        </row>
      </sheetData>
      <sheetData sheetId="5319">
        <row r="2">
          <cell r="A2">
            <v>0</v>
          </cell>
        </row>
      </sheetData>
      <sheetData sheetId="5320">
        <row r="2">
          <cell r="A2">
            <v>0</v>
          </cell>
        </row>
      </sheetData>
      <sheetData sheetId="5321">
        <row r="2">
          <cell r="A2">
            <v>0</v>
          </cell>
        </row>
      </sheetData>
      <sheetData sheetId="5322">
        <row r="2">
          <cell r="A2">
            <v>0</v>
          </cell>
        </row>
      </sheetData>
      <sheetData sheetId="5323">
        <row r="2">
          <cell r="A2">
            <v>0</v>
          </cell>
        </row>
      </sheetData>
      <sheetData sheetId="5324">
        <row r="2">
          <cell r="A2">
            <v>0</v>
          </cell>
        </row>
      </sheetData>
      <sheetData sheetId="5325">
        <row r="2">
          <cell r="A2">
            <v>0</v>
          </cell>
        </row>
      </sheetData>
      <sheetData sheetId="5326">
        <row r="2">
          <cell r="A2">
            <v>0</v>
          </cell>
        </row>
      </sheetData>
      <sheetData sheetId="5327">
        <row r="2">
          <cell r="A2">
            <v>0</v>
          </cell>
        </row>
      </sheetData>
      <sheetData sheetId="5328">
        <row r="2">
          <cell r="A2">
            <v>0</v>
          </cell>
        </row>
      </sheetData>
      <sheetData sheetId="5329">
        <row r="2">
          <cell r="A2">
            <v>0</v>
          </cell>
        </row>
      </sheetData>
      <sheetData sheetId="5330">
        <row r="2">
          <cell r="A2">
            <v>0</v>
          </cell>
        </row>
      </sheetData>
      <sheetData sheetId="5331">
        <row r="2">
          <cell r="A2">
            <v>0</v>
          </cell>
        </row>
      </sheetData>
      <sheetData sheetId="5332">
        <row r="2">
          <cell r="A2">
            <v>0</v>
          </cell>
        </row>
      </sheetData>
      <sheetData sheetId="5333">
        <row r="2">
          <cell r="A2">
            <v>0</v>
          </cell>
        </row>
      </sheetData>
      <sheetData sheetId="5334">
        <row r="2">
          <cell r="A2">
            <v>0</v>
          </cell>
        </row>
      </sheetData>
      <sheetData sheetId="5335">
        <row r="2">
          <cell r="A2">
            <v>0</v>
          </cell>
        </row>
      </sheetData>
      <sheetData sheetId="5336">
        <row r="2">
          <cell r="A2">
            <v>0</v>
          </cell>
        </row>
      </sheetData>
      <sheetData sheetId="5337">
        <row r="2">
          <cell r="A2">
            <v>0</v>
          </cell>
        </row>
      </sheetData>
      <sheetData sheetId="5338">
        <row r="2">
          <cell r="A2">
            <v>0</v>
          </cell>
        </row>
      </sheetData>
      <sheetData sheetId="5339">
        <row r="2">
          <cell r="A2">
            <v>0</v>
          </cell>
        </row>
      </sheetData>
      <sheetData sheetId="5340">
        <row r="2">
          <cell r="A2">
            <v>0</v>
          </cell>
        </row>
      </sheetData>
      <sheetData sheetId="5341">
        <row r="2">
          <cell r="A2">
            <v>0</v>
          </cell>
        </row>
      </sheetData>
      <sheetData sheetId="5342">
        <row r="2">
          <cell r="A2">
            <v>0</v>
          </cell>
        </row>
      </sheetData>
      <sheetData sheetId="5343">
        <row r="2">
          <cell r="A2">
            <v>0</v>
          </cell>
        </row>
      </sheetData>
      <sheetData sheetId="5344">
        <row r="2">
          <cell r="A2">
            <v>0</v>
          </cell>
        </row>
      </sheetData>
      <sheetData sheetId="5345">
        <row r="2">
          <cell r="A2">
            <v>0</v>
          </cell>
        </row>
      </sheetData>
      <sheetData sheetId="5346">
        <row r="2">
          <cell r="A2">
            <v>0</v>
          </cell>
        </row>
      </sheetData>
      <sheetData sheetId="5347">
        <row r="2">
          <cell r="A2">
            <v>0</v>
          </cell>
        </row>
      </sheetData>
      <sheetData sheetId="5348">
        <row r="2">
          <cell r="A2">
            <v>0</v>
          </cell>
        </row>
      </sheetData>
      <sheetData sheetId="5349">
        <row r="2">
          <cell r="A2">
            <v>0</v>
          </cell>
        </row>
      </sheetData>
      <sheetData sheetId="5350">
        <row r="2">
          <cell r="A2">
            <v>0</v>
          </cell>
        </row>
      </sheetData>
      <sheetData sheetId="5351">
        <row r="2">
          <cell r="A2">
            <v>0</v>
          </cell>
        </row>
      </sheetData>
      <sheetData sheetId="5352">
        <row r="2">
          <cell r="A2">
            <v>0</v>
          </cell>
        </row>
      </sheetData>
      <sheetData sheetId="5353">
        <row r="2">
          <cell r="A2">
            <v>0</v>
          </cell>
        </row>
      </sheetData>
      <sheetData sheetId="5354">
        <row r="2">
          <cell r="A2">
            <v>0</v>
          </cell>
        </row>
      </sheetData>
      <sheetData sheetId="5355">
        <row r="2">
          <cell r="A2">
            <v>0</v>
          </cell>
        </row>
      </sheetData>
      <sheetData sheetId="5356">
        <row r="2">
          <cell r="A2">
            <v>0</v>
          </cell>
        </row>
      </sheetData>
      <sheetData sheetId="5357">
        <row r="2">
          <cell r="A2">
            <v>0</v>
          </cell>
        </row>
      </sheetData>
      <sheetData sheetId="5358">
        <row r="2">
          <cell r="A2">
            <v>0</v>
          </cell>
        </row>
      </sheetData>
      <sheetData sheetId="5359">
        <row r="2">
          <cell r="A2">
            <v>0</v>
          </cell>
        </row>
      </sheetData>
      <sheetData sheetId="5360">
        <row r="2">
          <cell r="A2">
            <v>0</v>
          </cell>
        </row>
      </sheetData>
      <sheetData sheetId="5361">
        <row r="2">
          <cell r="A2">
            <v>0</v>
          </cell>
        </row>
      </sheetData>
      <sheetData sheetId="5362">
        <row r="2">
          <cell r="A2">
            <v>0</v>
          </cell>
        </row>
      </sheetData>
      <sheetData sheetId="5363">
        <row r="2">
          <cell r="A2">
            <v>0</v>
          </cell>
        </row>
      </sheetData>
      <sheetData sheetId="5364">
        <row r="2">
          <cell r="A2">
            <v>0</v>
          </cell>
        </row>
      </sheetData>
      <sheetData sheetId="5365">
        <row r="2">
          <cell r="A2">
            <v>0</v>
          </cell>
        </row>
      </sheetData>
      <sheetData sheetId="5366">
        <row r="2">
          <cell r="A2">
            <v>0</v>
          </cell>
        </row>
      </sheetData>
      <sheetData sheetId="5367">
        <row r="2">
          <cell r="A2">
            <v>0</v>
          </cell>
        </row>
      </sheetData>
      <sheetData sheetId="5368">
        <row r="2">
          <cell r="A2">
            <v>0</v>
          </cell>
        </row>
      </sheetData>
      <sheetData sheetId="5369">
        <row r="2">
          <cell r="A2">
            <v>0</v>
          </cell>
        </row>
      </sheetData>
      <sheetData sheetId="5370">
        <row r="2">
          <cell r="A2">
            <v>0</v>
          </cell>
        </row>
      </sheetData>
      <sheetData sheetId="5371">
        <row r="2">
          <cell r="A2">
            <v>0</v>
          </cell>
        </row>
      </sheetData>
      <sheetData sheetId="5372">
        <row r="2">
          <cell r="A2">
            <v>0</v>
          </cell>
        </row>
      </sheetData>
      <sheetData sheetId="5373">
        <row r="2">
          <cell r="A2">
            <v>0</v>
          </cell>
        </row>
      </sheetData>
      <sheetData sheetId="5374">
        <row r="2">
          <cell r="A2">
            <v>0</v>
          </cell>
        </row>
      </sheetData>
      <sheetData sheetId="5375">
        <row r="2">
          <cell r="A2">
            <v>0</v>
          </cell>
        </row>
      </sheetData>
      <sheetData sheetId="5376">
        <row r="2">
          <cell r="A2">
            <v>0</v>
          </cell>
        </row>
      </sheetData>
      <sheetData sheetId="5377">
        <row r="2">
          <cell r="A2">
            <v>0</v>
          </cell>
        </row>
      </sheetData>
      <sheetData sheetId="5378">
        <row r="2">
          <cell r="A2">
            <v>0</v>
          </cell>
        </row>
      </sheetData>
      <sheetData sheetId="5379">
        <row r="2">
          <cell r="A2">
            <v>0</v>
          </cell>
        </row>
      </sheetData>
      <sheetData sheetId="5380">
        <row r="2">
          <cell r="A2">
            <v>0</v>
          </cell>
        </row>
      </sheetData>
      <sheetData sheetId="5381">
        <row r="2">
          <cell r="A2">
            <v>0</v>
          </cell>
        </row>
      </sheetData>
      <sheetData sheetId="5382">
        <row r="2">
          <cell r="A2">
            <v>0</v>
          </cell>
        </row>
      </sheetData>
      <sheetData sheetId="5383">
        <row r="2">
          <cell r="A2">
            <v>0</v>
          </cell>
        </row>
      </sheetData>
      <sheetData sheetId="5384">
        <row r="2">
          <cell r="A2">
            <v>0</v>
          </cell>
        </row>
      </sheetData>
      <sheetData sheetId="5385">
        <row r="2">
          <cell r="A2">
            <v>0</v>
          </cell>
        </row>
      </sheetData>
      <sheetData sheetId="5386">
        <row r="2">
          <cell r="A2">
            <v>0</v>
          </cell>
        </row>
      </sheetData>
      <sheetData sheetId="5387">
        <row r="2">
          <cell r="A2">
            <v>0</v>
          </cell>
        </row>
      </sheetData>
      <sheetData sheetId="5388">
        <row r="2">
          <cell r="A2">
            <v>0</v>
          </cell>
        </row>
      </sheetData>
      <sheetData sheetId="5389">
        <row r="2">
          <cell r="A2">
            <v>0</v>
          </cell>
        </row>
      </sheetData>
      <sheetData sheetId="5390">
        <row r="2">
          <cell r="A2">
            <v>0</v>
          </cell>
        </row>
      </sheetData>
      <sheetData sheetId="5391">
        <row r="2">
          <cell r="A2">
            <v>0</v>
          </cell>
        </row>
      </sheetData>
      <sheetData sheetId="5392">
        <row r="2">
          <cell r="A2">
            <v>0</v>
          </cell>
        </row>
      </sheetData>
      <sheetData sheetId="5393">
        <row r="2">
          <cell r="A2">
            <v>0</v>
          </cell>
        </row>
      </sheetData>
      <sheetData sheetId="5394">
        <row r="2">
          <cell r="A2">
            <v>0</v>
          </cell>
        </row>
      </sheetData>
      <sheetData sheetId="5395">
        <row r="2">
          <cell r="A2">
            <v>0</v>
          </cell>
        </row>
      </sheetData>
      <sheetData sheetId="5396">
        <row r="2">
          <cell r="A2">
            <v>0</v>
          </cell>
        </row>
      </sheetData>
      <sheetData sheetId="5397">
        <row r="2">
          <cell r="A2">
            <v>0</v>
          </cell>
        </row>
      </sheetData>
      <sheetData sheetId="5398">
        <row r="2">
          <cell r="A2">
            <v>0</v>
          </cell>
        </row>
      </sheetData>
      <sheetData sheetId="5399">
        <row r="2">
          <cell r="A2">
            <v>0</v>
          </cell>
        </row>
      </sheetData>
      <sheetData sheetId="5400">
        <row r="2">
          <cell r="A2">
            <v>0</v>
          </cell>
        </row>
      </sheetData>
      <sheetData sheetId="5401">
        <row r="2">
          <cell r="A2">
            <v>0</v>
          </cell>
        </row>
      </sheetData>
      <sheetData sheetId="5402">
        <row r="2">
          <cell r="A2">
            <v>0</v>
          </cell>
        </row>
      </sheetData>
      <sheetData sheetId="5403">
        <row r="2">
          <cell r="A2">
            <v>0</v>
          </cell>
        </row>
      </sheetData>
      <sheetData sheetId="5404">
        <row r="2">
          <cell r="A2">
            <v>0</v>
          </cell>
        </row>
      </sheetData>
      <sheetData sheetId="5405">
        <row r="2">
          <cell r="A2">
            <v>0</v>
          </cell>
        </row>
      </sheetData>
      <sheetData sheetId="5406">
        <row r="2">
          <cell r="A2">
            <v>0</v>
          </cell>
        </row>
      </sheetData>
      <sheetData sheetId="5407">
        <row r="2">
          <cell r="A2">
            <v>0</v>
          </cell>
        </row>
      </sheetData>
      <sheetData sheetId="5408">
        <row r="2">
          <cell r="A2">
            <v>0</v>
          </cell>
        </row>
      </sheetData>
      <sheetData sheetId="5409">
        <row r="2">
          <cell r="A2">
            <v>0</v>
          </cell>
        </row>
      </sheetData>
      <sheetData sheetId="5410">
        <row r="2">
          <cell r="A2">
            <v>0</v>
          </cell>
        </row>
      </sheetData>
      <sheetData sheetId="5411">
        <row r="2">
          <cell r="A2">
            <v>0</v>
          </cell>
        </row>
      </sheetData>
      <sheetData sheetId="5412">
        <row r="2">
          <cell r="A2">
            <v>0</v>
          </cell>
        </row>
      </sheetData>
      <sheetData sheetId="5413">
        <row r="2">
          <cell r="A2">
            <v>0</v>
          </cell>
        </row>
      </sheetData>
      <sheetData sheetId="5414">
        <row r="2">
          <cell r="A2">
            <v>0</v>
          </cell>
        </row>
      </sheetData>
      <sheetData sheetId="5415">
        <row r="2">
          <cell r="A2">
            <v>0</v>
          </cell>
        </row>
      </sheetData>
      <sheetData sheetId="5416">
        <row r="2">
          <cell r="A2">
            <v>0</v>
          </cell>
        </row>
      </sheetData>
      <sheetData sheetId="5417">
        <row r="2">
          <cell r="A2">
            <v>0</v>
          </cell>
        </row>
      </sheetData>
      <sheetData sheetId="5418">
        <row r="2">
          <cell r="A2">
            <v>0</v>
          </cell>
        </row>
      </sheetData>
      <sheetData sheetId="5419">
        <row r="2">
          <cell r="A2">
            <v>0</v>
          </cell>
        </row>
      </sheetData>
      <sheetData sheetId="5420">
        <row r="2">
          <cell r="A2">
            <v>0</v>
          </cell>
        </row>
      </sheetData>
      <sheetData sheetId="5421">
        <row r="2">
          <cell r="A2">
            <v>0</v>
          </cell>
        </row>
      </sheetData>
      <sheetData sheetId="5422">
        <row r="2">
          <cell r="A2">
            <v>0</v>
          </cell>
        </row>
      </sheetData>
      <sheetData sheetId="5423">
        <row r="2">
          <cell r="A2">
            <v>0</v>
          </cell>
        </row>
      </sheetData>
      <sheetData sheetId="5424">
        <row r="2">
          <cell r="A2">
            <v>0</v>
          </cell>
        </row>
      </sheetData>
      <sheetData sheetId="5425">
        <row r="2">
          <cell r="A2">
            <v>0</v>
          </cell>
        </row>
      </sheetData>
      <sheetData sheetId="5426">
        <row r="2">
          <cell r="A2">
            <v>0</v>
          </cell>
        </row>
      </sheetData>
      <sheetData sheetId="5427">
        <row r="2">
          <cell r="A2">
            <v>0</v>
          </cell>
        </row>
      </sheetData>
      <sheetData sheetId="5428">
        <row r="2">
          <cell r="A2">
            <v>0</v>
          </cell>
        </row>
      </sheetData>
      <sheetData sheetId="5429">
        <row r="2">
          <cell r="A2">
            <v>0</v>
          </cell>
        </row>
      </sheetData>
      <sheetData sheetId="5430">
        <row r="2">
          <cell r="A2">
            <v>0</v>
          </cell>
        </row>
      </sheetData>
      <sheetData sheetId="5431">
        <row r="2">
          <cell r="A2">
            <v>0</v>
          </cell>
        </row>
      </sheetData>
      <sheetData sheetId="5432">
        <row r="2">
          <cell r="A2">
            <v>0</v>
          </cell>
        </row>
      </sheetData>
      <sheetData sheetId="5433">
        <row r="2">
          <cell r="A2">
            <v>0</v>
          </cell>
        </row>
      </sheetData>
      <sheetData sheetId="5434">
        <row r="2">
          <cell r="A2">
            <v>0</v>
          </cell>
        </row>
      </sheetData>
      <sheetData sheetId="5435">
        <row r="2">
          <cell r="A2">
            <v>0</v>
          </cell>
        </row>
      </sheetData>
      <sheetData sheetId="5436">
        <row r="2">
          <cell r="A2">
            <v>0</v>
          </cell>
        </row>
      </sheetData>
      <sheetData sheetId="5437">
        <row r="2">
          <cell r="A2">
            <v>0</v>
          </cell>
        </row>
      </sheetData>
      <sheetData sheetId="5438">
        <row r="2">
          <cell r="A2">
            <v>0</v>
          </cell>
        </row>
      </sheetData>
      <sheetData sheetId="5439">
        <row r="2">
          <cell r="A2">
            <v>0</v>
          </cell>
        </row>
      </sheetData>
      <sheetData sheetId="5440">
        <row r="2">
          <cell r="A2">
            <v>0</v>
          </cell>
        </row>
      </sheetData>
      <sheetData sheetId="5441">
        <row r="2">
          <cell r="A2">
            <v>0</v>
          </cell>
        </row>
      </sheetData>
      <sheetData sheetId="5442">
        <row r="2">
          <cell r="A2">
            <v>0</v>
          </cell>
        </row>
      </sheetData>
      <sheetData sheetId="5443">
        <row r="2">
          <cell r="A2">
            <v>0</v>
          </cell>
        </row>
      </sheetData>
      <sheetData sheetId="5444">
        <row r="2">
          <cell r="A2">
            <v>0</v>
          </cell>
        </row>
      </sheetData>
      <sheetData sheetId="5445">
        <row r="2">
          <cell r="A2">
            <v>0</v>
          </cell>
        </row>
      </sheetData>
      <sheetData sheetId="5446" refreshError="1"/>
      <sheetData sheetId="5447">
        <row r="2">
          <cell r="A2">
            <v>0</v>
          </cell>
        </row>
      </sheetData>
      <sheetData sheetId="5448">
        <row r="2">
          <cell r="A2" t="str">
            <v>FORMULARIO N° 4</v>
          </cell>
        </row>
      </sheetData>
      <sheetData sheetId="5449">
        <row r="2">
          <cell r="A2" t="str">
            <v>FORMULARIO N° 4</v>
          </cell>
        </row>
      </sheetData>
      <sheetData sheetId="5450">
        <row r="2">
          <cell r="A2" t="str">
            <v>FORMULARIO N° 4</v>
          </cell>
        </row>
      </sheetData>
      <sheetData sheetId="5451">
        <row r="2">
          <cell r="A2">
            <v>0</v>
          </cell>
        </row>
      </sheetData>
      <sheetData sheetId="5452">
        <row r="2">
          <cell r="A2">
            <v>0</v>
          </cell>
        </row>
      </sheetData>
      <sheetData sheetId="5453" refreshError="1"/>
      <sheetData sheetId="5454" refreshError="1"/>
      <sheetData sheetId="5455"/>
      <sheetData sheetId="5456" refreshError="1"/>
      <sheetData sheetId="5457" refreshError="1"/>
      <sheetData sheetId="5458" refreshError="1"/>
      <sheetData sheetId="5459" refreshError="1"/>
      <sheetData sheetId="5460" refreshError="1"/>
      <sheetData sheetId="5461">
        <row r="2">
          <cell r="A2" t="str">
            <v>Locación</v>
          </cell>
        </row>
      </sheetData>
      <sheetData sheetId="5462">
        <row r="2">
          <cell r="A2">
            <v>0</v>
          </cell>
        </row>
      </sheetData>
      <sheetData sheetId="5463">
        <row r="2">
          <cell r="A2">
            <v>0</v>
          </cell>
        </row>
      </sheetData>
      <sheetData sheetId="5464">
        <row r="2">
          <cell r="A2">
            <v>0</v>
          </cell>
        </row>
      </sheetData>
      <sheetData sheetId="5465">
        <row r="2">
          <cell r="A2">
            <v>0</v>
          </cell>
        </row>
      </sheetData>
      <sheetData sheetId="5466">
        <row r="2">
          <cell r="A2">
            <v>0</v>
          </cell>
        </row>
      </sheetData>
      <sheetData sheetId="5467" refreshError="1"/>
      <sheetData sheetId="5468">
        <row r="2">
          <cell r="A2">
            <v>0</v>
          </cell>
        </row>
      </sheetData>
      <sheetData sheetId="5469">
        <row r="2">
          <cell r="A2">
            <v>0</v>
          </cell>
        </row>
      </sheetData>
      <sheetData sheetId="5470">
        <row r="2">
          <cell r="A2">
            <v>0</v>
          </cell>
        </row>
      </sheetData>
      <sheetData sheetId="5471">
        <row r="2">
          <cell r="A2">
            <v>0</v>
          </cell>
        </row>
      </sheetData>
      <sheetData sheetId="5472">
        <row r="2">
          <cell r="A2">
            <v>0</v>
          </cell>
        </row>
      </sheetData>
      <sheetData sheetId="5473">
        <row r="2">
          <cell r="A2">
            <v>0</v>
          </cell>
        </row>
      </sheetData>
      <sheetData sheetId="5474">
        <row r="2">
          <cell r="A2">
            <v>0</v>
          </cell>
        </row>
      </sheetData>
      <sheetData sheetId="5475">
        <row r="2">
          <cell r="A2">
            <v>0</v>
          </cell>
        </row>
      </sheetData>
      <sheetData sheetId="5476">
        <row r="2">
          <cell r="A2">
            <v>0</v>
          </cell>
        </row>
      </sheetData>
      <sheetData sheetId="5477">
        <row r="2">
          <cell r="A2">
            <v>0</v>
          </cell>
        </row>
      </sheetData>
      <sheetData sheetId="5478">
        <row r="2">
          <cell r="A2">
            <v>0</v>
          </cell>
        </row>
      </sheetData>
      <sheetData sheetId="5479">
        <row r="2">
          <cell r="A2">
            <v>0</v>
          </cell>
        </row>
      </sheetData>
      <sheetData sheetId="5480">
        <row r="2">
          <cell r="A2">
            <v>0</v>
          </cell>
        </row>
      </sheetData>
      <sheetData sheetId="5481">
        <row r="2">
          <cell r="A2">
            <v>0</v>
          </cell>
        </row>
      </sheetData>
      <sheetData sheetId="5482">
        <row r="2">
          <cell r="A2">
            <v>0</v>
          </cell>
        </row>
      </sheetData>
      <sheetData sheetId="5483">
        <row r="2">
          <cell r="A2">
            <v>0</v>
          </cell>
        </row>
      </sheetData>
      <sheetData sheetId="5484">
        <row r="2">
          <cell r="A2">
            <v>0</v>
          </cell>
        </row>
      </sheetData>
      <sheetData sheetId="5485">
        <row r="2">
          <cell r="A2">
            <v>0</v>
          </cell>
        </row>
      </sheetData>
      <sheetData sheetId="5486">
        <row r="2">
          <cell r="A2">
            <v>0</v>
          </cell>
        </row>
      </sheetData>
      <sheetData sheetId="5487">
        <row r="2">
          <cell r="A2">
            <v>0</v>
          </cell>
        </row>
      </sheetData>
      <sheetData sheetId="5488">
        <row r="2">
          <cell r="A2">
            <v>0</v>
          </cell>
        </row>
      </sheetData>
      <sheetData sheetId="5489">
        <row r="2">
          <cell r="A2">
            <v>0</v>
          </cell>
        </row>
      </sheetData>
      <sheetData sheetId="5490">
        <row r="2">
          <cell r="A2">
            <v>0</v>
          </cell>
        </row>
      </sheetData>
      <sheetData sheetId="5491">
        <row r="2">
          <cell r="A2">
            <v>0</v>
          </cell>
        </row>
      </sheetData>
      <sheetData sheetId="5492">
        <row r="2">
          <cell r="A2">
            <v>0</v>
          </cell>
        </row>
      </sheetData>
      <sheetData sheetId="5493">
        <row r="2">
          <cell r="A2">
            <v>0</v>
          </cell>
        </row>
      </sheetData>
      <sheetData sheetId="5494">
        <row r="2">
          <cell r="A2">
            <v>0</v>
          </cell>
        </row>
      </sheetData>
      <sheetData sheetId="5495">
        <row r="2">
          <cell r="A2">
            <v>0</v>
          </cell>
        </row>
      </sheetData>
      <sheetData sheetId="5496">
        <row r="2">
          <cell r="A2">
            <v>0</v>
          </cell>
        </row>
      </sheetData>
      <sheetData sheetId="5497">
        <row r="2">
          <cell r="A2">
            <v>0</v>
          </cell>
        </row>
      </sheetData>
      <sheetData sheetId="5498">
        <row r="2">
          <cell r="A2">
            <v>0</v>
          </cell>
        </row>
      </sheetData>
      <sheetData sheetId="5499">
        <row r="2">
          <cell r="A2">
            <v>0</v>
          </cell>
        </row>
      </sheetData>
      <sheetData sheetId="5500">
        <row r="2">
          <cell r="A2">
            <v>0</v>
          </cell>
        </row>
      </sheetData>
      <sheetData sheetId="5501">
        <row r="2">
          <cell r="A2">
            <v>0</v>
          </cell>
        </row>
      </sheetData>
      <sheetData sheetId="5502"/>
      <sheetData sheetId="5503">
        <row r="2">
          <cell r="A2">
            <v>0</v>
          </cell>
        </row>
      </sheetData>
      <sheetData sheetId="5504">
        <row r="2">
          <cell r="A2">
            <v>0</v>
          </cell>
        </row>
      </sheetData>
      <sheetData sheetId="5505">
        <row r="2">
          <cell r="A2">
            <v>0</v>
          </cell>
        </row>
      </sheetData>
      <sheetData sheetId="5506">
        <row r="2">
          <cell r="A2">
            <v>0</v>
          </cell>
        </row>
      </sheetData>
      <sheetData sheetId="5507">
        <row r="2">
          <cell r="A2">
            <v>0</v>
          </cell>
        </row>
      </sheetData>
      <sheetData sheetId="5508">
        <row r="2">
          <cell r="A2">
            <v>0</v>
          </cell>
        </row>
      </sheetData>
      <sheetData sheetId="5509">
        <row r="2">
          <cell r="A2">
            <v>0</v>
          </cell>
        </row>
      </sheetData>
      <sheetData sheetId="5510">
        <row r="2">
          <cell r="A2">
            <v>0</v>
          </cell>
        </row>
      </sheetData>
      <sheetData sheetId="5511">
        <row r="2">
          <cell r="A2">
            <v>0</v>
          </cell>
        </row>
      </sheetData>
      <sheetData sheetId="5512">
        <row r="2">
          <cell r="A2">
            <v>0</v>
          </cell>
        </row>
      </sheetData>
      <sheetData sheetId="5513">
        <row r="2">
          <cell r="A2">
            <v>0</v>
          </cell>
        </row>
      </sheetData>
      <sheetData sheetId="5514">
        <row r="2">
          <cell r="A2">
            <v>0</v>
          </cell>
        </row>
      </sheetData>
      <sheetData sheetId="5515">
        <row r="2">
          <cell r="A2">
            <v>0</v>
          </cell>
        </row>
      </sheetData>
      <sheetData sheetId="5516">
        <row r="2">
          <cell r="A2">
            <v>0</v>
          </cell>
        </row>
      </sheetData>
      <sheetData sheetId="5517" refreshError="1"/>
      <sheetData sheetId="5518"/>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ow r="2">
          <cell r="A2">
            <v>0</v>
          </cell>
        </row>
      </sheetData>
      <sheetData sheetId="5530">
        <row r="5">
          <cell r="A5">
            <v>0</v>
          </cell>
        </row>
      </sheetData>
      <sheetData sheetId="5531"/>
      <sheetData sheetId="5532"/>
      <sheetData sheetId="5533">
        <row r="2">
          <cell r="A2">
            <v>0</v>
          </cell>
        </row>
      </sheetData>
      <sheetData sheetId="5534"/>
      <sheetData sheetId="5535">
        <row r="2">
          <cell r="A2">
            <v>0</v>
          </cell>
        </row>
      </sheetData>
      <sheetData sheetId="5536">
        <row r="2">
          <cell r="A2">
            <v>0</v>
          </cell>
        </row>
      </sheetData>
      <sheetData sheetId="5537" refreshError="1"/>
      <sheetData sheetId="5538">
        <row r="2">
          <cell r="A2">
            <v>0</v>
          </cell>
        </row>
      </sheetData>
      <sheetData sheetId="5539">
        <row r="2">
          <cell r="A2">
            <v>0</v>
          </cell>
        </row>
      </sheetData>
      <sheetData sheetId="5540">
        <row r="2">
          <cell r="A2">
            <v>0</v>
          </cell>
        </row>
      </sheetData>
      <sheetData sheetId="5541">
        <row r="2">
          <cell r="A2">
            <v>0</v>
          </cell>
        </row>
      </sheetData>
      <sheetData sheetId="5542">
        <row r="2">
          <cell r="A2">
            <v>0</v>
          </cell>
        </row>
      </sheetData>
      <sheetData sheetId="5543"/>
      <sheetData sheetId="5544">
        <row r="2">
          <cell r="A2">
            <v>0</v>
          </cell>
        </row>
      </sheetData>
      <sheetData sheetId="5545">
        <row r="2">
          <cell r="A2">
            <v>0</v>
          </cell>
        </row>
      </sheetData>
      <sheetData sheetId="5546">
        <row r="2">
          <cell r="A2">
            <v>0</v>
          </cell>
        </row>
      </sheetData>
      <sheetData sheetId="5547">
        <row r="2">
          <cell r="A2">
            <v>0</v>
          </cell>
        </row>
      </sheetData>
      <sheetData sheetId="5548">
        <row r="2">
          <cell r="A2">
            <v>0</v>
          </cell>
        </row>
      </sheetData>
      <sheetData sheetId="5549">
        <row r="2">
          <cell r="A2">
            <v>0</v>
          </cell>
        </row>
      </sheetData>
      <sheetData sheetId="5550">
        <row r="2">
          <cell r="A2">
            <v>0</v>
          </cell>
        </row>
      </sheetData>
      <sheetData sheetId="5551">
        <row r="2">
          <cell r="A2">
            <v>0</v>
          </cell>
        </row>
      </sheetData>
      <sheetData sheetId="5552">
        <row r="2">
          <cell r="A2">
            <v>0</v>
          </cell>
        </row>
      </sheetData>
      <sheetData sheetId="5553">
        <row r="2">
          <cell r="A2">
            <v>0</v>
          </cell>
        </row>
      </sheetData>
      <sheetData sheetId="5554">
        <row r="2">
          <cell r="A2">
            <v>0</v>
          </cell>
        </row>
      </sheetData>
      <sheetData sheetId="5555"/>
      <sheetData sheetId="5556">
        <row r="2">
          <cell r="A2">
            <v>0</v>
          </cell>
        </row>
      </sheetData>
      <sheetData sheetId="5557"/>
      <sheetData sheetId="5558"/>
      <sheetData sheetId="5559"/>
      <sheetData sheetId="5560"/>
      <sheetData sheetId="5561"/>
      <sheetData sheetId="5562"/>
      <sheetData sheetId="5563"/>
      <sheetData sheetId="5564">
        <row r="2">
          <cell r="A2">
            <v>0</v>
          </cell>
        </row>
      </sheetData>
      <sheetData sheetId="5565">
        <row r="2">
          <cell r="A2">
            <v>0</v>
          </cell>
        </row>
      </sheetData>
      <sheetData sheetId="5566">
        <row r="2">
          <cell r="A2">
            <v>0</v>
          </cell>
        </row>
      </sheetData>
      <sheetData sheetId="5567">
        <row r="2">
          <cell r="A2">
            <v>0</v>
          </cell>
        </row>
      </sheetData>
      <sheetData sheetId="5568">
        <row r="2">
          <cell r="A2">
            <v>0</v>
          </cell>
        </row>
      </sheetData>
      <sheetData sheetId="5569">
        <row r="2">
          <cell r="A2">
            <v>0</v>
          </cell>
        </row>
      </sheetData>
      <sheetData sheetId="5570">
        <row r="2">
          <cell r="A2">
            <v>0</v>
          </cell>
        </row>
      </sheetData>
      <sheetData sheetId="5571">
        <row r="2">
          <cell r="A2">
            <v>0</v>
          </cell>
        </row>
      </sheetData>
      <sheetData sheetId="5572">
        <row r="2">
          <cell r="A2">
            <v>0</v>
          </cell>
        </row>
      </sheetData>
      <sheetData sheetId="5573">
        <row r="2">
          <cell r="A2">
            <v>0</v>
          </cell>
        </row>
      </sheetData>
      <sheetData sheetId="5574">
        <row r="2">
          <cell r="A2">
            <v>0</v>
          </cell>
        </row>
      </sheetData>
      <sheetData sheetId="5575">
        <row r="2">
          <cell r="A2">
            <v>0</v>
          </cell>
        </row>
      </sheetData>
      <sheetData sheetId="5576">
        <row r="2">
          <cell r="A2">
            <v>0</v>
          </cell>
        </row>
      </sheetData>
      <sheetData sheetId="5577">
        <row r="2">
          <cell r="A2">
            <v>0</v>
          </cell>
        </row>
      </sheetData>
      <sheetData sheetId="5578" refreshError="1"/>
      <sheetData sheetId="5579"/>
      <sheetData sheetId="5580" refreshError="1"/>
      <sheetData sheetId="5581">
        <row r="2">
          <cell r="A2" t="str">
            <v>FORMULARIO N° 4</v>
          </cell>
        </row>
      </sheetData>
      <sheetData sheetId="5582"/>
      <sheetData sheetId="5583">
        <row r="2">
          <cell r="A2">
            <v>0</v>
          </cell>
        </row>
      </sheetData>
      <sheetData sheetId="5584">
        <row r="2">
          <cell r="A2">
            <v>0</v>
          </cell>
        </row>
      </sheetData>
      <sheetData sheetId="5585">
        <row r="2">
          <cell r="A2">
            <v>0</v>
          </cell>
        </row>
      </sheetData>
      <sheetData sheetId="5586">
        <row r="2">
          <cell r="A2">
            <v>0</v>
          </cell>
        </row>
      </sheetData>
      <sheetData sheetId="5587"/>
      <sheetData sheetId="5588"/>
      <sheetData sheetId="5589"/>
      <sheetData sheetId="5590"/>
      <sheetData sheetId="5591"/>
      <sheetData sheetId="5592"/>
      <sheetData sheetId="5593"/>
      <sheetData sheetId="5594"/>
      <sheetData sheetId="5595"/>
      <sheetData sheetId="5596" refreshError="1"/>
      <sheetData sheetId="5597" refreshError="1"/>
      <sheetData sheetId="5598">
        <row r="2">
          <cell r="A2" t="str">
            <v>“CONSTRUCCIÓN DE OBRAS CIVILES, ELÉCTRICAS, MECÁNICAS E INSTRUMENTACIÓN REQUERIDAS POR ECOPETROL Y SU GRUPO EMPRESARIAL PARA LA VIGENCIA 2017-2020 CON OPCIÓN DE DOS AÑOS”</v>
          </cell>
        </row>
      </sheetData>
      <sheetData sheetId="5599">
        <row r="5">
          <cell r="A5">
            <v>0</v>
          </cell>
        </row>
      </sheetData>
      <sheetData sheetId="5600"/>
      <sheetData sheetId="5601">
        <row r="2">
          <cell r="A2">
            <v>0</v>
          </cell>
        </row>
      </sheetData>
      <sheetData sheetId="5602"/>
      <sheetData sheetId="5603"/>
      <sheetData sheetId="5604"/>
      <sheetData sheetId="5605"/>
      <sheetData sheetId="5606">
        <row r="2">
          <cell r="B2">
            <v>0</v>
          </cell>
        </row>
      </sheetData>
      <sheetData sheetId="5607"/>
      <sheetData sheetId="5608" refreshError="1"/>
      <sheetData sheetId="5609"/>
      <sheetData sheetId="5610" refreshError="1"/>
      <sheetData sheetId="5611" refreshError="1"/>
      <sheetData sheetId="5612" refreshError="1"/>
      <sheetData sheetId="5613">
        <row r="2">
          <cell r="A2">
            <v>0</v>
          </cell>
        </row>
      </sheetData>
      <sheetData sheetId="5614" refreshError="1"/>
      <sheetData sheetId="5615" refreshError="1"/>
      <sheetData sheetId="5616" refreshError="1"/>
      <sheetData sheetId="5617" refreshError="1"/>
      <sheetData sheetId="5618" refreshError="1"/>
      <sheetData sheetId="5619" refreshError="1"/>
      <sheetData sheetId="5620" refreshError="1"/>
      <sheetData sheetId="5621"/>
      <sheetData sheetId="5622"/>
      <sheetData sheetId="5623">
        <row r="2">
          <cell r="A2">
            <v>0</v>
          </cell>
        </row>
      </sheetData>
      <sheetData sheetId="5624"/>
      <sheetData sheetId="5625">
        <row r="2">
          <cell r="A2">
            <v>0</v>
          </cell>
        </row>
      </sheetData>
      <sheetData sheetId="5626">
        <row r="2">
          <cell r="A2">
            <v>0</v>
          </cell>
        </row>
      </sheetData>
      <sheetData sheetId="5627">
        <row r="2">
          <cell r="A2">
            <v>0</v>
          </cell>
        </row>
      </sheetData>
      <sheetData sheetId="5628">
        <row r="2">
          <cell r="A2">
            <v>0</v>
          </cell>
        </row>
      </sheetData>
      <sheetData sheetId="5629">
        <row r="2">
          <cell r="A2">
            <v>0</v>
          </cell>
        </row>
      </sheetData>
      <sheetData sheetId="5630">
        <row r="2">
          <cell r="A2">
            <v>0</v>
          </cell>
        </row>
      </sheetData>
      <sheetData sheetId="5631">
        <row r="2">
          <cell r="A2">
            <v>0</v>
          </cell>
        </row>
      </sheetData>
      <sheetData sheetId="5632">
        <row r="2">
          <cell r="A2">
            <v>0</v>
          </cell>
        </row>
      </sheetData>
      <sheetData sheetId="5633">
        <row r="2">
          <cell r="A2">
            <v>0</v>
          </cell>
        </row>
      </sheetData>
      <sheetData sheetId="5634">
        <row r="2">
          <cell r="A2">
            <v>0</v>
          </cell>
        </row>
      </sheetData>
      <sheetData sheetId="5635">
        <row r="2">
          <cell r="A2">
            <v>0</v>
          </cell>
        </row>
      </sheetData>
      <sheetData sheetId="5636">
        <row r="2">
          <cell r="A2">
            <v>0</v>
          </cell>
        </row>
      </sheetData>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ow r="2">
          <cell r="A2">
            <v>0</v>
          </cell>
        </row>
      </sheetData>
      <sheetData sheetId="5653">
        <row r="2">
          <cell r="A2">
            <v>0</v>
          </cell>
        </row>
      </sheetData>
      <sheetData sheetId="5654">
        <row r="2">
          <cell r="A2">
            <v>0</v>
          </cell>
        </row>
      </sheetData>
      <sheetData sheetId="5655">
        <row r="2">
          <cell r="A2">
            <v>0</v>
          </cell>
        </row>
      </sheetData>
      <sheetData sheetId="5656">
        <row r="2">
          <cell r="A2">
            <v>0</v>
          </cell>
        </row>
      </sheetData>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row r="2">
          <cell r="B2">
            <v>0</v>
          </cell>
        </row>
      </sheetData>
      <sheetData sheetId="5670">
        <row r="2">
          <cell r="B2">
            <v>0</v>
          </cell>
        </row>
      </sheetData>
      <sheetData sheetId="5671">
        <row r="2">
          <cell r="A2">
            <v>0</v>
          </cell>
        </row>
      </sheetData>
      <sheetData sheetId="5672">
        <row r="2">
          <cell r="A2">
            <v>0</v>
          </cell>
        </row>
      </sheetData>
      <sheetData sheetId="5673">
        <row r="2">
          <cell r="A2">
            <v>0</v>
          </cell>
        </row>
      </sheetData>
      <sheetData sheetId="5674">
        <row r="2">
          <cell r="A2">
            <v>0</v>
          </cell>
        </row>
      </sheetData>
      <sheetData sheetId="5675">
        <row r="2">
          <cell r="A2">
            <v>0</v>
          </cell>
        </row>
      </sheetData>
      <sheetData sheetId="5676"/>
      <sheetData sheetId="5677"/>
      <sheetData sheetId="5678">
        <row r="2">
          <cell r="A2">
            <v>0</v>
          </cell>
        </row>
      </sheetData>
      <sheetData sheetId="5679">
        <row r="2">
          <cell r="A2">
            <v>0</v>
          </cell>
        </row>
      </sheetData>
      <sheetData sheetId="5680">
        <row r="2">
          <cell r="A2">
            <v>0</v>
          </cell>
        </row>
      </sheetData>
      <sheetData sheetId="5681"/>
      <sheetData sheetId="5682"/>
      <sheetData sheetId="5683"/>
      <sheetData sheetId="5684"/>
      <sheetData sheetId="5685"/>
      <sheetData sheetId="5686"/>
      <sheetData sheetId="5687"/>
      <sheetData sheetId="5688">
        <row r="2">
          <cell r="B2">
            <v>0</v>
          </cell>
        </row>
      </sheetData>
      <sheetData sheetId="5689">
        <row r="2">
          <cell r="B2">
            <v>0</v>
          </cell>
        </row>
      </sheetData>
      <sheetData sheetId="5690">
        <row r="2">
          <cell r="B2">
            <v>0</v>
          </cell>
        </row>
      </sheetData>
      <sheetData sheetId="5691"/>
      <sheetData sheetId="5692"/>
      <sheetData sheetId="5693"/>
      <sheetData sheetId="5694"/>
      <sheetData sheetId="5695">
        <row r="2">
          <cell r="A2">
            <v>0</v>
          </cell>
        </row>
      </sheetData>
      <sheetData sheetId="5696">
        <row r="2">
          <cell r="A2">
            <v>0</v>
          </cell>
        </row>
      </sheetData>
      <sheetData sheetId="5697">
        <row r="2">
          <cell r="A2">
            <v>0</v>
          </cell>
        </row>
      </sheetData>
      <sheetData sheetId="5698">
        <row r="2">
          <cell r="A2">
            <v>0</v>
          </cell>
        </row>
      </sheetData>
      <sheetData sheetId="5699">
        <row r="2">
          <cell r="A2">
            <v>0</v>
          </cell>
        </row>
      </sheetData>
      <sheetData sheetId="5700"/>
      <sheetData sheetId="5701"/>
      <sheetData sheetId="5702"/>
      <sheetData sheetId="5703"/>
      <sheetData sheetId="5704"/>
      <sheetData sheetId="5705"/>
      <sheetData sheetId="5706">
        <row r="2">
          <cell r="B2">
            <v>0</v>
          </cell>
        </row>
      </sheetData>
      <sheetData sheetId="5707">
        <row r="2">
          <cell r="B2">
            <v>0</v>
          </cell>
        </row>
      </sheetData>
      <sheetData sheetId="5708">
        <row r="2">
          <cell r="B2">
            <v>0</v>
          </cell>
        </row>
      </sheetData>
      <sheetData sheetId="5709"/>
      <sheetData sheetId="5710">
        <row r="2">
          <cell r="A2">
            <v>0</v>
          </cell>
        </row>
      </sheetData>
      <sheetData sheetId="5711">
        <row r="2">
          <cell r="A2">
            <v>0</v>
          </cell>
        </row>
      </sheetData>
      <sheetData sheetId="5712">
        <row r="2">
          <cell r="A2">
            <v>0</v>
          </cell>
        </row>
      </sheetData>
      <sheetData sheetId="5713">
        <row r="2">
          <cell r="B2">
            <v>0</v>
          </cell>
        </row>
      </sheetData>
      <sheetData sheetId="5714">
        <row r="2">
          <cell r="B2">
            <v>0</v>
          </cell>
        </row>
      </sheetData>
      <sheetData sheetId="5715">
        <row r="2">
          <cell r="B2">
            <v>0</v>
          </cell>
        </row>
      </sheetData>
      <sheetData sheetId="5716"/>
      <sheetData sheetId="5717"/>
      <sheetData sheetId="5718"/>
      <sheetData sheetId="5719"/>
      <sheetData sheetId="5720"/>
      <sheetData sheetId="5721"/>
      <sheetData sheetId="5722"/>
      <sheetData sheetId="5723">
        <row r="2">
          <cell r="A2">
            <v>0</v>
          </cell>
        </row>
      </sheetData>
      <sheetData sheetId="5724"/>
      <sheetData sheetId="5725">
        <row r="2">
          <cell r="A2">
            <v>0</v>
          </cell>
        </row>
      </sheetData>
      <sheetData sheetId="5726">
        <row r="2">
          <cell r="A2">
            <v>0</v>
          </cell>
        </row>
      </sheetData>
      <sheetData sheetId="5727">
        <row r="2">
          <cell r="A2">
            <v>0</v>
          </cell>
        </row>
      </sheetData>
      <sheetData sheetId="5728"/>
      <sheetData sheetId="5729">
        <row r="2">
          <cell r="A2">
            <v>0</v>
          </cell>
        </row>
      </sheetData>
      <sheetData sheetId="5730">
        <row r="2">
          <cell r="A2">
            <v>0</v>
          </cell>
        </row>
      </sheetData>
      <sheetData sheetId="5731">
        <row r="2">
          <cell r="A2">
            <v>0</v>
          </cell>
        </row>
      </sheetData>
      <sheetData sheetId="5732">
        <row r="2">
          <cell r="A2">
            <v>0</v>
          </cell>
        </row>
      </sheetData>
      <sheetData sheetId="5733">
        <row r="2">
          <cell r="A2">
            <v>0</v>
          </cell>
        </row>
      </sheetData>
      <sheetData sheetId="5734">
        <row r="2">
          <cell r="B2">
            <v>0</v>
          </cell>
        </row>
      </sheetData>
      <sheetData sheetId="5735"/>
      <sheetData sheetId="5736"/>
      <sheetData sheetId="5737"/>
      <sheetData sheetId="5738"/>
      <sheetData sheetId="5739"/>
      <sheetData sheetId="5740">
        <row r="2">
          <cell r="B2">
            <v>0</v>
          </cell>
        </row>
      </sheetData>
      <sheetData sheetId="5741">
        <row r="2">
          <cell r="B2">
            <v>0</v>
          </cell>
        </row>
      </sheetData>
      <sheetData sheetId="5742">
        <row r="2">
          <cell r="B2">
            <v>0</v>
          </cell>
        </row>
      </sheetData>
      <sheetData sheetId="5743"/>
      <sheetData sheetId="5744">
        <row r="2">
          <cell r="A2">
            <v>0</v>
          </cell>
        </row>
      </sheetData>
      <sheetData sheetId="5745">
        <row r="2">
          <cell r="A2">
            <v>0</v>
          </cell>
        </row>
      </sheetData>
      <sheetData sheetId="5746">
        <row r="2">
          <cell r="A2">
            <v>0</v>
          </cell>
        </row>
      </sheetData>
      <sheetData sheetId="5747">
        <row r="2">
          <cell r="A2">
            <v>0</v>
          </cell>
        </row>
      </sheetData>
      <sheetData sheetId="5748">
        <row r="2">
          <cell r="A2">
            <v>0</v>
          </cell>
        </row>
      </sheetData>
      <sheetData sheetId="5749">
        <row r="2">
          <cell r="A2">
            <v>0</v>
          </cell>
        </row>
      </sheetData>
      <sheetData sheetId="5750">
        <row r="2">
          <cell r="A2">
            <v>0</v>
          </cell>
        </row>
      </sheetData>
      <sheetData sheetId="5751">
        <row r="2">
          <cell r="A2">
            <v>0</v>
          </cell>
        </row>
      </sheetData>
      <sheetData sheetId="5752"/>
      <sheetData sheetId="5753"/>
      <sheetData sheetId="5754"/>
      <sheetData sheetId="5755"/>
      <sheetData sheetId="5756"/>
      <sheetData sheetId="5757"/>
      <sheetData sheetId="5758"/>
      <sheetData sheetId="5759">
        <row r="2">
          <cell r="B2">
            <v>0</v>
          </cell>
        </row>
      </sheetData>
      <sheetData sheetId="5760">
        <row r="2">
          <cell r="B2">
            <v>0</v>
          </cell>
        </row>
      </sheetData>
      <sheetData sheetId="5761">
        <row r="2">
          <cell r="B2">
            <v>0</v>
          </cell>
        </row>
      </sheetData>
      <sheetData sheetId="5762"/>
      <sheetData sheetId="5763"/>
      <sheetData sheetId="5764">
        <row r="2">
          <cell r="B2">
            <v>0</v>
          </cell>
        </row>
      </sheetData>
      <sheetData sheetId="5765">
        <row r="2">
          <cell r="B2">
            <v>0</v>
          </cell>
        </row>
      </sheetData>
      <sheetData sheetId="5766">
        <row r="2">
          <cell r="A2">
            <v>0</v>
          </cell>
        </row>
      </sheetData>
      <sheetData sheetId="5767">
        <row r="2">
          <cell r="A2">
            <v>0</v>
          </cell>
        </row>
      </sheetData>
      <sheetData sheetId="5768">
        <row r="2">
          <cell r="A2">
            <v>0</v>
          </cell>
        </row>
      </sheetData>
      <sheetData sheetId="5769">
        <row r="2">
          <cell r="A2">
            <v>0</v>
          </cell>
        </row>
      </sheetData>
      <sheetData sheetId="5770">
        <row r="2">
          <cell r="A2">
            <v>0</v>
          </cell>
        </row>
      </sheetData>
      <sheetData sheetId="5771"/>
      <sheetData sheetId="5772"/>
      <sheetData sheetId="5773"/>
      <sheetData sheetId="5774"/>
      <sheetData sheetId="5775" refreshError="1"/>
      <sheetData sheetId="5776" refreshError="1"/>
      <sheetData sheetId="5777" refreshError="1"/>
      <sheetData sheetId="5778" refreshError="1"/>
      <sheetData sheetId="5779" refreshError="1"/>
      <sheetData sheetId="5780" refreshError="1"/>
      <sheetData sheetId="5781" refreshError="1"/>
      <sheetData sheetId="5782" refreshError="1"/>
      <sheetData sheetId="5783" refreshError="1"/>
      <sheetData sheetId="5784" refreshError="1"/>
      <sheetData sheetId="5785" refreshError="1"/>
      <sheetData sheetId="5786" refreshError="1"/>
      <sheetData sheetId="5787" refreshError="1"/>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row r="2">
          <cell r="B2" t="str">
            <v>Patrimonio
neto
personal</v>
          </cell>
        </row>
      </sheetData>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refreshError="1"/>
      <sheetData sheetId="5827" refreshError="1"/>
      <sheetData sheetId="5828" refreshError="1"/>
      <sheetData sheetId="5829" refreshError="1"/>
      <sheetData sheetId="5830" refreshError="1"/>
      <sheetData sheetId="5831" refreshError="1"/>
      <sheetData sheetId="5832" refreshError="1"/>
      <sheetData sheetId="5833" refreshError="1"/>
      <sheetData sheetId="5834" refreshError="1"/>
      <sheetData sheetId="5835" refreshError="1"/>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5+900 A K9+000"/>
      <sheetName val="VARIANTE KM 6-9"/>
      <sheetName val="JARDINES DE LA FE"/>
      <sheetName val="PEATONALES Y RETORNO 4 VARIANTE"/>
      <sheetName val="16+100-16+900 CONS DC LI"/>
      <sheetName val="16+500-16+900 RECUPE TRONCAL LD"/>
      <sheetName val="16+900 AL 17+600 DC SOBRE TC-LI"/>
      <sheetName val="17+600-19+700 CONS DC LI"/>
      <sheetName val="17+800-19+700 3 CARRIL TRONCAL"/>
      <sheetName val="PREDIOS PENDIENTE POR IDENTIFIC"/>
      <sheetName val="AUXILIAR"/>
    </sheetNames>
    <sheetDataSet>
      <sheetData sheetId="0"/>
      <sheetData sheetId="1"/>
      <sheetData sheetId="2"/>
      <sheetData sheetId="3"/>
      <sheetData sheetId="4"/>
      <sheetData sheetId="5"/>
      <sheetData sheetId="6"/>
      <sheetData sheetId="7"/>
      <sheetData sheetId="8"/>
      <sheetData sheetId="9"/>
      <sheetData sheetId="10">
        <row r="2">
          <cell r="A2" t="str">
            <v>Derecha</v>
          </cell>
        </row>
        <row r="3">
          <cell r="A3" t="str">
            <v>Izquierda</v>
          </cell>
        </row>
        <row r="4">
          <cell r="A4" t="str">
            <v>Ambos</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IU"/>
      <sheetName val="FACTOR PRESTACIONAL 2009"/>
      <sheetName val="HISTORICO"/>
      <sheetName val="SALARIO CELADOR 2008"/>
      <sheetName val="TARIFAS REGISTRO DISTRITAL 2009"/>
      <sheetName val="COSTOS OFICINA"/>
      <sheetName val="COSTOS CAMPAMENTO"/>
      <sheetName val="EQUIPO"/>
      <sheetName val="MATERIAL"/>
      <sheetName val="Presup_Cancha"/>
      <sheetName val="materiales"/>
      <sheetName val="otros"/>
      <sheetName val="Insumos"/>
      <sheetName val="APU"/>
      <sheetName val="Res-Accide-10"/>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mponente minimo"/>
      <sheetName val="COSTEO FM"/>
      <sheetName val="IPC"/>
      <sheetName val="Ensayos Laboratorio"/>
      <sheetName val="Hoja1"/>
    </sheetNames>
    <sheetDataSet>
      <sheetData sheetId="0"/>
      <sheetData sheetId="1"/>
      <sheetData sheetId="2">
        <row r="10">
          <cell r="D10">
            <v>2</v>
          </cell>
        </row>
      </sheetData>
      <sheetData sheetId="3"/>
      <sheetData sheetId="4"/>
      <sheetData sheetId="5"/>
      <sheetData sheetId="6"/>
      <sheetData sheetId="7"/>
      <sheetData sheetId="8"/>
      <sheetData sheetId="9"/>
      <sheetData sheetId="10"/>
      <sheetData sheetId="1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PTO GENERAL"/>
      <sheetName val="APU'S"/>
      <sheetName val="INSUMOS"/>
      <sheetName val="M.O"/>
      <sheetName val="PRESUP. CACHENCHE"/>
      <sheetName val="PRESUP. NVA CRUZ"/>
      <sheetName val="PRESUP. DIOS PRIMERO"/>
      <sheetName val="PRESUP. SAN PEDRO"/>
      <sheetName val="PRESUP. VARIANTE TURBANA"/>
      <sheetName val="cPresup"/>
      <sheetName val="PRESUP. MODELO"/>
      <sheetName val="RESUMEN"/>
    </sheetNames>
    <sheetDataSet>
      <sheetData sheetId="0">
        <row r="184">
          <cell r="E184">
            <v>599.31600000000003</v>
          </cell>
        </row>
        <row r="188">
          <cell r="E188">
            <v>226.90799999999999</v>
          </cell>
        </row>
        <row r="189">
          <cell r="E189">
            <v>21.824999999999999</v>
          </cell>
        </row>
        <row r="192">
          <cell r="E192">
            <v>323.35289999999998</v>
          </cell>
        </row>
        <row r="193">
          <cell r="E193">
            <v>319.93200000000002</v>
          </cell>
        </row>
        <row r="194">
          <cell r="E194">
            <v>21.824999999999999</v>
          </cell>
        </row>
        <row r="197">
          <cell r="E197">
            <v>489.37076489191418</v>
          </cell>
        </row>
        <row r="198">
          <cell r="E198">
            <v>216.828</v>
          </cell>
        </row>
        <row r="199">
          <cell r="E199">
            <v>145.5</v>
          </cell>
        </row>
        <row r="200">
          <cell r="E200">
            <v>489.37076489191418</v>
          </cell>
        </row>
        <row r="202">
          <cell r="E202">
            <v>274.04762833947194</v>
          </cell>
        </row>
        <row r="205">
          <cell r="E205">
            <v>319.93200000000002</v>
          </cell>
        </row>
        <row r="207">
          <cell r="E207">
            <v>109.65</v>
          </cell>
        </row>
        <row r="208">
          <cell r="E208">
            <v>90</v>
          </cell>
        </row>
        <row r="210">
          <cell r="E210">
            <v>119.65</v>
          </cell>
        </row>
        <row r="211">
          <cell r="E211">
            <v>15</v>
          </cell>
        </row>
        <row r="212">
          <cell r="E212">
            <v>90</v>
          </cell>
        </row>
        <row r="219">
          <cell r="E219">
            <v>328.95000000000005</v>
          </cell>
        </row>
        <row r="222">
          <cell r="E222">
            <v>599.31600000000003</v>
          </cell>
        </row>
        <row r="233">
          <cell r="E233">
            <v>219.6</v>
          </cell>
        </row>
        <row r="234">
          <cell r="E234">
            <v>39.6</v>
          </cell>
        </row>
        <row r="235">
          <cell r="E235">
            <v>259.2</v>
          </cell>
        </row>
        <row r="236">
          <cell r="B236" t="str">
            <v>ARREGLO DE ACOMETIDAS DOMICILIARIAS DE ACUEDUCTO (INCLUYE RACOR, MANGUERA, EXCAVACION Y TAPADO)</v>
          </cell>
          <cell r="C236" t="str">
            <v>un</v>
          </cell>
          <cell r="E236">
            <v>20</v>
          </cell>
        </row>
        <row r="237">
          <cell r="E237">
            <v>264</v>
          </cell>
        </row>
        <row r="238">
          <cell r="E238">
            <v>202.65</v>
          </cell>
        </row>
        <row r="239">
          <cell r="E239">
            <v>376</v>
          </cell>
        </row>
        <row r="240">
          <cell r="E240">
            <v>259.75</v>
          </cell>
        </row>
        <row r="241">
          <cell r="E241">
            <v>360</v>
          </cell>
        </row>
        <row r="242">
          <cell r="E242">
            <v>240</v>
          </cell>
        </row>
        <row r="243">
          <cell r="E243">
            <v>191.99999999999997</v>
          </cell>
        </row>
        <row r="244">
          <cell r="E244">
            <v>10.08</v>
          </cell>
        </row>
        <row r="248">
          <cell r="E248">
            <v>447.12</v>
          </cell>
        </row>
        <row r="249">
          <cell r="E249">
            <v>24</v>
          </cell>
        </row>
        <row r="250">
          <cell r="E250">
            <v>4320</v>
          </cell>
        </row>
        <row r="253">
          <cell r="E253">
            <v>480</v>
          </cell>
        </row>
        <row r="257">
          <cell r="E257">
            <v>47.62</v>
          </cell>
        </row>
        <row r="258">
          <cell r="E258">
            <v>21.164999999999999</v>
          </cell>
        </row>
        <row r="259">
          <cell r="E259">
            <v>20</v>
          </cell>
        </row>
        <row r="260">
          <cell r="B260" t="str">
            <v>SUMINISTRO E INSTALACION DE GEOTEXTIL TEJIDO T2100</v>
          </cell>
          <cell r="E260">
            <v>215.8</v>
          </cell>
        </row>
        <row r="261">
          <cell r="B261" t="str">
            <v>MEJORAMIENTO DE LA SUBRASANTE EN PROPORCION DE CAL DE 6%POR PESO</v>
          </cell>
          <cell r="C261" t="str">
            <v>m3</v>
          </cell>
          <cell r="E261">
            <v>13.280000000000001</v>
          </cell>
        </row>
        <row r="262">
          <cell r="B262" t="str">
            <v>SUB-BASE GRANULAR CLASE C</v>
          </cell>
          <cell r="E262">
            <v>322.7</v>
          </cell>
        </row>
        <row r="263">
          <cell r="E263">
            <v>211.14999999999998</v>
          </cell>
        </row>
        <row r="264">
          <cell r="E264">
            <v>154.93</v>
          </cell>
        </row>
        <row r="265">
          <cell r="E265">
            <v>166</v>
          </cell>
        </row>
        <row r="266">
          <cell r="E266">
            <v>132.79999999999998</v>
          </cell>
        </row>
        <row r="267">
          <cell r="E267">
            <v>10.08</v>
          </cell>
        </row>
        <row r="270">
          <cell r="E270">
            <v>447.11999999999995</v>
          </cell>
        </row>
        <row r="271">
          <cell r="E271">
            <v>2235.6</v>
          </cell>
        </row>
        <row r="272">
          <cell r="E272">
            <v>123.12</v>
          </cell>
        </row>
        <row r="273">
          <cell r="E273">
            <v>22161.600000000002</v>
          </cell>
        </row>
        <row r="277">
          <cell r="E277">
            <v>332</v>
          </cell>
        </row>
      </sheetData>
      <sheetData sheetId="1">
        <row r="26">
          <cell r="H26">
            <v>7213.5</v>
          </cell>
        </row>
        <row r="88">
          <cell r="H88">
            <v>24877</v>
          </cell>
        </row>
        <row r="119">
          <cell r="H119">
            <v>20812.5</v>
          </cell>
        </row>
        <row r="150">
          <cell r="H150">
            <v>14362.5</v>
          </cell>
        </row>
        <row r="181">
          <cell r="H181">
            <v>271081</v>
          </cell>
        </row>
        <row r="210">
          <cell r="H210">
            <v>28529</v>
          </cell>
        </row>
        <row r="239">
          <cell r="H239">
            <v>67727</v>
          </cell>
        </row>
        <row r="268">
          <cell r="H268">
            <v>7550.0000000000091</v>
          </cell>
        </row>
        <row r="297">
          <cell r="H297">
            <v>112666.69333333336</v>
          </cell>
        </row>
        <row r="327">
          <cell r="H327">
            <v>284036</v>
          </cell>
        </row>
        <row r="357">
          <cell r="H357">
            <v>213166.69333333333</v>
          </cell>
        </row>
        <row r="387">
          <cell r="H387">
            <v>73206</v>
          </cell>
        </row>
        <row r="447">
          <cell r="H447">
            <v>125068.99999999997</v>
          </cell>
        </row>
        <row r="477">
          <cell r="H477">
            <v>95892</v>
          </cell>
        </row>
        <row r="507">
          <cell r="H507">
            <v>289509.50000000006</v>
          </cell>
        </row>
        <row r="536">
          <cell r="H536">
            <v>84975</v>
          </cell>
        </row>
        <row r="566">
          <cell r="H566">
            <v>113503</v>
          </cell>
        </row>
        <row r="596">
          <cell r="H596">
            <v>16954</v>
          </cell>
        </row>
        <row r="626">
          <cell r="H626">
            <v>27809</v>
          </cell>
        </row>
        <row r="657">
          <cell r="H657">
            <v>29079</v>
          </cell>
        </row>
        <row r="687">
          <cell r="H687">
            <v>10928</v>
          </cell>
        </row>
        <row r="717">
          <cell r="H717">
            <v>67727</v>
          </cell>
        </row>
        <row r="805">
          <cell r="H805">
            <v>38405</v>
          </cell>
        </row>
        <row r="834">
          <cell r="H834">
            <v>10928</v>
          </cell>
        </row>
        <row r="863">
          <cell r="H863">
            <v>1961639.61</v>
          </cell>
        </row>
        <row r="891">
          <cell r="H891">
            <v>74976</v>
          </cell>
        </row>
        <row r="951">
          <cell r="H951">
            <v>169548</v>
          </cell>
        </row>
        <row r="1041">
          <cell r="H1041">
            <v>85325.499999999956</v>
          </cell>
        </row>
        <row r="1071">
          <cell r="H1071">
            <v>1761160.5</v>
          </cell>
        </row>
        <row r="1101">
          <cell r="H1101">
            <v>94628</v>
          </cell>
        </row>
        <row r="1130">
          <cell r="H1130">
            <v>217190</v>
          </cell>
        </row>
        <row r="1164">
          <cell r="H1164">
            <v>168022.5</v>
          </cell>
        </row>
        <row r="1194">
          <cell r="H1194">
            <v>56071</v>
          </cell>
        </row>
        <row r="1224">
          <cell r="H1224">
            <v>1194427</v>
          </cell>
        </row>
        <row r="1259">
          <cell r="H1259">
            <v>739303</v>
          </cell>
        </row>
        <row r="1289">
          <cell r="H1289">
            <v>23803.5</v>
          </cell>
        </row>
        <row r="1319">
          <cell r="H1319">
            <v>17084</v>
          </cell>
        </row>
        <row r="1378">
          <cell r="H1378">
            <v>1501.9999999999998</v>
          </cell>
        </row>
      </sheetData>
      <sheetData sheetId="2">
        <row r="2">
          <cell r="B2" t="str">
            <v>Equipo completo de topografia</v>
          </cell>
          <cell r="C2" t="str">
            <v>dia</v>
          </cell>
          <cell r="E2">
            <v>456890</v>
          </cell>
        </row>
        <row r="3">
          <cell r="B3" t="str">
            <v>Mojon en concreto 0,15m x0,15m x 0,5m</v>
          </cell>
          <cell r="C3" t="str">
            <v>und</v>
          </cell>
          <cell r="E3">
            <v>42000</v>
          </cell>
        </row>
        <row r="4">
          <cell r="B4" t="str">
            <v>Estacas, Pinturas, Tachuelas y Nylon</v>
          </cell>
          <cell r="C4" t="str">
            <v>und</v>
          </cell>
          <cell r="E4">
            <v>21275</v>
          </cell>
        </row>
        <row r="5">
          <cell r="B5" t="str">
            <v xml:space="preserve">Formaleta metálica </v>
          </cell>
          <cell r="C5" t="str">
            <v>m2xdia</v>
          </cell>
          <cell r="E5">
            <v>35488</v>
          </cell>
        </row>
        <row r="6">
          <cell r="B6" t="str">
            <v>Regla vibratoria de concreto, de longitud de 3 a 5 m, potencia de 6 a 9 HP</v>
          </cell>
          <cell r="E6">
            <v>10320</v>
          </cell>
        </row>
        <row r="7">
          <cell r="B7" t="str">
            <v>Concreto MR-42</v>
          </cell>
          <cell r="C7" t="str">
            <v>m3</v>
          </cell>
          <cell r="E7">
            <v>922466</v>
          </cell>
        </row>
        <row r="8">
          <cell r="B8" t="str">
            <v>Alambre negro Cal. 18</v>
          </cell>
          <cell r="C8" t="str">
            <v>kg</v>
          </cell>
          <cell r="E8">
            <v>11000</v>
          </cell>
        </row>
        <row r="9">
          <cell r="B9" t="str">
            <v>Antisol</v>
          </cell>
          <cell r="C9" t="str">
            <v>kg</v>
          </cell>
          <cell r="E9">
            <v>40619</v>
          </cell>
        </row>
        <row r="10">
          <cell r="B10" t="str">
            <v>Material de sub- base clase B (NT2) gradación SBG-38</v>
          </cell>
          <cell r="C10" t="str">
            <v>m3</v>
          </cell>
        </row>
        <row r="11">
          <cell r="B11" t="str">
            <v>Cemento portland ASTM C150 tipo I</v>
          </cell>
          <cell r="C11" t="str">
            <v>kg</v>
          </cell>
          <cell r="E11">
            <v>679</v>
          </cell>
        </row>
        <row r="12">
          <cell r="B12" t="str">
            <v>Motoniveladora potencia 215 HP, ancho de cuchilla 4,27 m, peso 18 ton</v>
          </cell>
          <cell r="E12">
            <v>261084</v>
          </cell>
        </row>
        <row r="13">
          <cell r="B13" t="str">
            <v>Carrotanque de agua (1000 Galones)</v>
          </cell>
          <cell r="E13">
            <v>156000</v>
          </cell>
        </row>
        <row r="14">
          <cell r="B14" t="str">
            <v>Vibrocompactador, potencia 153 HP, peso 10 ton</v>
          </cell>
          <cell r="E14">
            <v>182000</v>
          </cell>
        </row>
        <row r="15">
          <cell r="B15" t="str">
            <v>Transporte de material de sub-base</v>
          </cell>
          <cell r="E15">
            <v>1450</v>
          </cell>
        </row>
        <row r="16">
          <cell r="B16" t="str">
            <v>Mini Cargador</v>
          </cell>
          <cell r="E16">
            <v>106389</v>
          </cell>
        </row>
        <row r="17">
          <cell r="B17" t="str">
            <v xml:space="preserve">Cargador: potencia en el volante 125 hp, clasificación de rpm del motor 2300 </v>
          </cell>
          <cell r="E17">
            <v>184405.44442858</v>
          </cell>
        </row>
        <row r="18">
          <cell r="B18" t="str">
            <v xml:space="preserve">Derechos de conformación y/o disposición de materiales sobrantes </v>
          </cell>
          <cell r="C18" t="str">
            <v>m3</v>
          </cell>
          <cell r="E18">
            <v>7297</v>
          </cell>
        </row>
        <row r="19">
          <cell r="B19" t="str">
            <v>Transporte de material de demolición</v>
          </cell>
          <cell r="E19">
            <v>1055</v>
          </cell>
        </row>
        <row r="20">
          <cell r="B20" t="str">
            <v>Retroexcavadora sobre oruga, potencia 158 kw, balde de 1.5 m3</v>
          </cell>
          <cell r="E20">
            <v>221921</v>
          </cell>
        </row>
        <row r="21">
          <cell r="B21" t="str">
            <v>Derecho de explotación y/o disposición de materiales</v>
          </cell>
          <cell r="C21" t="str">
            <v>m3</v>
          </cell>
          <cell r="E21">
            <v>8138</v>
          </cell>
        </row>
        <row r="22">
          <cell r="B22" t="str">
            <v>Compresor portátil de 70 a 120 HP, con martillo</v>
          </cell>
          <cell r="E22">
            <v>65820</v>
          </cell>
        </row>
        <row r="23">
          <cell r="B23" t="str">
            <v>Transporte de material de excavación</v>
          </cell>
          <cell r="E23">
            <v>1081</v>
          </cell>
        </row>
        <row r="24">
          <cell r="B24" t="str">
            <v>Retrocargador, pala de 1,1 m3 de capacidad, profundidad de excavación de 4.400 mm y una altura de 5.680 mm</v>
          </cell>
          <cell r="E24">
            <v>142771</v>
          </cell>
        </row>
        <row r="25">
          <cell r="B25" t="str">
            <v>Transporte de material de relleno</v>
          </cell>
          <cell r="E25">
            <v>1450</v>
          </cell>
        </row>
        <row r="26">
          <cell r="B26" t="str">
            <v>Material seleccionado para relleno</v>
          </cell>
          <cell r="E26">
            <v>23103</v>
          </cell>
        </row>
        <row r="27">
          <cell r="B27" t="str">
            <v>Piedra para concreto ciclópeo (rajón o canto rodado)</v>
          </cell>
          <cell r="C27" t="str">
            <v>m3</v>
          </cell>
          <cell r="E27">
            <v>85715</v>
          </cell>
        </row>
        <row r="28">
          <cell r="B28" t="str">
            <v>Transporte de piedra para concreto ciclópeo</v>
          </cell>
          <cell r="E28">
            <v>1827</v>
          </cell>
        </row>
        <row r="29">
          <cell r="B29" t="str">
            <v>Material de relleno (Zahorra)</v>
          </cell>
          <cell r="E29">
            <v>18572</v>
          </cell>
        </row>
        <row r="30">
          <cell r="B30" t="str">
            <v>Material de relleno (Recebo)</v>
          </cell>
          <cell r="C30" t="str">
            <v>m3</v>
          </cell>
          <cell r="E30">
            <v>33645.838258786302</v>
          </cell>
        </row>
        <row r="31">
          <cell r="B31" t="str">
            <v>Vibrador de concreto, potencia aproximada de 3 hp, mangueras de 4 a 6 metros</v>
          </cell>
          <cell r="C31" t="str">
            <v>dia</v>
          </cell>
          <cell r="E31">
            <v>48720</v>
          </cell>
        </row>
        <row r="33">
          <cell r="B33" t="str">
            <v>Concreto 3000 PSI</v>
          </cell>
          <cell r="C33" t="str">
            <v>m3</v>
          </cell>
          <cell r="E33">
            <v>774872.34615384613</v>
          </cell>
        </row>
        <row r="34">
          <cell r="B34" t="str">
            <v xml:space="preserve">Mortero 1:3 </v>
          </cell>
          <cell r="C34" t="str">
            <v>m3</v>
          </cell>
          <cell r="E34">
            <v>432000</v>
          </cell>
        </row>
        <row r="35">
          <cell r="B35" t="str">
            <v>Geotextil tejido TR3000</v>
          </cell>
          <cell r="C35" t="str">
            <v>m2</v>
          </cell>
          <cell r="E35">
            <v>13733.333333299999</v>
          </cell>
        </row>
        <row r="36">
          <cell r="B36" t="str">
            <v>Cortadora de pavimento</v>
          </cell>
          <cell r="E36">
            <v>16508</v>
          </cell>
        </row>
        <row r="37">
          <cell r="B37" t="str">
            <v>Cordon para sellado de juntas</v>
          </cell>
          <cell r="C37" t="str">
            <v>m</v>
          </cell>
          <cell r="E37">
            <v>720</v>
          </cell>
        </row>
        <row r="38">
          <cell r="B38" t="str">
            <v xml:space="preserve">Sellante de poliuretano </v>
          </cell>
          <cell r="C38" t="str">
            <v>gln</v>
          </cell>
          <cell r="E38">
            <v>460000</v>
          </cell>
        </row>
        <row r="39">
          <cell r="B39" t="str">
            <v>Acero de refuerzo PDR-60, Fy: 4200 kg/cm2</v>
          </cell>
          <cell r="C39" t="str">
            <v>kg</v>
          </cell>
          <cell r="E39">
            <v>6050</v>
          </cell>
        </row>
        <row r="40">
          <cell r="B40" t="str">
            <v>Cizalla manual de 90 cm</v>
          </cell>
          <cell r="E40">
            <v>3087.5</v>
          </cell>
        </row>
        <row r="41">
          <cell r="B41" t="str">
            <v>Compactador manual vibratorio (CANGURO) (Apisonadores), potencia aproximada 5 HP</v>
          </cell>
          <cell r="E41">
            <v>15358</v>
          </cell>
        </row>
        <row r="42">
          <cell r="B42" t="str">
            <v>Tapa aro para manhole</v>
          </cell>
          <cell r="C42" t="str">
            <v>und</v>
          </cell>
          <cell r="E42">
            <v>713900</v>
          </cell>
        </row>
        <row r="43">
          <cell r="B43" t="str">
            <v>Vibrador de concreto, potencia aproximada de 3 hp, mangueras de 4 a 6 metros</v>
          </cell>
          <cell r="E43">
            <v>6100</v>
          </cell>
        </row>
        <row r="44">
          <cell r="B44" t="str">
            <v>Concreto resistencia 14 MPa</v>
          </cell>
          <cell r="C44" t="str">
            <v>m3</v>
          </cell>
          <cell r="E44">
            <v>542449.38567000569</v>
          </cell>
        </row>
        <row r="45">
          <cell r="B45" t="str">
            <v>Tubo novafort 10"x6m PVC</v>
          </cell>
          <cell r="C45" t="str">
            <v>und</v>
          </cell>
          <cell r="E45">
            <v>553371</v>
          </cell>
        </row>
        <row r="46">
          <cell r="B46" t="str">
            <v>Tubo novafort 12"x6m PVC</v>
          </cell>
          <cell r="C46" t="str">
            <v>und</v>
          </cell>
          <cell r="E46">
            <v>801526.56546922203</v>
          </cell>
        </row>
        <row r="47">
          <cell r="B47" t="str">
            <v>Grúa capacidad 15 toneladas</v>
          </cell>
          <cell r="E47">
            <v>219083.28806690741</v>
          </cell>
        </row>
        <row r="49">
          <cell r="B49" t="str">
            <v>Tela de fique o similar</v>
          </cell>
          <cell r="C49" t="str">
            <v>m2</v>
          </cell>
          <cell r="E49">
            <v>12627.3321181679</v>
          </cell>
        </row>
        <row r="50">
          <cell r="B50" t="str">
            <v>Cicatrizante hormonal para remoción de especies vegetales</v>
          </cell>
          <cell r="C50" t="str">
            <v>kg</v>
          </cell>
          <cell r="E50">
            <v>42996.791205642767</v>
          </cell>
        </row>
        <row r="51">
          <cell r="B51" t="str">
            <v>Fertilizante orgánico mineral</v>
          </cell>
          <cell r="C51" t="str">
            <v>L</v>
          </cell>
          <cell r="E51">
            <v>33974.525724417857</v>
          </cell>
        </row>
        <row r="52">
          <cell r="B52" t="str">
            <v>Listones o postes de madera para tutor de árbol</v>
          </cell>
          <cell r="C52" t="str">
            <v>und</v>
          </cell>
          <cell r="E52">
            <v>5598.5830548400099</v>
          </cell>
        </row>
        <row r="53">
          <cell r="B53" t="str">
            <v>Tubo novafort 14"x6m PVC</v>
          </cell>
          <cell r="C53" t="str">
            <v>und</v>
          </cell>
          <cell r="E53">
            <v>1193313</v>
          </cell>
        </row>
        <row r="55">
          <cell r="B55" t="str">
            <v>Mortero impermeabilizado 1:3</v>
          </cell>
          <cell r="C55" t="str">
            <v>m3</v>
          </cell>
          <cell r="E55">
            <v>709722</v>
          </cell>
        </row>
        <row r="56">
          <cell r="B56" t="str">
            <v>Arotapa PP Cámara Inspección</v>
          </cell>
          <cell r="C56" t="str">
            <v>und</v>
          </cell>
          <cell r="E56">
            <v>634895.91599999997</v>
          </cell>
        </row>
        <row r="57">
          <cell r="B57" t="str">
            <v>Tubo PR 3"x6m</v>
          </cell>
          <cell r="C57" t="str">
            <v>und</v>
          </cell>
          <cell r="E57">
            <v>75300</v>
          </cell>
        </row>
        <row r="58">
          <cell r="B58" t="str">
            <v>Codo PR 90x3"</v>
          </cell>
          <cell r="C58" t="str">
            <v>und</v>
          </cell>
          <cell r="E58">
            <v>49000</v>
          </cell>
        </row>
        <row r="59">
          <cell r="B59" t="str">
            <v>Union PR 3"</v>
          </cell>
          <cell r="C59" t="str">
            <v>und</v>
          </cell>
          <cell r="E59">
            <v>22000</v>
          </cell>
        </row>
        <row r="60">
          <cell r="B60" t="str">
            <v>Tee PR 3"</v>
          </cell>
          <cell r="C60" t="str">
            <v>und</v>
          </cell>
          <cell r="E60">
            <v>63000</v>
          </cell>
        </row>
        <row r="61">
          <cell r="B61" t="str">
            <v>Ladrillo Tolete</v>
          </cell>
          <cell r="E61">
            <v>1500</v>
          </cell>
        </row>
        <row r="64">
          <cell r="B64" t="str">
            <v>Impermebilizante</v>
          </cell>
          <cell r="C64" t="str">
            <v>kg</v>
          </cell>
          <cell r="E64">
            <v>21500</v>
          </cell>
        </row>
        <row r="65">
          <cell r="B65" t="str">
            <v>Tubo Sant 4" x 6m</v>
          </cell>
          <cell r="C65" t="str">
            <v>und</v>
          </cell>
          <cell r="E65">
            <v>96200</v>
          </cell>
        </row>
        <row r="66">
          <cell r="B66" t="str">
            <v>Union Sant 4"</v>
          </cell>
          <cell r="C66" t="str">
            <v>und</v>
          </cell>
          <cell r="E66">
            <v>4550</v>
          </cell>
        </row>
        <row r="67">
          <cell r="B67" t="str">
            <v>Codo Sant 4"x45°</v>
          </cell>
          <cell r="C67" t="str">
            <v>und</v>
          </cell>
          <cell r="E67">
            <v>8500</v>
          </cell>
        </row>
        <row r="68">
          <cell r="B68" t="str">
            <v>Codo Sant 4"x90°</v>
          </cell>
          <cell r="C68" t="str">
            <v>und</v>
          </cell>
          <cell r="E68">
            <v>10900</v>
          </cell>
        </row>
        <row r="69">
          <cell r="B69" t="str">
            <v>Kit silla yee 10"x6"</v>
          </cell>
          <cell r="C69" t="str">
            <v>und</v>
          </cell>
          <cell r="E69">
            <v>130000</v>
          </cell>
        </row>
        <row r="70">
          <cell r="B70" t="str">
            <v>Triturado</v>
          </cell>
          <cell r="C70" t="str">
            <v>m3</v>
          </cell>
          <cell r="E70">
            <v>76385.912261541307</v>
          </cell>
        </row>
        <row r="71">
          <cell r="B71" t="str">
            <v>Kit silla yee 12"x6"</v>
          </cell>
          <cell r="C71" t="str">
            <v>und</v>
          </cell>
          <cell r="E71">
            <v>207848.50664569254</v>
          </cell>
        </row>
        <row r="72">
          <cell r="B72" t="str">
            <v>Kit silla yee 14"x6"</v>
          </cell>
          <cell r="C72" t="str">
            <v>und</v>
          </cell>
          <cell r="E72">
            <v>303000</v>
          </cell>
        </row>
        <row r="73">
          <cell r="B73" t="str">
            <v>hincadora para barrera 900 juliuis de impacto incluye combustible</v>
          </cell>
          <cell r="E73">
            <v>236930</v>
          </cell>
        </row>
        <row r="74">
          <cell r="B74" t="str">
            <v>Señal SI-04 (Poste de referencia). Tablero en lámina galvanizada de 1m ó 1,25m x 0,45m; calibre 20, reflectivo tipo IX</v>
          </cell>
          <cell r="C74" t="str">
            <v>und</v>
          </cell>
          <cell r="E74">
            <v>792000</v>
          </cell>
        </row>
        <row r="76">
          <cell r="B76" t="str">
            <v>Transporte de material sobrante de poda</v>
          </cell>
          <cell r="E76">
            <v>1773</v>
          </cell>
        </row>
        <row r="77">
          <cell r="B77" t="str">
            <v>Transporte de Viga vehicular en concreto pretensado sección tipo Ɪ, Longitud entre 25m y 30m, 0,49 m3/ml.</v>
          </cell>
          <cell r="E77">
            <v>2171.3080980950749</v>
          </cell>
        </row>
        <row r="78">
          <cell r="B78" t="str">
            <v>Señal SI-04 (Poste de referencia). Tablero en lámina galvanizada de 1m ó 1,25m x 0,45m; calibre 20, reflectivo tipo IX.</v>
          </cell>
          <cell r="C78" t="str">
            <v>und</v>
          </cell>
          <cell r="E78">
            <v>417796.45503447059</v>
          </cell>
        </row>
        <row r="79">
          <cell r="B79" t="str">
            <v>Tornillos de ocho  milímetros (8 mm) (5/16 de pulgada) por una (1)  pulgada, rosca ordinaria, arandelas y tuercas. Cuatro (4) remaches.</v>
          </cell>
          <cell r="C79" t="str">
            <v>und</v>
          </cell>
          <cell r="E79">
            <v>1100</v>
          </cell>
        </row>
        <row r="80">
          <cell r="B80" t="str">
            <v>Poste monolítico y brazos elaborados en tubo galvanizado redondo, donde la sección transversal del soporte debe ser circular diámetro interno de la sección circular del soporte deberá ser de dos pulgadas (2”) y dos milímetros (2 mm) de espesor; altura variable hasta 3,5 m.</v>
          </cell>
          <cell r="C80" t="str">
            <v>und</v>
          </cell>
          <cell r="E80">
            <v>214200</v>
          </cell>
        </row>
        <row r="81">
          <cell r="B81" t="str">
            <v>Antigrafiti</v>
          </cell>
          <cell r="C81" t="str">
            <v>gln</v>
          </cell>
          <cell r="E81">
            <v>140000</v>
          </cell>
        </row>
        <row r="82">
          <cell r="B82" t="str">
            <v>Arena lavada</v>
          </cell>
          <cell r="C82" t="str">
            <v>m3</v>
          </cell>
          <cell r="E82">
            <v>129870</v>
          </cell>
        </row>
        <row r="83">
          <cell r="B83" t="str">
            <v>Agregado para concreto hidráulico</v>
          </cell>
          <cell r="C83" t="str">
            <v>m3</v>
          </cell>
          <cell r="E83">
            <v>101333.33333333299</v>
          </cell>
        </row>
        <row r="84">
          <cell r="B84" t="str">
            <v>Agua</v>
          </cell>
          <cell r="C84" t="str">
            <v>L</v>
          </cell>
          <cell r="E84">
            <v>110</v>
          </cell>
        </row>
        <row r="85">
          <cell r="B85" t="str">
            <v>Camión con capacidad de 5 ton o superior</v>
          </cell>
          <cell r="E85">
            <v>61288.797384159203</v>
          </cell>
        </row>
        <row r="87">
          <cell r="B87" t="str">
            <v>Pintura acrílica pura para demarcacion vial.</v>
          </cell>
          <cell r="C87" t="str">
            <v>gln</v>
          </cell>
          <cell r="E87">
            <v>143450</v>
          </cell>
        </row>
        <row r="88">
          <cell r="B88" t="str">
            <v>Disolvente para pintura de demarcacion vial (XILOL)</v>
          </cell>
          <cell r="C88" t="str">
            <v>gln</v>
          </cell>
          <cell r="E88">
            <v>47250</v>
          </cell>
        </row>
        <row r="89">
          <cell r="B89" t="str">
            <v xml:space="preserve">Microesferas reflectivas de vidrio </v>
          </cell>
          <cell r="C89" t="str">
            <v>kg</v>
          </cell>
          <cell r="E89">
            <v>7450</v>
          </cell>
        </row>
        <row r="90">
          <cell r="B90" t="str">
            <v>Tubo Sant 6" x 6m</v>
          </cell>
          <cell r="C90" t="str">
            <v>und</v>
          </cell>
        </row>
        <row r="91">
          <cell r="B91" t="str">
            <v>Geotextil tejido T2100</v>
          </cell>
          <cell r="C91" t="str">
            <v>m2</v>
          </cell>
          <cell r="E91">
            <v>22620.833333333336</v>
          </cell>
        </row>
        <row r="92">
          <cell r="B92" t="str">
            <v>Cal hidratada</v>
          </cell>
          <cell r="C92" t="str">
            <v>kg</v>
          </cell>
          <cell r="E92">
            <v>1876</v>
          </cell>
        </row>
        <row r="93">
          <cell r="B93" t="str">
            <v>Material de sub- base clase C (NT1) gradación SBG-38</v>
          </cell>
          <cell r="C93" t="str">
            <v>m3</v>
          </cell>
          <cell r="E93">
            <v>63350</v>
          </cell>
        </row>
        <row r="94">
          <cell r="B94" t="str">
            <v>Tapon roscado PR 3/4"</v>
          </cell>
          <cell r="C94" t="str">
            <v>Und</v>
          </cell>
          <cell r="E94">
            <v>2200</v>
          </cell>
        </row>
        <row r="95">
          <cell r="B95" t="str">
            <v xml:space="preserve">Manguera PF+UAD 3/4" </v>
          </cell>
          <cell r="C95" t="str">
            <v>ml</v>
          </cell>
          <cell r="E95">
            <v>8128</v>
          </cell>
        </row>
        <row r="96">
          <cell r="B96" t="str">
            <v>Adaptador Macho PF 3/4"</v>
          </cell>
          <cell r="C96" t="str">
            <v>und</v>
          </cell>
          <cell r="E96">
            <v>26351.566666666666</v>
          </cell>
        </row>
        <row r="97">
          <cell r="B97" t="str">
            <v>Teflon industrial</v>
          </cell>
          <cell r="C97" t="str">
            <v>und</v>
          </cell>
          <cell r="E97">
            <v>3358</v>
          </cell>
        </row>
        <row r="98">
          <cell r="B98" t="str">
            <v>Adaptador Hembra PR 3/4"</v>
          </cell>
          <cell r="C98" t="str">
            <v>und</v>
          </cell>
          <cell r="E98">
            <v>1100</v>
          </cell>
        </row>
        <row r="99">
          <cell r="B99" t="str">
            <v>Tubo PR 1/2"</v>
          </cell>
          <cell r="C99" t="str">
            <v>ml</v>
          </cell>
          <cell r="E99">
            <v>14900</v>
          </cell>
        </row>
        <row r="100">
          <cell r="B100" t="str">
            <v>Union PR 1/2"</v>
          </cell>
          <cell r="C100" t="str">
            <v>und</v>
          </cell>
          <cell r="E100">
            <v>300</v>
          </cell>
        </row>
        <row r="101">
          <cell r="B101" t="str">
            <v>Codo PR 1/2"</v>
          </cell>
          <cell r="C101" t="str">
            <v>und</v>
          </cell>
          <cell r="E101">
            <v>450</v>
          </cell>
        </row>
      </sheetData>
      <sheetData sheetId="3">
        <row r="45">
          <cell r="F45">
            <v>113880</v>
          </cell>
          <cell r="H45">
            <v>75920</v>
          </cell>
          <cell r="J45">
            <v>80665</v>
          </cell>
          <cell r="L45">
            <v>47450</v>
          </cell>
          <cell r="N45">
            <v>47450</v>
          </cell>
        </row>
      </sheetData>
      <sheetData sheetId="4">
        <row r="11">
          <cell r="B11" t="str">
            <v>TRAZADO Y LOCALIZACION</v>
          </cell>
        </row>
        <row r="12">
          <cell r="B12" t="str">
            <v>DEMOLICION DE PLACA ESP. 0.15 a 0,20 MTS (INC. RET. DE MATERIAL EN SITIO AUTORIZADO POR LA AUTORIDAD AMBIENTAL)</v>
          </cell>
        </row>
        <row r="13">
          <cell r="B13" t="str">
            <v>DEMOLICION DE CUNETAS (INC. RET. DE MATERIAL EN SITIO AUTORIZADO POR LA AUTORIDAD AMBIENTAL)</v>
          </cell>
          <cell r="C13" t="str">
            <v>ML</v>
          </cell>
        </row>
        <row r="14">
          <cell r="B14" t="str">
            <v>DEMOLICION DE ANDENES (INC. RET. DE MATERIAL EN SITIO AUTORIZADO POR LA AUTORIDAD AMBIENTAL)</v>
          </cell>
          <cell r="C14" t="str">
            <v>M2</v>
          </cell>
        </row>
        <row r="15">
          <cell r="B15" t="str">
            <v>DEMOLICION DE BORDILLOS (INC. RET. DE MATERIAL EN SITIO AUTORIZADO POR LA AUTORIDAD AMBIENTAL)</v>
          </cell>
          <cell r="C15" t="str">
            <v>ML</v>
          </cell>
        </row>
        <row r="16">
          <cell r="B16" t="str">
            <v>REMOCION Y TRASLADO DE ARBOLES</v>
          </cell>
          <cell r="C16" t="str">
            <v>UN</v>
          </cell>
        </row>
        <row r="19">
          <cell r="B19" t="str">
            <v>EXCAVACION MECÁNICA DE SUBRASANTE</v>
          </cell>
          <cell r="C19" t="str">
            <v>M3</v>
          </cell>
        </row>
        <row r="20">
          <cell r="B20" t="str">
            <v>EXCAVACION MANUAL</v>
          </cell>
        </row>
        <row r="21">
          <cell r="B21" t="str">
            <v>CONFORMACION DE SUBRASANTE</v>
          </cell>
        </row>
        <row r="22">
          <cell r="B22" t="str">
            <v>SUBBASE GRANULAR CLASE B, MEJORADA CON CEMENTO</v>
          </cell>
        </row>
        <row r="23">
          <cell r="B23" t="str">
            <v>CARGUE, TRANSPORTE Y DISPOSICION FINAL DE MAT. SOBRANTE EN SITIO AUTORIZADO POR LA AUTORIDAD AMBIENTAL</v>
          </cell>
        </row>
        <row r="24">
          <cell r="B24" t="str">
            <v>RELLENO PIEDRA CIMIENTO/RAJON</v>
          </cell>
        </row>
        <row r="25">
          <cell r="B25" t="str">
            <v xml:space="preserve">RELLENO CON MATERIAL SELECCIONADO (ZAHORRA) </v>
          </cell>
        </row>
        <row r="26">
          <cell r="B26" t="str">
            <v xml:space="preserve">RELLENO CON MATERIAL SELECCIONADO (TIPO RECEBO) </v>
          </cell>
        </row>
        <row r="29">
          <cell r="B29" t="str">
            <v>PAVIMENTO EN CONCRETO RIGIDO MR 42, E= 0,20m INCLUYE REFUERZO Y CANASTILLA DE 1/4",CON PASADORES DE 1" L=0,35 M C/0,30M. ACERO DE AMARRE DE 1/2" L= 1,20M C/0,85M, ANTISOL, PLASTICO, RIELES Y MANO DE OBRA</v>
          </cell>
        </row>
        <row r="30">
          <cell r="B30" t="str">
            <v>BORDILLO (15x20) EN CONCRETO fc=3000 PSI A LA COMPRENSION</v>
          </cell>
        </row>
        <row r="31">
          <cell r="B31" t="str">
            <v>ANDENES (e=0.10) EN CONCRETO fc=3000 PSI A LA COMPRENSION. INCLUYE MALLA ELECTROSOLDADA DE REFUERZO</v>
          </cell>
        </row>
        <row r="32">
          <cell r="B32" t="str">
            <v>SUMINISTRO E INSTALACIÓN DE GEOTEXTIL TEJIDO TR3000 O SIMILAR</v>
          </cell>
        </row>
        <row r="33">
          <cell r="B33" t="str">
            <v>CORTE Y SELLADO DE JUNTAS DE CONSTRUCCION</v>
          </cell>
        </row>
        <row r="34">
          <cell r="B34" t="str">
            <v>ACERO DE REFUERZO DE 60.000 PSI PARA PLACAS ESPECIALES</v>
          </cell>
        </row>
        <row r="37">
          <cell r="B37" t="str">
            <v>EXCAVACIÓN MANUAL DE MATERIAL COMÚN PARA OBRAS DE DRENAJE</v>
          </cell>
        </row>
        <row r="38">
          <cell r="B38" t="str">
            <v>EXCAVACIÓN MECANICA DE MATERIAL COMÚN PARA OBRAS DE DRENAJE</v>
          </cell>
        </row>
        <row r="39">
          <cell r="B39" t="str">
            <v>CONSTRUCCION DE MANHOLE- H= 2,0 - 5,0 MT.</v>
          </cell>
        </row>
        <row r="40">
          <cell r="B40" t="str">
            <v>SOLADO EN CONCRETO POBRE 2000PSI, e=0,05m</v>
          </cell>
        </row>
        <row r="41">
          <cell r="B41" t="str">
            <v>ACERO DE REFUERZO</v>
          </cell>
          <cell r="C41" t="str">
            <v>KG</v>
          </cell>
        </row>
        <row r="42">
          <cell r="B42" t="str">
            <v>CONCRETO fc=3000 PSI PARA LOSAS Y MUROS</v>
          </cell>
          <cell r="C42" t="str">
            <v>M3</v>
          </cell>
        </row>
        <row r="43">
          <cell r="B43" t="str">
            <v>ENROCADO DE PROTECCION</v>
          </cell>
          <cell r="C43" t="str">
            <v>M2</v>
          </cell>
        </row>
        <row r="44">
          <cell r="B44" t="str">
            <v>SUMIDEROS (LATERAL Y TRANSVERSAL) INCLUYE REJILLA METÁLICA CON MODULOS DE 125X50X10 CM</v>
          </cell>
        </row>
        <row r="45">
          <cell r="B45" t="str">
            <v>SUMINISTRO E INSTALACIÓN DE TUBERIA PVC PARA ALCANTARILLADO TIPO NOVAFORT o EQUIVALENTE DE Φ10" INCLUYE ACCESORIOS</v>
          </cell>
          <cell r="C45" t="str">
            <v>ML</v>
          </cell>
        </row>
        <row r="46">
          <cell r="B46" t="str">
            <v>SUMINISTRO E INSTALACIÓN DE TUBERIA PVCPARA ALCANTARILLADO TIPO NOVAFORT Φ12" INCLUYE ACCESORIOS</v>
          </cell>
          <cell r="C46" t="str">
            <v>ML</v>
          </cell>
        </row>
        <row r="47">
          <cell r="B47" t="str">
            <v>SUMINISTRO E INSTALACIÓN DE TUBERIA PVC PARA ALCANTARILLADO TIPO NOVAFORT Φ14" INCLUYE ACCESORIOS</v>
          </cell>
        </row>
        <row r="48">
          <cell r="B48" t="str">
            <v>INSPECCION Y REUBICACION DE ACOMETIDAS DE SERVICIOS PUBLICOS</v>
          </cell>
          <cell r="C48" t="str">
            <v>ML</v>
          </cell>
        </row>
        <row r="49">
          <cell r="B49" t="str">
            <v>NIVELACION Y RECONSTRUCCION DE MANHOLES</v>
          </cell>
          <cell r="C49" t="str">
            <v>UN</v>
          </cell>
        </row>
        <row r="50">
          <cell r="B50" t="str">
            <v>SUMINISTRO E INSTALACIÓN DE TUBERÍA DE ACUEDUCTO Φ3". INCLUYE ACCESORIOS</v>
          </cell>
          <cell r="C50" t="str">
            <v>ML</v>
          </cell>
        </row>
        <row r="51">
          <cell r="B51" t="str">
            <v>NIVELACION Y RECONSTRUCCION DE REGISTROS SANITARIOS DOMICILIARIOS</v>
          </cell>
          <cell r="C51" t="str">
            <v>UN</v>
          </cell>
        </row>
        <row r="52">
          <cell r="B52" t="str">
            <v>SUMINISTRO E INSTALACIÓN DE TUBERÍA SANITARIA Φ4". INCLUYE ACCESORIOS</v>
          </cell>
          <cell r="C52" t="str">
            <v>ML</v>
          </cell>
        </row>
        <row r="55">
          <cell r="B55" t="str">
            <v>REUBICACION DE POSTES DE REDES DE ENERGIA</v>
          </cell>
          <cell r="C55" t="str">
            <v>UN</v>
          </cell>
        </row>
        <row r="58">
          <cell r="B58" t="str">
            <v>SUMINISTRO Y COLOCACION DE SEÑALIZACION VERTICAL</v>
          </cell>
          <cell r="C58" t="str">
            <v>UND</v>
          </cell>
        </row>
        <row r="59">
          <cell r="B59" t="str">
            <v>FLECHAS DE PISO</v>
          </cell>
          <cell r="C59" t="str">
            <v>UND</v>
          </cell>
        </row>
        <row r="60">
          <cell r="B60" t="str">
            <v>LINEAS CONTINUAS</v>
          </cell>
          <cell r="C60" t="str">
            <v>ML</v>
          </cell>
        </row>
        <row r="61">
          <cell r="B61" t="str">
            <v>BARANDAS METALICAS DE PROTECCION TIPO INVIAS H=1,00</v>
          </cell>
          <cell r="C61" t="str">
            <v>ML</v>
          </cell>
        </row>
        <row r="64">
          <cell r="B64" t="str">
            <v>LIMPIEZA Y ASEO DE OBRA</v>
          </cell>
          <cell r="C64" t="str">
            <v>M2</v>
          </cell>
        </row>
      </sheetData>
      <sheetData sheetId="5"/>
      <sheetData sheetId="6"/>
      <sheetData sheetId="7"/>
      <sheetData sheetId="8"/>
      <sheetData sheetId="9"/>
      <sheetData sheetId="10"/>
      <sheetData sheetId="1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EN"/>
      <sheetName val="PRESUP. CACHENCHE"/>
      <sheetName val="PRESUP. NVA CRUZ"/>
      <sheetName val="PRESUP. DIOS PRIMERO"/>
      <sheetName val="PRESUP. SAN PEDRO"/>
      <sheetName val="BELLA VISTA TRANS 15 Y C 15"/>
      <sheetName val="PRESUP. LA ZETA"/>
      <sheetName val="PRESUP. VARIANTE TURBANA"/>
      <sheetName val="cPresup"/>
      <sheetName val="PRESUP. MODELO"/>
    </sheetNames>
    <sheetDataSet>
      <sheetData sheetId="0"/>
      <sheetData sheetId="1">
        <row r="18">
          <cell r="E18">
            <v>960</v>
          </cell>
        </row>
        <row r="19">
          <cell r="E19">
            <v>150</v>
          </cell>
        </row>
        <row r="20">
          <cell r="E20">
            <v>1576.8900000000003</v>
          </cell>
        </row>
        <row r="21">
          <cell r="E21">
            <v>473.06700000000006</v>
          </cell>
        </row>
        <row r="22">
          <cell r="E22">
            <v>1443</v>
          </cell>
        </row>
        <row r="24">
          <cell r="E24">
            <v>75</v>
          </cell>
        </row>
        <row r="28">
          <cell r="E28">
            <v>1576.8900000000003</v>
          </cell>
        </row>
        <row r="29">
          <cell r="E29">
            <v>520</v>
          </cell>
        </row>
        <row r="30">
          <cell r="E30">
            <v>520</v>
          </cell>
        </row>
        <row r="31">
          <cell r="E31">
            <v>2049.9570000000003</v>
          </cell>
        </row>
        <row r="32">
          <cell r="E32">
            <v>584.42499999999995</v>
          </cell>
        </row>
        <row r="33">
          <cell r="E33">
            <v>2523.0240000000008</v>
          </cell>
        </row>
        <row r="59">
          <cell r="E59">
            <v>750</v>
          </cell>
        </row>
      </sheetData>
      <sheetData sheetId="2">
        <row r="10">
          <cell r="F10">
            <v>651.5775000000001</v>
          </cell>
        </row>
        <row r="12">
          <cell r="F12">
            <v>20</v>
          </cell>
        </row>
        <row r="18">
          <cell r="F18">
            <v>448.69499999999999</v>
          </cell>
        </row>
        <row r="19">
          <cell r="F19">
            <v>106.2</v>
          </cell>
        </row>
        <row r="20">
          <cell r="F20">
            <v>651.5775000000001</v>
          </cell>
        </row>
        <row r="21">
          <cell r="F21">
            <v>214.22325000000004</v>
          </cell>
        </row>
        <row r="22">
          <cell r="F22">
            <v>721.36350000000004</v>
          </cell>
        </row>
        <row r="24">
          <cell r="F24">
            <v>53.1</v>
          </cell>
        </row>
        <row r="25">
          <cell r="F25">
            <v>42</v>
          </cell>
        </row>
        <row r="28">
          <cell r="F28">
            <v>651.5775000000001</v>
          </cell>
        </row>
        <row r="29">
          <cell r="F29">
            <v>374</v>
          </cell>
        </row>
        <row r="31">
          <cell r="F31">
            <v>884.55075000000011</v>
          </cell>
        </row>
        <row r="32">
          <cell r="F32">
            <v>415.61249999999995</v>
          </cell>
        </row>
        <row r="33">
          <cell r="F33">
            <v>364.88340000000011</v>
          </cell>
        </row>
        <row r="36">
          <cell r="F36">
            <v>38.6</v>
          </cell>
        </row>
        <row r="39">
          <cell r="F39">
            <v>27.5</v>
          </cell>
        </row>
        <row r="40">
          <cell r="F40">
            <v>2457</v>
          </cell>
        </row>
        <row r="41">
          <cell r="F41">
            <v>20.475000000000001</v>
          </cell>
        </row>
        <row r="42">
          <cell r="F42">
            <v>26</v>
          </cell>
        </row>
        <row r="47">
          <cell r="F47">
            <v>300.89999999999998</v>
          </cell>
        </row>
        <row r="50">
          <cell r="F50">
            <v>18</v>
          </cell>
        </row>
        <row r="59">
          <cell r="F59">
            <v>531</v>
          </cell>
        </row>
        <row r="63">
          <cell r="F63">
            <v>651.5775000000001</v>
          </cell>
        </row>
      </sheetData>
      <sheetData sheetId="3">
        <row r="10">
          <cell r="F10">
            <v>626.47199999999998</v>
          </cell>
        </row>
        <row r="12">
          <cell r="F12">
            <v>20</v>
          </cell>
        </row>
        <row r="18">
          <cell r="F18">
            <v>419.12000000000006</v>
          </cell>
        </row>
        <row r="19">
          <cell r="F19">
            <v>74.399999999999991</v>
          </cell>
        </row>
        <row r="20">
          <cell r="F20">
            <v>626.47199999999998</v>
          </cell>
        </row>
        <row r="21">
          <cell r="F21">
            <v>206.69159999999999</v>
          </cell>
        </row>
        <row r="22">
          <cell r="F22">
            <v>641.57600000000002</v>
          </cell>
        </row>
        <row r="24">
          <cell r="F24">
            <v>37.199999999999996</v>
          </cell>
        </row>
        <row r="25">
          <cell r="F25">
            <v>42</v>
          </cell>
        </row>
        <row r="28">
          <cell r="F28">
            <v>626.47199999999998</v>
          </cell>
        </row>
        <row r="29">
          <cell r="F29">
            <v>268</v>
          </cell>
        </row>
        <row r="30">
          <cell r="F30">
            <v>268</v>
          </cell>
        </row>
        <row r="31">
          <cell r="F31">
            <v>851.91359999999997</v>
          </cell>
        </row>
        <row r="32">
          <cell r="F32">
            <v>293.05</v>
          </cell>
        </row>
        <row r="33">
          <cell r="F33">
            <v>350.82432</v>
          </cell>
        </row>
        <row r="36">
          <cell r="F36">
            <v>38.6</v>
          </cell>
        </row>
        <row r="39">
          <cell r="F39">
            <v>27.5</v>
          </cell>
        </row>
        <row r="40">
          <cell r="F40">
            <v>2457</v>
          </cell>
        </row>
        <row r="41">
          <cell r="F41">
            <v>20.475000000000001</v>
          </cell>
        </row>
        <row r="47">
          <cell r="F47">
            <v>243.04000000000002</v>
          </cell>
        </row>
        <row r="59">
          <cell r="F59">
            <v>372</v>
          </cell>
        </row>
        <row r="63">
          <cell r="F63">
            <v>626.47199999999998</v>
          </cell>
        </row>
      </sheetData>
      <sheetData sheetId="4">
        <row r="10">
          <cell r="F10">
            <v>1261.8900000000003</v>
          </cell>
        </row>
        <row r="18">
          <cell r="F18">
            <v>768</v>
          </cell>
        </row>
        <row r="19">
          <cell r="F19">
            <v>120</v>
          </cell>
        </row>
        <row r="20">
          <cell r="F20">
            <v>1261.8900000000003</v>
          </cell>
        </row>
        <row r="21">
          <cell r="F21">
            <v>378.56700000000006</v>
          </cell>
        </row>
        <row r="22">
          <cell r="F22">
            <v>1154.4000000000001</v>
          </cell>
        </row>
        <row r="24">
          <cell r="F24">
            <v>60</v>
          </cell>
        </row>
        <row r="28">
          <cell r="F28">
            <v>1261.8900000000003</v>
          </cell>
        </row>
        <row r="29">
          <cell r="F29">
            <v>420</v>
          </cell>
        </row>
        <row r="30">
          <cell r="F30">
            <v>420</v>
          </cell>
        </row>
        <row r="31">
          <cell r="F31">
            <v>1640.4570000000006</v>
          </cell>
        </row>
        <row r="32">
          <cell r="F32">
            <v>468.8</v>
          </cell>
        </row>
        <row r="33">
          <cell r="F33">
            <v>2019.0240000000006</v>
          </cell>
        </row>
        <row r="47">
          <cell r="F47">
            <v>440</v>
          </cell>
        </row>
        <row r="48">
          <cell r="F48">
            <v>5</v>
          </cell>
        </row>
        <row r="50">
          <cell r="F50">
            <v>40</v>
          </cell>
        </row>
        <row r="59">
          <cell r="F59">
            <v>600</v>
          </cell>
        </row>
        <row r="63">
          <cell r="F63">
            <v>1261.8900000000003</v>
          </cell>
        </row>
      </sheetData>
      <sheetData sheetId="5"/>
      <sheetData sheetId="6">
        <row r="20">
          <cell r="F20">
            <v>453.81599999999997</v>
          </cell>
        </row>
        <row r="21">
          <cell r="F21">
            <v>146.81122946757424</v>
          </cell>
        </row>
        <row r="32">
          <cell r="F32">
            <v>263.16000000000003</v>
          </cell>
        </row>
        <row r="42">
          <cell r="F42">
            <v>4.5</v>
          </cell>
        </row>
        <row r="44">
          <cell r="F44">
            <v>109.65</v>
          </cell>
        </row>
        <row r="47">
          <cell r="F47">
            <v>90</v>
          </cell>
        </row>
        <row r="49">
          <cell r="F49">
            <v>119.65</v>
          </cell>
        </row>
      </sheetData>
      <sheetData sheetId="7"/>
      <sheetData sheetId="8"/>
      <sheetData sheetId="9"/>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EN CALLES"/>
      <sheetName val="cPresup"/>
      <sheetName val="PGIO"/>
      <sheetName val="CRONOGRAMA"/>
      <sheetName val="Calculo AUI"/>
      <sheetName val="INTERVENTORIA"/>
      <sheetName val="FM"/>
      <sheetName val="MEMORIA CRA 15"/>
      <sheetName val="MEMORIA TRANS 15"/>
      <sheetName val="Excavación"/>
      <sheetName val="demolicion"/>
      <sheetName val="Transp Material"/>
      <sheetName val="arreglo acometidas"/>
      <sheetName val="geotextil"/>
      <sheetName val="mejoramiento cal"/>
      <sheetName val="SubBase Granular"/>
      <sheetName val="muro en concreto 3500 psi"/>
      <sheetName val="Concreto MR 42"/>
      <sheetName val="Corte y Sello"/>
      <sheetName val="Bordillo"/>
      <sheetName val="Andenes"/>
      <sheetName val="Losetas MR"/>
      <sheetName val="Señal Vertical"/>
      <sheetName val="Demarcación Vial"/>
    </sheetNames>
    <sheetDataSet>
      <sheetData sheetId="0"/>
      <sheetData sheetId="1"/>
      <sheetData sheetId="2"/>
      <sheetData sheetId="3"/>
      <sheetData sheetId="4"/>
      <sheetData sheetId="5"/>
      <sheetData sheetId="6"/>
      <sheetData sheetId="7">
        <row r="80">
          <cell r="I80">
            <v>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TO GENERAL"/>
      <sheetName val="APUs"/>
      <sheetName val="Mem. Cant."/>
      <sheetName val="Memorias Corte-Relleno"/>
      <sheetName val="Desglose AIU"/>
      <sheetName val="Desglose Interventoria"/>
      <sheetName val="Cron - Flujo Inv."/>
      <sheetName val="Listado de Insumos"/>
      <sheetName val="Fac. Prestacional"/>
      <sheetName val="PMT"/>
      <sheetName val="P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A7" t="str">
            <v>Cizalla manual de 90 cm</v>
          </cell>
        </row>
        <row r="46">
          <cell r="C46">
            <v>200000</v>
          </cell>
        </row>
        <row r="48">
          <cell r="C48">
            <v>93333.333333333328</v>
          </cell>
        </row>
      </sheetData>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
      <sheetName val="Resumen APU"/>
      <sheetName val="APU"/>
      <sheetName val="cant tubos "/>
      <sheetName val="MAINHOLES"/>
      <sheetName val="Formulas PVC"/>
      <sheetName val="P.OBR.ALCA"/>
      <sheetName val="P.OBR.ACUED"/>
      <sheetName val="P MANEJO"/>
      <sheetName val="P.SUMI.ACUE"/>
      <sheetName val="P SUMI,ALCA"/>
      <sheetName val="P RESUMEN"/>
      <sheetName val="FINANCIERO"/>
      <sheetName val="OBRAS CRA"/>
    </sheetNames>
    <sheetDataSet>
      <sheetData sheetId="0" refreshError="1"/>
      <sheetData sheetId="1" refreshError="1"/>
      <sheetData sheetId="2" refreshError="1">
        <row r="1096">
          <cell r="G1096">
            <v>21105.504000000001</v>
          </cell>
        </row>
        <row r="1139">
          <cell r="G1139">
            <v>31424.399999999998</v>
          </cell>
        </row>
        <row r="1181">
          <cell r="G1181">
            <v>46225.535999999993</v>
          </cell>
        </row>
        <row r="1267">
          <cell r="G1267">
            <v>135095.68799999999</v>
          </cell>
        </row>
        <row r="1310">
          <cell r="G1310">
            <v>161972.076</v>
          </cell>
        </row>
        <row r="1353">
          <cell r="G1353">
            <v>65543.015999999989</v>
          </cell>
        </row>
        <row r="3251">
          <cell r="G3251">
            <v>105077.34719999999</v>
          </cell>
        </row>
        <row r="3329">
          <cell r="G3329">
            <v>159171.52860000002</v>
          </cell>
        </row>
        <row r="3368">
          <cell r="G3368">
            <v>401182.89119999995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la_Completa"/>
      <sheetName val="Hoja3"/>
    </sheetNames>
    <sheetDataSet>
      <sheetData sheetId="0">
        <row r="133">
          <cell r="F133">
            <v>43014</v>
          </cell>
        </row>
        <row r="134">
          <cell r="F134">
            <v>12406</v>
          </cell>
        </row>
        <row r="135">
          <cell r="F135">
            <v>114028</v>
          </cell>
        </row>
        <row r="136">
          <cell r="F136">
            <v>17330</v>
          </cell>
        </row>
        <row r="137">
          <cell r="F137">
            <v>13755</v>
          </cell>
        </row>
        <row r="138">
          <cell r="F138">
            <v>9749</v>
          </cell>
        </row>
        <row r="139">
          <cell r="F139">
            <v>3054</v>
          </cell>
        </row>
        <row r="140">
          <cell r="F140">
            <v>3357</v>
          </cell>
        </row>
        <row r="141">
          <cell r="F141">
            <v>28720</v>
          </cell>
        </row>
        <row r="142">
          <cell r="F142">
            <v>24083</v>
          </cell>
        </row>
        <row r="143">
          <cell r="F143">
            <v>9917</v>
          </cell>
        </row>
        <row r="144">
          <cell r="F144">
            <v>5681</v>
          </cell>
        </row>
        <row r="145">
          <cell r="F145">
            <v>199374.67</v>
          </cell>
        </row>
        <row r="146">
          <cell r="F146">
            <v>45087.82</v>
          </cell>
        </row>
        <row r="147">
          <cell r="F147">
            <v>63293.05</v>
          </cell>
        </row>
        <row r="148">
          <cell r="F148">
            <v>15163.1</v>
          </cell>
        </row>
        <row r="149">
          <cell r="F149">
            <v>9586.94</v>
          </cell>
        </row>
        <row r="150">
          <cell r="F150">
            <v>237107</v>
          </cell>
        </row>
        <row r="151">
          <cell r="F151">
            <v>255662.92</v>
          </cell>
        </row>
        <row r="152">
          <cell r="F152">
            <v>71272</v>
          </cell>
        </row>
        <row r="153">
          <cell r="F153">
            <v>63293.05</v>
          </cell>
        </row>
        <row r="154">
          <cell r="F154">
            <v>94014</v>
          </cell>
        </row>
        <row r="155">
          <cell r="F155">
            <v>24392</v>
          </cell>
        </row>
        <row r="156">
          <cell r="F156">
            <v>26560</v>
          </cell>
        </row>
        <row r="157">
          <cell r="F157">
            <v>45087.82</v>
          </cell>
        </row>
        <row r="158">
          <cell r="F158">
            <v>45087.82</v>
          </cell>
        </row>
        <row r="162">
          <cell r="F162">
            <v>1480076.1900000002</v>
          </cell>
        </row>
        <row r="241">
          <cell r="F241">
            <v>10283174.550000001</v>
          </cell>
        </row>
      </sheetData>
      <sheetData sheetId="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A523D-7883-4EFC-A4D2-6D64E0861F61}">
  <dimension ref="A1:H291"/>
  <sheetViews>
    <sheetView view="pageBreakPreview" topLeftCell="A49" zoomScale="80" zoomScaleNormal="100" zoomScaleSheetLayoutView="80" workbookViewId="0">
      <selection activeCell="J15" sqref="J15"/>
    </sheetView>
  </sheetViews>
  <sheetFormatPr baseColWidth="10" defaultRowHeight="13.2" x14ac:dyDescent="0.25"/>
  <cols>
    <col min="2" max="2" width="84.5546875" customWidth="1"/>
    <col min="3" max="3" width="13.88671875" customWidth="1"/>
    <col min="4" max="4" width="20" style="98" customWidth="1"/>
    <col min="5" max="5" width="16.6640625" style="99" bestFit="1" customWidth="1"/>
    <col min="6" max="6" width="22.33203125" customWidth="1"/>
    <col min="7" max="7" width="3.88671875" customWidth="1"/>
    <col min="8" max="8" width="16.44140625" bestFit="1" customWidth="1"/>
  </cols>
  <sheetData>
    <row r="1" spans="1:6" ht="13.2" customHeight="1" x14ac:dyDescent="0.25">
      <c r="A1" s="886"/>
      <c r="B1" s="887"/>
      <c r="C1" s="887"/>
      <c r="D1" s="887"/>
      <c r="E1" s="887"/>
      <c r="F1" s="888"/>
    </row>
    <row r="2" spans="1:6" ht="13.2" customHeight="1" x14ac:dyDescent="0.25">
      <c r="A2" s="889"/>
      <c r="B2" s="890"/>
      <c r="C2" s="890"/>
      <c r="D2" s="890"/>
      <c r="E2" s="890"/>
      <c r="F2" s="891"/>
    </row>
    <row r="3" spans="1:6" ht="14.4" hidden="1" customHeight="1" x14ac:dyDescent="0.25">
      <c r="A3" s="889"/>
      <c r="B3" s="890"/>
      <c r="C3" s="890"/>
      <c r="D3" s="890"/>
      <c r="E3" s="890"/>
      <c r="F3" s="891"/>
    </row>
    <row r="4" spans="1:6" ht="13.2" customHeight="1" x14ac:dyDescent="0.25">
      <c r="A4" s="889"/>
      <c r="B4" s="890"/>
      <c r="C4" s="890"/>
      <c r="D4" s="890"/>
      <c r="E4" s="890"/>
      <c r="F4" s="891"/>
    </row>
    <row r="5" spans="1:6" ht="13.8" customHeight="1" thickBot="1" x14ac:dyDescent="0.3">
      <c r="A5" s="892"/>
      <c r="B5" s="893"/>
      <c r="C5" s="893"/>
      <c r="D5" s="893"/>
      <c r="E5" s="893"/>
      <c r="F5" s="894"/>
    </row>
    <row r="6" spans="1:6" ht="26.25" customHeight="1" x14ac:dyDescent="0.25">
      <c r="A6" s="895" t="s">
        <v>130</v>
      </c>
      <c r="B6" s="896"/>
      <c r="C6" s="896"/>
      <c r="D6" s="896"/>
      <c r="E6" s="896"/>
      <c r="F6" s="897"/>
    </row>
    <row r="7" spans="1:6" ht="24" customHeight="1" thickBot="1" x14ac:dyDescent="0.3">
      <c r="A7" s="898"/>
      <c r="B7" s="899"/>
      <c r="C7" s="899"/>
      <c r="D7" s="899"/>
      <c r="E7" s="899"/>
      <c r="F7" s="900"/>
    </row>
    <row r="8" spans="1:6" ht="18.600000000000001" customHeight="1" thickBot="1" x14ac:dyDescent="0.3">
      <c r="A8" s="901" t="s">
        <v>131</v>
      </c>
      <c r="B8" s="902"/>
      <c r="C8" s="902"/>
      <c r="D8" s="902"/>
      <c r="E8" s="902"/>
      <c r="F8" s="903"/>
    </row>
    <row r="9" spans="1:6" ht="24" customHeight="1" x14ac:dyDescent="0.25">
      <c r="A9" s="904" t="s">
        <v>132</v>
      </c>
      <c r="B9" s="905"/>
      <c r="C9" s="905"/>
      <c r="D9" s="905"/>
      <c r="E9" s="905"/>
      <c r="F9" s="906"/>
    </row>
    <row r="10" spans="1:6" ht="13.2" customHeight="1" thickBot="1" x14ac:dyDescent="0.3">
      <c r="A10" s="907"/>
      <c r="B10" s="908"/>
      <c r="C10" s="908"/>
      <c r="D10" s="908"/>
      <c r="E10" s="908"/>
      <c r="F10" s="909"/>
    </row>
    <row r="11" spans="1:6" ht="13.8" customHeight="1" x14ac:dyDescent="0.25">
      <c r="A11" s="910" t="s">
        <v>133</v>
      </c>
      <c r="B11" s="912" t="s">
        <v>134</v>
      </c>
      <c r="C11" s="914" t="s">
        <v>135</v>
      </c>
      <c r="D11" s="916" t="s">
        <v>136</v>
      </c>
      <c r="E11" s="993" t="s">
        <v>0</v>
      </c>
      <c r="F11" s="995" t="s">
        <v>137</v>
      </c>
    </row>
    <row r="12" spans="1:6" ht="13.8" thickBot="1" x14ac:dyDescent="0.3">
      <c r="A12" s="911"/>
      <c r="B12" s="913"/>
      <c r="C12" s="915"/>
      <c r="D12" s="917"/>
      <c r="E12" s="994"/>
      <c r="F12" s="996"/>
    </row>
    <row r="13" spans="1:6" ht="16.2" thickBot="1" x14ac:dyDescent="0.3">
      <c r="A13" s="639">
        <v>1</v>
      </c>
      <c r="B13" s="640" t="s">
        <v>138</v>
      </c>
      <c r="C13" s="641"/>
      <c r="D13" s="642"/>
      <c r="E13" s="643"/>
      <c r="F13" s="644"/>
    </row>
    <row r="14" spans="1:6" ht="15" x14ac:dyDescent="0.25">
      <c r="A14" s="645">
        <v>1.1000000000000001</v>
      </c>
      <c r="B14" s="646" t="s">
        <v>139</v>
      </c>
      <c r="C14" s="647" t="s">
        <v>2</v>
      </c>
      <c r="D14" s="648">
        <f>+'[73]APU''S'!$H$26</f>
        <v>7213.5</v>
      </c>
      <c r="E14" s="649">
        <v>1576.8900000000003</v>
      </c>
      <c r="F14" s="650">
        <f>+ROUND(D14*E14,3)</f>
        <v>11374896.015000001</v>
      </c>
    </row>
    <row r="15" spans="1:6" ht="16.2" thickBot="1" x14ac:dyDescent="0.3">
      <c r="A15" s="651" t="s">
        <v>140</v>
      </c>
      <c r="B15" s="652"/>
      <c r="C15" s="653"/>
      <c r="D15" s="654"/>
      <c r="E15" s="655"/>
      <c r="F15" s="656">
        <f>SUM(F14:F14)</f>
        <v>11374896.015000001</v>
      </c>
    </row>
    <row r="16" spans="1:6" ht="16.2" thickBot="1" x14ac:dyDescent="0.3">
      <c r="A16" s="639">
        <v>2</v>
      </c>
      <c r="B16" s="640" t="s">
        <v>141</v>
      </c>
      <c r="C16" s="641"/>
      <c r="D16" s="642"/>
      <c r="E16" s="643"/>
      <c r="F16" s="644"/>
    </row>
    <row r="17" spans="1:6" ht="15" x14ac:dyDescent="0.25">
      <c r="A17" s="657">
        <v>2.1</v>
      </c>
      <c r="B17" s="658" t="s">
        <v>142</v>
      </c>
      <c r="C17" s="659" t="s">
        <v>143</v>
      </c>
      <c r="D17" s="660">
        <f>+'[73]APU''S'!$H$210</f>
        <v>28529</v>
      </c>
      <c r="E17" s="661">
        <v>960</v>
      </c>
      <c r="F17" s="662">
        <f t="shared" ref="F17:F22" si="0">+ROUND(D17*E17,3)</f>
        <v>27387840</v>
      </c>
    </row>
    <row r="18" spans="1:6" ht="15" x14ac:dyDescent="0.25">
      <c r="A18" s="657">
        <v>2.2000000000000002</v>
      </c>
      <c r="B18" s="658" t="s">
        <v>144</v>
      </c>
      <c r="C18" s="659" t="s">
        <v>143</v>
      </c>
      <c r="D18" s="660">
        <f>+'[73]APU''S'!$H$239</f>
        <v>67727</v>
      </c>
      <c r="E18" s="661">
        <v>150</v>
      </c>
      <c r="F18" s="662">
        <f t="shared" si="0"/>
        <v>10159050</v>
      </c>
    </row>
    <row r="19" spans="1:6" ht="15" x14ac:dyDescent="0.25">
      <c r="A19" s="657">
        <v>2.2999999999999998</v>
      </c>
      <c r="B19" s="658" t="s">
        <v>145</v>
      </c>
      <c r="C19" s="659" t="s">
        <v>2</v>
      </c>
      <c r="D19" s="663">
        <f>+'[73]APU''S'!$H$268</f>
        <v>7550.0000000000091</v>
      </c>
      <c r="E19" s="649">
        <v>1576.8900000000003</v>
      </c>
      <c r="F19" s="662">
        <f t="shared" si="0"/>
        <v>11905519.5</v>
      </c>
    </row>
    <row r="20" spans="1:6" ht="15" x14ac:dyDescent="0.25">
      <c r="A20" s="657">
        <v>2.4</v>
      </c>
      <c r="B20" s="664" t="s">
        <v>146</v>
      </c>
      <c r="C20" s="659" t="s">
        <v>143</v>
      </c>
      <c r="D20" s="660">
        <f>+'[73]APU''S'!$H$327</f>
        <v>284036</v>
      </c>
      <c r="E20" s="661">
        <v>473.06700000000006</v>
      </c>
      <c r="F20" s="662">
        <f t="shared" si="0"/>
        <v>134368058.412</v>
      </c>
    </row>
    <row r="21" spans="1:6" ht="30" x14ac:dyDescent="0.25">
      <c r="A21" s="657">
        <v>2.5</v>
      </c>
      <c r="B21" s="658" t="s">
        <v>147</v>
      </c>
      <c r="C21" s="659" t="s">
        <v>143</v>
      </c>
      <c r="D21" s="660">
        <f>+'[73]APU''S'!$H$387</f>
        <v>73206</v>
      </c>
      <c r="E21" s="661">
        <v>1443</v>
      </c>
      <c r="F21" s="662">
        <f t="shared" si="0"/>
        <v>105636258</v>
      </c>
    </row>
    <row r="22" spans="1:6" ht="15" x14ac:dyDescent="0.25">
      <c r="A22" s="657">
        <v>2.6</v>
      </c>
      <c r="B22" s="658" t="s">
        <v>148</v>
      </c>
      <c r="C22" s="659" t="s">
        <v>143</v>
      </c>
      <c r="D22" s="665">
        <f>+'[73]APU''S'!$H$447</f>
        <v>125068.99999999997</v>
      </c>
      <c r="E22" s="666">
        <v>75</v>
      </c>
      <c r="F22" s="662">
        <f t="shared" si="0"/>
        <v>9380175</v>
      </c>
    </row>
    <row r="23" spans="1:6" ht="16.2" thickBot="1" x14ac:dyDescent="0.3">
      <c r="A23" s="651" t="s">
        <v>140</v>
      </c>
      <c r="B23" s="652"/>
      <c r="C23" s="653"/>
      <c r="D23" s="654"/>
      <c r="E23" s="655"/>
      <c r="F23" s="656">
        <f>SUM(F17:F22)</f>
        <v>298836900.912</v>
      </c>
    </row>
    <row r="24" spans="1:6" ht="16.2" thickBot="1" x14ac:dyDescent="0.3">
      <c r="A24" s="639">
        <v>3</v>
      </c>
      <c r="B24" s="640" t="s">
        <v>149</v>
      </c>
      <c r="C24" s="641"/>
      <c r="D24" s="642"/>
      <c r="E24" s="643"/>
      <c r="F24" s="644"/>
    </row>
    <row r="25" spans="1:6" ht="60" x14ac:dyDescent="0.25">
      <c r="A25" s="657">
        <v>3.1</v>
      </c>
      <c r="B25" s="658" t="s">
        <v>150</v>
      </c>
      <c r="C25" s="659" t="s">
        <v>2</v>
      </c>
      <c r="D25" s="663">
        <f>+'[73]APU''S'!$H$507</f>
        <v>289509.50000000006</v>
      </c>
      <c r="E25" s="668">
        <v>1576.8900000000003</v>
      </c>
      <c r="F25" s="662">
        <f t="shared" ref="F25:F30" si="1">+ROUND(D25*E25,3)</f>
        <v>456524635.45499998</v>
      </c>
    </row>
    <row r="26" spans="1:6" ht="15" x14ac:dyDescent="0.25">
      <c r="A26" s="657">
        <v>3.2</v>
      </c>
      <c r="B26" s="658" t="s">
        <v>151</v>
      </c>
      <c r="C26" s="659" t="s">
        <v>152</v>
      </c>
      <c r="D26" s="660">
        <f>+'[73]APU''S'!$H$536</f>
        <v>84975</v>
      </c>
      <c r="E26" s="666">
        <v>520</v>
      </c>
      <c r="F26" s="662">
        <f t="shared" si="1"/>
        <v>44187000</v>
      </c>
    </row>
    <row r="27" spans="1:6" ht="30" x14ac:dyDescent="0.25">
      <c r="A27" s="657">
        <v>3.3</v>
      </c>
      <c r="B27" s="658" t="s">
        <v>153</v>
      </c>
      <c r="C27" s="659" t="s">
        <v>2</v>
      </c>
      <c r="D27" s="660">
        <f>+'[73]APU''S'!$H$566</f>
        <v>113503</v>
      </c>
      <c r="E27" s="666">
        <v>520</v>
      </c>
      <c r="F27" s="662">
        <f t="shared" si="1"/>
        <v>59021560</v>
      </c>
    </row>
    <row r="28" spans="1:6" s="72" customFormat="1" ht="15" x14ac:dyDescent="0.3">
      <c r="A28" s="657">
        <v>3.4</v>
      </c>
      <c r="B28" s="658" t="s">
        <v>154</v>
      </c>
      <c r="C28" s="659" t="s">
        <v>2</v>
      </c>
      <c r="D28" s="660">
        <f>+'[73]APU''S'!$H$596</f>
        <v>16954</v>
      </c>
      <c r="E28" s="666">
        <v>2049.9570000000003</v>
      </c>
      <c r="F28" s="662">
        <f t="shared" si="1"/>
        <v>34754970.978</v>
      </c>
    </row>
    <row r="29" spans="1:6" s="72" customFormat="1" ht="15" x14ac:dyDescent="0.3">
      <c r="A29" s="657">
        <v>3.5</v>
      </c>
      <c r="B29" s="658" t="s">
        <v>155</v>
      </c>
      <c r="C29" s="659" t="s">
        <v>152</v>
      </c>
      <c r="D29" s="660">
        <f>+'[73]APU''S'!$H$657</f>
        <v>29079</v>
      </c>
      <c r="E29" s="666">
        <v>584.42499999999995</v>
      </c>
      <c r="F29" s="662">
        <f t="shared" si="1"/>
        <v>16994494.574999999</v>
      </c>
    </row>
    <row r="30" spans="1:6" s="72" customFormat="1" ht="15" x14ac:dyDescent="0.3">
      <c r="A30" s="657">
        <v>3.6</v>
      </c>
      <c r="B30" s="658" t="s">
        <v>156</v>
      </c>
      <c r="C30" s="659" t="s">
        <v>157</v>
      </c>
      <c r="D30" s="660">
        <f>+'[73]APU''S'!$H$687</f>
        <v>10928</v>
      </c>
      <c r="E30" s="666">
        <v>2523.0240000000008</v>
      </c>
      <c r="F30" s="662">
        <f t="shared" si="1"/>
        <v>27571606.272</v>
      </c>
    </row>
    <row r="31" spans="1:6" s="72" customFormat="1" ht="16.2" thickBot="1" x14ac:dyDescent="0.35">
      <c r="A31" s="671" t="s">
        <v>140</v>
      </c>
      <c r="B31" s="652"/>
      <c r="C31" s="653"/>
      <c r="D31" s="654"/>
      <c r="E31" s="655"/>
      <c r="F31" s="656">
        <f>SUM(F25:F30)</f>
        <v>639054267.27999997</v>
      </c>
    </row>
    <row r="32" spans="1:6" s="72" customFormat="1" ht="16.2" thickBot="1" x14ac:dyDescent="0.35">
      <c r="A32" s="639">
        <v>4</v>
      </c>
      <c r="B32" s="640" t="s">
        <v>158</v>
      </c>
      <c r="C32" s="641"/>
      <c r="D32" s="642"/>
      <c r="E32" s="643"/>
      <c r="F32" s="644"/>
    </row>
    <row r="33" spans="1:6" s="72" customFormat="1" ht="15" x14ac:dyDescent="0.3">
      <c r="A33" s="657">
        <v>4.0999999999999996</v>
      </c>
      <c r="B33" s="658" t="s">
        <v>159</v>
      </c>
      <c r="C33" s="659" t="s">
        <v>152</v>
      </c>
      <c r="D33" s="660">
        <f>+'[73]APU''S'!H1041</f>
        <v>85325.499999999956</v>
      </c>
      <c r="E33" s="666">
        <v>550</v>
      </c>
      <c r="F33" s="662">
        <f>+ROUND(D33*E33,3)</f>
        <v>46929025</v>
      </c>
    </row>
    <row r="34" spans="1:6" s="72" customFormat="1" ht="15" x14ac:dyDescent="0.3">
      <c r="A34" s="657">
        <v>4.2</v>
      </c>
      <c r="B34" s="658" t="s">
        <v>160</v>
      </c>
      <c r="C34" s="659" t="s">
        <v>161</v>
      </c>
      <c r="D34" s="660">
        <f>+'[73]APU''S'!$H$1071</f>
        <v>1761160.5</v>
      </c>
      <c r="E34" s="666">
        <v>5</v>
      </c>
      <c r="F34" s="662">
        <f>+ROUND(D34*E34,3)</f>
        <v>8805802.5</v>
      </c>
    </row>
    <row r="35" spans="1:6" s="72" customFormat="1" ht="30" x14ac:dyDescent="0.3">
      <c r="A35" s="657">
        <v>4.3</v>
      </c>
      <c r="B35" s="658" t="s">
        <v>162</v>
      </c>
      <c r="C35" s="659" t="s">
        <v>161</v>
      </c>
      <c r="D35" s="660">
        <f>+'[73]APU''S'!$H$1130</f>
        <v>217190</v>
      </c>
      <c r="E35" s="666">
        <v>50</v>
      </c>
      <c r="F35" s="662">
        <f>+ROUND(D35*E35,3)</f>
        <v>10859500</v>
      </c>
    </row>
    <row r="36" spans="1:6" s="72" customFormat="1" ht="16.2" thickBot="1" x14ac:dyDescent="0.35">
      <c r="A36" s="651" t="s">
        <v>140</v>
      </c>
      <c r="B36" s="652"/>
      <c r="C36" s="653"/>
      <c r="D36" s="654"/>
      <c r="E36" s="655"/>
      <c r="F36" s="656">
        <f>SUM(F33:F35)</f>
        <v>66594327.5</v>
      </c>
    </row>
    <row r="37" spans="1:6" s="72" customFormat="1" ht="16.2" thickBot="1" x14ac:dyDescent="0.35">
      <c r="A37" s="639">
        <v>5</v>
      </c>
      <c r="B37" s="640" t="s">
        <v>163</v>
      </c>
      <c r="C37" s="641"/>
      <c r="D37" s="642"/>
      <c r="E37" s="673"/>
      <c r="F37" s="644"/>
    </row>
    <row r="38" spans="1:6" s="72" customFormat="1" ht="15" x14ac:dyDescent="0.3">
      <c r="A38" s="674">
        <v>5.0999999999999996</v>
      </c>
      <c r="B38" s="675" t="s">
        <v>164</v>
      </c>
      <c r="C38" s="676" t="s">
        <v>165</v>
      </c>
      <c r="D38" s="677">
        <f>+'[73]APU''S'!$H$1259</f>
        <v>739303</v>
      </c>
      <c r="E38" s="678">
        <v>4</v>
      </c>
      <c r="F38" s="662">
        <f>+ROUND(D38*E38,3)</f>
        <v>2957212</v>
      </c>
    </row>
    <row r="39" spans="1:6" s="72" customFormat="1" ht="15" x14ac:dyDescent="0.3">
      <c r="A39" s="674">
        <v>5.2</v>
      </c>
      <c r="B39" s="675" t="s">
        <v>166</v>
      </c>
      <c r="C39" s="676" t="s">
        <v>165</v>
      </c>
      <c r="D39" s="679">
        <f>+'[73]APU''S'!$H$1289</f>
        <v>23803.5</v>
      </c>
      <c r="E39" s="678">
        <v>4</v>
      </c>
      <c r="F39" s="662">
        <f>+ROUND(D39*E39,3)</f>
        <v>95214</v>
      </c>
    </row>
    <row r="40" spans="1:6" s="72" customFormat="1" ht="15" x14ac:dyDescent="0.3">
      <c r="A40" s="674">
        <v>5.3</v>
      </c>
      <c r="B40" s="658" t="s">
        <v>167</v>
      </c>
      <c r="C40" s="659" t="s">
        <v>152</v>
      </c>
      <c r="D40" s="679">
        <f>+'[73]APU''S'!$H$1319</f>
        <v>17084</v>
      </c>
      <c r="E40" s="666">
        <v>750</v>
      </c>
      <c r="F40" s="662">
        <f>+ROUND(D40*E40,3)</f>
        <v>12813000</v>
      </c>
    </row>
    <row r="41" spans="1:6" s="72" customFormat="1" ht="16.2" thickBot="1" x14ac:dyDescent="0.35">
      <c r="A41" s="680" t="s">
        <v>140</v>
      </c>
      <c r="B41" s="681"/>
      <c r="C41" s="682"/>
      <c r="D41" s="683"/>
      <c r="E41" s="684"/>
      <c r="F41" s="685">
        <f>SUM(F38:F40)</f>
        <v>15865426</v>
      </c>
    </row>
    <row r="42" spans="1:6" s="72" customFormat="1" ht="16.2" thickBot="1" x14ac:dyDescent="0.35">
      <c r="A42" s="639">
        <v>6</v>
      </c>
      <c r="B42" s="640" t="s">
        <v>168</v>
      </c>
      <c r="C42" s="641"/>
      <c r="D42" s="642"/>
      <c r="E42" s="643"/>
      <c r="F42" s="644"/>
    </row>
    <row r="43" spans="1:6" s="72" customFormat="1" ht="15" x14ac:dyDescent="0.3">
      <c r="A43" s="674">
        <v>6.1</v>
      </c>
      <c r="B43" s="675" t="s">
        <v>169</v>
      </c>
      <c r="C43" s="676" t="s">
        <v>2</v>
      </c>
      <c r="D43" s="677">
        <f>+'[73]APU''S'!$H$1378</f>
        <v>1501.9999999999998</v>
      </c>
      <c r="E43" s="678">
        <v>1576.8900000000003</v>
      </c>
      <c r="F43" s="662">
        <f>+ROUND(D43*E43,3)</f>
        <v>2368488.7799999998</v>
      </c>
    </row>
    <row r="44" spans="1:6" s="72" customFormat="1" ht="16.2" thickBot="1" x14ac:dyDescent="0.35">
      <c r="A44" s="686" t="s">
        <v>140</v>
      </c>
      <c r="B44" s="687"/>
      <c r="C44" s="688"/>
      <c r="D44" s="689"/>
      <c r="E44" s="690"/>
      <c r="F44" s="691">
        <f>SUM(F43)</f>
        <v>2368488.7799999998</v>
      </c>
    </row>
    <row r="45" spans="1:6" s="72" customFormat="1" ht="18" customHeight="1" thickBot="1" x14ac:dyDescent="0.35">
      <c r="A45" s="692"/>
      <c r="B45" s="693"/>
      <c r="C45" s="693"/>
      <c r="D45" s="694"/>
      <c r="E45" s="695" t="s">
        <v>3</v>
      </c>
      <c r="F45" s="696">
        <f>+F44+F41+F36+F31+F23+F15</f>
        <v>1034094306.4869999</v>
      </c>
    </row>
    <row r="46" spans="1:6" s="72" customFormat="1" ht="14.4" customHeight="1" thickBot="1" x14ac:dyDescent="0.35">
      <c r="A46" s="997" t="s">
        <v>170</v>
      </c>
      <c r="B46" s="998"/>
      <c r="C46" s="998"/>
      <c r="D46" s="998"/>
      <c r="E46" s="998"/>
      <c r="F46" s="999"/>
    </row>
    <row r="47" spans="1:6" s="72" customFormat="1" ht="26.4" customHeight="1" x14ac:dyDescent="0.3">
      <c r="A47" s="1000" t="s">
        <v>171</v>
      </c>
      <c r="B47" s="1001"/>
      <c r="C47" s="1001"/>
      <c r="D47" s="1001"/>
      <c r="E47" s="1001"/>
      <c r="F47" s="1002"/>
    </row>
    <row r="48" spans="1:6" s="72" customFormat="1" ht="15" thickBot="1" x14ac:dyDescent="0.35">
      <c r="A48" s="1003"/>
      <c r="B48" s="1004"/>
      <c r="C48" s="1004"/>
      <c r="D48" s="1004"/>
      <c r="E48" s="1004"/>
      <c r="F48" s="1005"/>
    </row>
    <row r="49" spans="1:6" s="72" customFormat="1" ht="14.4" x14ac:dyDescent="0.3">
      <c r="A49" s="1006" t="s">
        <v>133</v>
      </c>
      <c r="B49" s="1008" t="s">
        <v>134</v>
      </c>
      <c r="C49" s="1010" t="s">
        <v>135</v>
      </c>
      <c r="D49" s="1012" t="s">
        <v>136</v>
      </c>
      <c r="E49" s="1014" t="s">
        <v>0</v>
      </c>
      <c r="F49" s="1016" t="s">
        <v>172</v>
      </c>
    </row>
    <row r="50" spans="1:6" s="72" customFormat="1" ht="15" thickBot="1" x14ac:dyDescent="0.35">
      <c r="A50" s="1007"/>
      <c r="B50" s="1009"/>
      <c r="C50" s="1011"/>
      <c r="D50" s="1013"/>
      <c r="E50" s="1015"/>
      <c r="F50" s="1017"/>
    </row>
    <row r="51" spans="1:6" s="72" customFormat="1" ht="16.2" thickBot="1" x14ac:dyDescent="0.35">
      <c r="A51" s="698">
        <v>1</v>
      </c>
      <c r="B51" s="699" t="s">
        <v>138</v>
      </c>
      <c r="C51" s="700"/>
      <c r="D51" s="701"/>
      <c r="E51" s="702"/>
      <c r="F51" s="703"/>
    </row>
    <row r="52" spans="1:6" s="72" customFormat="1" ht="15" x14ac:dyDescent="0.3">
      <c r="A52" s="645">
        <v>1.1000000000000001</v>
      </c>
      <c r="B52" s="646" t="s">
        <v>139</v>
      </c>
      <c r="C52" s="647" t="s">
        <v>2</v>
      </c>
      <c r="D52" s="648">
        <f>+'[73]APU''S'!H26</f>
        <v>7213.5</v>
      </c>
      <c r="E52" s="649">
        <v>651.5775000000001</v>
      </c>
      <c r="F52" s="650">
        <f>+ROUND(D52*E52,3)</f>
        <v>4700154.2960000001</v>
      </c>
    </row>
    <row r="53" spans="1:6" s="72" customFormat="1" ht="30" x14ac:dyDescent="0.3">
      <c r="A53" s="657">
        <v>1.2</v>
      </c>
      <c r="B53" s="658" t="s">
        <v>173</v>
      </c>
      <c r="C53" s="659" t="s">
        <v>152</v>
      </c>
      <c r="D53" s="648">
        <f>+'[73]APU''S'!H88</f>
        <v>24877</v>
      </c>
      <c r="E53" s="661">
        <v>20</v>
      </c>
      <c r="F53" s="662">
        <f t="shared" ref="F53:F55" si="2">+ROUND(D53*E53,3)</f>
        <v>497540</v>
      </c>
    </row>
    <row r="54" spans="1:6" s="72" customFormat="1" ht="30" x14ac:dyDescent="0.3">
      <c r="A54" s="657">
        <v>1.3</v>
      </c>
      <c r="B54" s="658" t="s">
        <v>174</v>
      </c>
      <c r="C54" s="659" t="s">
        <v>2</v>
      </c>
      <c r="D54" s="648">
        <f>+'[73]APU''S'!H119</f>
        <v>20812.5</v>
      </c>
      <c r="E54" s="661">
        <v>20</v>
      </c>
      <c r="F54" s="662">
        <f t="shared" si="2"/>
        <v>416250</v>
      </c>
    </row>
    <row r="55" spans="1:6" s="72" customFormat="1" ht="30" x14ac:dyDescent="0.3">
      <c r="A55" s="657">
        <v>1.4</v>
      </c>
      <c r="B55" s="658" t="s">
        <v>175</v>
      </c>
      <c r="C55" s="659" t="s">
        <v>152</v>
      </c>
      <c r="D55" s="648">
        <f>+'[73]APU''S'!H150</f>
        <v>14362.5</v>
      </c>
      <c r="E55" s="661">
        <v>20</v>
      </c>
      <c r="F55" s="662">
        <f t="shared" si="2"/>
        <v>287250</v>
      </c>
    </row>
    <row r="56" spans="1:6" s="72" customFormat="1" ht="16.2" thickBot="1" x14ac:dyDescent="0.35">
      <c r="A56" s="651" t="s">
        <v>140</v>
      </c>
      <c r="B56" s="652"/>
      <c r="C56" s="653"/>
      <c r="D56" s="654"/>
      <c r="E56" s="655"/>
      <c r="F56" s="656">
        <f>SUM(F52:F55)</f>
        <v>5901194.2960000001</v>
      </c>
    </row>
    <row r="57" spans="1:6" s="72" customFormat="1" ht="16.2" thickBot="1" x14ac:dyDescent="0.35">
      <c r="A57" s="698">
        <v>2</v>
      </c>
      <c r="B57" s="699" t="s">
        <v>141</v>
      </c>
      <c r="C57" s="700"/>
      <c r="D57" s="701"/>
      <c r="E57" s="702"/>
      <c r="F57" s="703"/>
    </row>
    <row r="58" spans="1:6" s="72" customFormat="1" ht="15" x14ac:dyDescent="0.3">
      <c r="A58" s="657">
        <v>2.1</v>
      </c>
      <c r="B58" s="658" t="s">
        <v>142</v>
      </c>
      <c r="C58" s="659" t="s">
        <v>143</v>
      </c>
      <c r="D58" s="660">
        <f>+'[73]APU''S'!H210</f>
        <v>28529</v>
      </c>
      <c r="E58" s="661">
        <v>448.69499999999999</v>
      </c>
      <c r="F58" s="662">
        <f t="shared" ref="F58:F64" si="3">+ROUND(D58*E58,3)</f>
        <v>12800819.654999999</v>
      </c>
    </row>
    <row r="59" spans="1:6" s="72" customFormat="1" ht="15" x14ac:dyDescent="0.3">
      <c r="A59" s="657">
        <v>2.2000000000000002</v>
      </c>
      <c r="B59" s="658" t="s">
        <v>144</v>
      </c>
      <c r="C59" s="659" t="s">
        <v>143</v>
      </c>
      <c r="D59" s="660">
        <f>+'[73]APU''S'!H239</f>
        <v>67727</v>
      </c>
      <c r="E59" s="661">
        <v>106.2</v>
      </c>
      <c r="F59" s="662">
        <f t="shared" si="3"/>
        <v>7192607.4000000004</v>
      </c>
    </row>
    <row r="60" spans="1:6" s="72" customFormat="1" ht="15" x14ac:dyDescent="0.3">
      <c r="A60" s="657">
        <v>2.2999999999999998</v>
      </c>
      <c r="B60" s="658" t="s">
        <v>145</v>
      </c>
      <c r="C60" s="659" t="s">
        <v>2</v>
      </c>
      <c r="D60" s="660">
        <f>+'[73]APU''S'!H268</f>
        <v>7550.0000000000091</v>
      </c>
      <c r="E60" s="649">
        <v>651.5775000000001</v>
      </c>
      <c r="F60" s="662">
        <f t="shared" si="3"/>
        <v>4919410.125</v>
      </c>
    </row>
    <row r="61" spans="1:6" s="72" customFormat="1" ht="15" x14ac:dyDescent="0.3">
      <c r="A61" s="657">
        <v>2.4</v>
      </c>
      <c r="B61" s="664" t="s">
        <v>146</v>
      </c>
      <c r="C61" s="659" t="s">
        <v>143</v>
      </c>
      <c r="D61" s="660">
        <f>+'[73]APU''S'!H327</f>
        <v>284036</v>
      </c>
      <c r="E61" s="661">
        <v>214.22325000000004</v>
      </c>
      <c r="F61" s="662">
        <f t="shared" si="3"/>
        <v>60847115.037</v>
      </c>
    </row>
    <row r="62" spans="1:6" s="72" customFormat="1" ht="30" x14ac:dyDescent="0.3">
      <c r="A62" s="657">
        <v>2.5</v>
      </c>
      <c r="B62" s="658" t="s">
        <v>147</v>
      </c>
      <c r="C62" s="659" t="s">
        <v>143</v>
      </c>
      <c r="D62" s="660">
        <f>+'[73]APU''S'!H387</f>
        <v>73206</v>
      </c>
      <c r="E62" s="661">
        <v>721.36350000000004</v>
      </c>
      <c r="F62" s="662">
        <f t="shared" si="3"/>
        <v>52808136.380999997</v>
      </c>
    </row>
    <row r="63" spans="1:6" s="72" customFormat="1" ht="15" x14ac:dyDescent="0.3">
      <c r="A63" s="657">
        <v>2.6</v>
      </c>
      <c r="B63" s="658" t="s">
        <v>148</v>
      </c>
      <c r="C63" s="659" t="s">
        <v>143</v>
      </c>
      <c r="D63" s="665">
        <f>+'[73]APU''S'!H447</f>
        <v>125068.99999999997</v>
      </c>
      <c r="E63" s="666">
        <v>53.1</v>
      </c>
      <c r="F63" s="662">
        <f t="shared" si="3"/>
        <v>6641163.9000000004</v>
      </c>
    </row>
    <row r="64" spans="1:6" s="72" customFormat="1" ht="15" x14ac:dyDescent="0.3">
      <c r="A64" s="657">
        <v>2.7</v>
      </c>
      <c r="B64" s="658" t="s">
        <v>176</v>
      </c>
      <c r="C64" s="659" t="s">
        <v>143</v>
      </c>
      <c r="D64" s="665">
        <f>+'[73]APU''S'!H477</f>
        <v>95892</v>
      </c>
      <c r="E64" s="666">
        <v>42</v>
      </c>
      <c r="F64" s="662">
        <f t="shared" si="3"/>
        <v>4027464</v>
      </c>
    </row>
    <row r="65" spans="1:6" s="72" customFormat="1" ht="16.2" thickBot="1" x14ac:dyDescent="0.35">
      <c r="A65" s="651" t="s">
        <v>140</v>
      </c>
      <c r="B65" s="652"/>
      <c r="C65" s="653"/>
      <c r="D65" s="654"/>
      <c r="E65" s="655"/>
      <c r="F65" s="656">
        <f>SUM(F58:F64)</f>
        <v>149236716.498</v>
      </c>
    </row>
    <row r="66" spans="1:6" s="72" customFormat="1" ht="16.2" thickBot="1" x14ac:dyDescent="0.35">
      <c r="A66" s="698">
        <v>3</v>
      </c>
      <c r="B66" s="699" t="s">
        <v>149</v>
      </c>
      <c r="C66" s="700"/>
      <c r="D66" s="701"/>
      <c r="E66" s="702"/>
      <c r="F66" s="703"/>
    </row>
    <row r="67" spans="1:6" s="72" customFormat="1" ht="60" x14ac:dyDescent="0.3">
      <c r="A67" s="657">
        <v>3.1</v>
      </c>
      <c r="B67" s="658" t="s">
        <v>150</v>
      </c>
      <c r="C67" s="659" t="s">
        <v>2</v>
      </c>
      <c r="D67" s="660">
        <f>+'[73]APU''S'!H507</f>
        <v>289509.50000000006</v>
      </c>
      <c r="E67" s="668">
        <v>651.5775000000001</v>
      </c>
      <c r="F67" s="662">
        <f t="shared" ref="F67:F71" si="4">+ROUND(D67*E67,3)</f>
        <v>188637876.236</v>
      </c>
    </row>
    <row r="68" spans="1:6" s="72" customFormat="1" ht="15" x14ac:dyDescent="0.3">
      <c r="A68" s="657">
        <v>3.2</v>
      </c>
      <c r="B68" s="658" t="s">
        <v>151</v>
      </c>
      <c r="C68" s="659" t="s">
        <v>152</v>
      </c>
      <c r="D68" s="660">
        <f>+'[73]APU''S'!H536</f>
        <v>84975</v>
      </c>
      <c r="E68" s="666">
        <v>374</v>
      </c>
      <c r="F68" s="662">
        <f t="shared" si="4"/>
        <v>31780650</v>
      </c>
    </row>
    <row r="69" spans="1:6" s="72" customFormat="1" ht="30" x14ac:dyDescent="0.3">
      <c r="A69" s="657">
        <v>3.3</v>
      </c>
      <c r="B69" s="658" t="s">
        <v>153</v>
      </c>
      <c r="C69" s="659" t="s">
        <v>2</v>
      </c>
      <c r="D69" s="660">
        <f>+'[73]APU''S'!H566</f>
        <v>113503</v>
      </c>
      <c r="E69" s="666">
        <v>374</v>
      </c>
      <c r="F69" s="662">
        <f t="shared" si="4"/>
        <v>42450122</v>
      </c>
    </row>
    <row r="70" spans="1:6" s="72" customFormat="1" ht="15" x14ac:dyDescent="0.3">
      <c r="A70" s="657">
        <v>3.4</v>
      </c>
      <c r="B70" s="658" t="s">
        <v>154</v>
      </c>
      <c r="C70" s="659" t="s">
        <v>2</v>
      </c>
      <c r="D70" s="660">
        <f>+'[73]APU''S'!H596</f>
        <v>16954</v>
      </c>
      <c r="E70" s="666">
        <v>884.55075000000011</v>
      </c>
      <c r="F70" s="662">
        <f t="shared" si="4"/>
        <v>14996673.415999999</v>
      </c>
    </row>
    <row r="71" spans="1:6" s="72" customFormat="1" ht="15" x14ac:dyDescent="0.3">
      <c r="A71" s="657">
        <v>3.5</v>
      </c>
      <c r="B71" s="658" t="s">
        <v>155</v>
      </c>
      <c r="C71" s="659" t="s">
        <v>152</v>
      </c>
      <c r="D71" s="660">
        <f>+'[73]APU''S'!H657</f>
        <v>29079</v>
      </c>
      <c r="E71" s="666">
        <v>415.61249999999995</v>
      </c>
      <c r="F71" s="662">
        <f t="shared" si="4"/>
        <v>12085595.888</v>
      </c>
    </row>
    <row r="72" spans="1:6" s="72" customFormat="1" ht="15" x14ac:dyDescent="0.3">
      <c r="A72" s="657">
        <v>3.6</v>
      </c>
      <c r="B72" s="658" t="s">
        <v>156</v>
      </c>
      <c r="C72" s="659" t="s">
        <v>157</v>
      </c>
      <c r="D72" s="660">
        <f>+'[73]APU''S'!H687</f>
        <v>10928</v>
      </c>
      <c r="E72" s="666">
        <v>364.88340000000011</v>
      </c>
      <c r="F72" s="662">
        <f>+ROUND(D72*E72,3)</f>
        <v>3987445.7949999999</v>
      </c>
    </row>
    <row r="73" spans="1:6" s="72" customFormat="1" ht="16.2" thickBot="1" x14ac:dyDescent="0.35">
      <c r="A73" s="671" t="s">
        <v>140</v>
      </c>
      <c r="B73" s="652"/>
      <c r="C73" s="653"/>
      <c r="D73" s="654"/>
      <c r="E73" s="655"/>
      <c r="F73" s="656">
        <f>SUM(F67:F72)</f>
        <v>293938363.33500004</v>
      </c>
    </row>
    <row r="74" spans="1:6" s="72" customFormat="1" ht="16.2" thickBot="1" x14ac:dyDescent="0.35">
      <c r="A74" s="698">
        <v>4</v>
      </c>
      <c r="B74" s="699" t="s">
        <v>158</v>
      </c>
      <c r="C74" s="700"/>
      <c r="D74" s="701"/>
      <c r="E74" s="702"/>
      <c r="F74" s="703"/>
    </row>
    <row r="75" spans="1:6" s="72" customFormat="1" ht="15" x14ac:dyDescent="0.3">
      <c r="A75" s="657">
        <v>4.0999999999999996</v>
      </c>
      <c r="B75" s="658" t="s">
        <v>177</v>
      </c>
      <c r="C75" s="659" t="s">
        <v>143</v>
      </c>
      <c r="D75" s="660">
        <f>+'[73]APU''S'!H717</f>
        <v>67727</v>
      </c>
      <c r="E75" s="666">
        <v>38.6</v>
      </c>
      <c r="F75" s="662">
        <f t="shared" ref="F75:F82" si="5">+ROUND(D75*E75,3)</f>
        <v>2614262.2000000002</v>
      </c>
    </row>
    <row r="76" spans="1:6" s="72" customFormat="1" ht="15" x14ac:dyDescent="0.3">
      <c r="A76" s="657">
        <v>4.2</v>
      </c>
      <c r="B76" s="658" t="s">
        <v>178</v>
      </c>
      <c r="C76" s="659" t="s">
        <v>2</v>
      </c>
      <c r="D76" s="660">
        <f>+'[73]APU''S'!H805</f>
        <v>38405</v>
      </c>
      <c r="E76" s="666">
        <v>27.5</v>
      </c>
      <c r="F76" s="662">
        <f t="shared" si="5"/>
        <v>1056137.5</v>
      </c>
    </row>
    <row r="77" spans="1:6" s="72" customFormat="1" ht="15" x14ac:dyDescent="0.3">
      <c r="A77" s="657">
        <v>4.3</v>
      </c>
      <c r="B77" s="658" t="s">
        <v>179</v>
      </c>
      <c r="C77" s="659" t="s">
        <v>157</v>
      </c>
      <c r="D77" s="660">
        <f>+'[73]APU''S'!H834</f>
        <v>10928</v>
      </c>
      <c r="E77" s="666">
        <v>2457</v>
      </c>
      <c r="F77" s="662">
        <f t="shared" si="5"/>
        <v>26850096</v>
      </c>
    </row>
    <row r="78" spans="1:6" s="72" customFormat="1" ht="15" x14ac:dyDescent="0.3">
      <c r="A78" s="657">
        <v>4.4000000000000004</v>
      </c>
      <c r="B78" s="658" t="s">
        <v>180</v>
      </c>
      <c r="C78" s="659" t="s">
        <v>143</v>
      </c>
      <c r="D78" s="660">
        <f>+'[73]APU''S'!H863</f>
        <v>1961639.61</v>
      </c>
      <c r="E78" s="666">
        <v>20.475000000000001</v>
      </c>
      <c r="F78" s="662">
        <f t="shared" si="5"/>
        <v>40164571.015000001</v>
      </c>
    </row>
    <row r="79" spans="1:6" s="72" customFormat="1" ht="15" x14ac:dyDescent="0.3">
      <c r="A79" s="657">
        <v>4.5</v>
      </c>
      <c r="B79" s="658" t="s">
        <v>181</v>
      </c>
      <c r="C79" s="659" t="s">
        <v>2</v>
      </c>
      <c r="D79" s="660">
        <f>+'[73]APU''S'!H891</f>
        <v>74976</v>
      </c>
      <c r="E79" s="666">
        <v>26</v>
      </c>
      <c r="F79" s="662">
        <f t="shared" si="5"/>
        <v>1949376</v>
      </c>
    </row>
    <row r="80" spans="1:6" s="72" customFormat="1" ht="15" x14ac:dyDescent="0.3">
      <c r="A80" s="657">
        <v>4.5999999999999996</v>
      </c>
      <c r="B80" s="658" t="s">
        <v>159</v>
      </c>
      <c r="C80" s="659" t="s">
        <v>152</v>
      </c>
      <c r="D80" s="660">
        <f>+D33</f>
        <v>85325.499999999956</v>
      </c>
      <c r="E80" s="666">
        <v>300.89999999999998</v>
      </c>
      <c r="F80" s="662">
        <f t="shared" si="5"/>
        <v>25674442.949999999</v>
      </c>
    </row>
    <row r="81" spans="1:6" s="72" customFormat="1" ht="15" x14ac:dyDescent="0.3">
      <c r="A81" s="657">
        <v>4.7</v>
      </c>
      <c r="B81" s="658" t="s">
        <v>160</v>
      </c>
      <c r="C81" s="659" t="s">
        <v>161</v>
      </c>
      <c r="D81" s="660">
        <f>+D34</f>
        <v>1761160.5</v>
      </c>
      <c r="E81" s="666">
        <v>3</v>
      </c>
      <c r="F81" s="662">
        <f t="shared" si="5"/>
        <v>5283481.5</v>
      </c>
    </row>
    <row r="82" spans="1:6" s="72" customFormat="1" ht="30" x14ac:dyDescent="0.3">
      <c r="A82" s="657">
        <v>4.8</v>
      </c>
      <c r="B82" s="658" t="s">
        <v>162</v>
      </c>
      <c r="C82" s="659" t="s">
        <v>161</v>
      </c>
      <c r="D82" s="660">
        <f>+D35</f>
        <v>217190</v>
      </c>
      <c r="E82" s="666">
        <v>18</v>
      </c>
      <c r="F82" s="662">
        <f t="shared" si="5"/>
        <v>3909420</v>
      </c>
    </row>
    <row r="83" spans="1:6" s="72" customFormat="1" ht="16.2" thickBot="1" x14ac:dyDescent="0.35">
      <c r="A83" s="651" t="s">
        <v>140</v>
      </c>
      <c r="B83" s="652"/>
      <c r="C83" s="653"/>
      <c r="D83" s="654"/>
      <c r="E83" s="655"/>
      <c r="F83" s="656">
        <f>SUM(F75:F82)</f>
        <v>107501787.16500001</v>
      </c>
    </row>
    <row r="84" spans="1:6" s="72" customFormat="1" ht="16.2" thickBot="1" x14ac:dyDescent="0.35">
      <c r="A84" s="698">
        <v>5</v>
      </c>
      <c r="B84" s="699" t="s">
        <v>163</v>
      </c>
      <c r="C84" s="700"/>
      <c r="D84" s="701"/>
      <c r="E84" s="709"/>
      <c r="F84" s="703"/>
    </row>
    <row r="85" spans="1:6" s="72" customFormat="1" ht="15" x14ac:dyDescent="0.3">
      <c r="A85" s="674">
        <v>5.0999999999999996</v>
      </c>
      <c r="B85" s="675" t="s">
        <v>164</v>
      </c>
      <c r="C85" s="676" t="s">
        <v>165</v>
      </c>
      <c r="D85" s="677">
        <f>+D38</f>
        <v>739303</v>
      </c>
      <c r="E85" s="678">
        <v>4</v>
      </c>
      <c r="F85" s="662">
        <f t="shared" ref="F85:F90" si="6">+ROUND(D85*E85,3)</f>
        <v>2957212</v>
      </c>
    </row>
    <row r="86" spans="1:6" s="72" customFormat="1" ht="15" x14ac:dyDescent="0.3">
      <c r="A86" s="674">
        <v>5.2</v>
      </c>
      <c r="B86" s="675" t="s">
        <v>166</v>
      </c>
      <c r="C86" s="676" t="s">
        <v>165</v>
      </c>
      <c r="D86" s="677">
        <f>+D39</f>
        <v>23803.5</v>
      </c>
      <c r="E86" s="710">
        <v>4</v>
      </c>
      <c r="F86" s="662">
        <f t="shared" si="6"/>
        <v>95214</v>
      </c>
    </row>
    <row r="87" spans="1:6" s="72" customFormat="1" ht="15" x14ac:dyDescent="0.3">
      <c r="A87" s="674">
        <v>5.3</v>
      </c>
      <c r="B87" s="658" t="s">
        <v>167</v>
      </c>
      <c r="C87" s="659" t="s">
        <v>152</v>
      </c>
      <c r="D87" s="677">
        <f>+D40</f>
        <v>17084</v>
      </c>
      <c r="E87" s="661">
        <v>531</v>
      </c>
      <c r="F87" s="662">
        <f t="shared" si="6"/>
        <v>9071604</v>
      </c>
    </row>
    <row r="88" spans="1:6" s="72" customFormat="1" ht="16.2" thickBot="1" x14ac:dyDescent="0.35">
      <c r="A88" s="680" t="s">
        <v>140</v>
      </c>
      <c r="B88" s="681"/>
      <c r="C88" s="682"/>
      <c r="D88" s="683"/>
      <c r="E88" s="684"/>
      <c r="F88" s="685">
        <f>SUM(F85:F87)</f>
        <v>12124030</v>
      </c>
    </row>
    <row r="89" spans="1:6" s="72" customFormat="1" ht="16.2" thickBot="1" x14ac:dyDescent="0.35">
      <c r="A89" s="698">
        <v>6</v>
      </c>
      <c r="B89" s="699" t="s">
        <v>168</v>
      </c>
      <c r="C89" s="700"/>
      <c r="D89" s="701"/>
      <c r="E89" s="702"/>
      <c r="F89" s="703"/>
    </row>
    <row r="90" spans="1:6" s="72" customFormat="1" ht="15" x14ac:dyDescent="0.3">
      <c r="A90" s="674">
        <v>6.1</v>
      </c>
      <c r="B90" s="675" t="s">
        <v>169</v>
      </c>
      <c r="C90" s="676" t="s">
        <v>2</v>
      </c>
      <c r="D90" s="677">
        <f>+D43</f>
        <v>1501.9999999999998</v>
      </c>
      <c r="E90" s="678">
        <v>651.5775000000001</v>
      </c>
      <c r="F90" s="662">
        <f t="shared" si="6"/>
        <v>978669.40500000003</v>
      </c>
    </row>
    <row r="91" spans="1:6" s="72" customFormat="1" ht="16.2" thickBot="1" x14ac:dyDescent="0.35">
      <c r="A91" s="711" t="s">
        <v>140</v>
      </c>
      <c r="B91" s="712"/>
      <c r="C91" s="713"/>
      <c r="D91" s="714"/>
      <c r="E91" s="715"/>
      <c r="F91" s="716">
        <f>SUM(F90)</f>
        <v>978669.40500000003</v>
      </c>
    </row>
    <row r="92" spans="1:6" s="72" customFormat="1" ht="16.2" customHeight="1" thickBot="1" x14ac:dyDescent="0.35">
      <c r="A92" s="717"/>
      <c r="B92" s="718"/>
      <c r="C92" s="718"/>
      <c r="D92" s="719"/>
      <c r="E92" s="720" t="s">
        <v>3</v>
      </c>
      <c r="F92" s="721">
        <f>+F56+F65+F73+F83+F88+F91</f>
        <v>569680760.699</v>
      </c>
    </row>
    <row r="93" spans="1:6" s="72" customFormat="1" ht="14.4" customHeight="1" thickBot="1" x14ac:dyDescent="0.35">
      <c r="A93" s="918" t="s">
        <v>182</v>
      </c>
      <c r="B93" s="919"/>
      <c r="C93" s="919"/>
      <c r="D93" s="919"/>
      <c r="E93" s="919"/>
      <c r="F93" s="920"/>
    </row>
    <row r="94" spans="1:6" s="72" customFormat="1" ht="56.4" customHeight="1" x14ac:dyDescent="0.3">
      <c r="A94" s="921" t="s">
        <v>183</v>
      </c>
      <c r="B94" s="922"/>
      <c r="C94" s="922"/>
      <c r="D94" s="922"/>
      <c r="E94" s="922"/>
      <c r="F94" s="923"/>
    </row>
    <row r="95" spans="1:6" s="72" customFormat="1" ht="15" customHeight="1" thickBot="1" x14ac:dyDescent="0.35">
      <c r="A95" s="924"/>
      <c r="B95" s="925"/>
      <c r="C95" s="925"/>
      <c r="D95" s="925"/>
      <c r="E95" s="925"/>
      <c r="F95" s="926"/>
    </row>
    <row r="96" spans="1:6" s="72" customFormat="1" ht="14.4" x14ac:dyDescent="0.3">
      <c r="A96" s="927" t="s">
        <v>133</v>
      </c>
      <c r="B96" s="929" t="s">
        <v>134</v>
      </c>
      <c r="C96" s="931" t="s">
        <v>135</v>
      </c>
      <c r="D96" s="933" t="s">
        <v>136</v>
      </c>
      <c r="E96" s="935" t="s">
        <v>0</v>
      </c>
      <c r="F96" s="937" t="s">
        <v>172</v>
      </c>
    </row>
    <row r="97" spans="1:6" s="72" customFormat="1" ht="15" thickBot="1" x14ac:dyDescent="0.35">
      <c r="A97" s="928"/>
      <c r="B97" s="930"/>
      <c r="C97" s="932"/>
      <c r="D97" s="934"/>
      <c r="E97" s="936"/>
      <c r="F97" s="938"/>
    </row>
    <row r="98" spans="1:6" s="72" customFormat="1" ht="16.2" thickBot="1" x14ac:dyDescent="0.35">
      <c r="A98" s="723">
        <v>1</v>
      </c>
      <c r="B98" s="724" t="s">
        <v>138</v>
      </c>
      <c r="C98" s="725"/>
      <c r="D98" s="726"/>
      <c r="E98" s="727"/>
      <c r="F98" s="728"/>
    </row>
    <row r="99" spans="1:6" s="72" customFormat="1" ht="15" x14ac:dyDescent="0.3">
      <c r="A99" s="645">
        <v>1.1000000000000001</v>
      </c>
      <c r="B99" s="646" t="s">
        <v>139</v>
      </c>
      <c r="C99" s="647" t="s">
        <v>2</v>
      </c>
      <c r="D99" s="648">
        <f>+D52</f>
        <v>7213.5</v>
      </c>
      <c r="E99" s="668">
        <v>626.47199999999998</v>
      </c>
      <c r="F99" s="650">
        <f>+ROUND(D99*E99,3)</f>
        <v>4519055.7719999999</v>
      </c>
    </row>
    <row r="100" spans="1:6" s="72" customFormat="1" ht="30" x14ac:dyDescent="0.3">
      <c r="A100" s="657">
        <v>1.2</v>
      </c>
      <c r="B100" s="658" t="s">
        <v>173</v>
      </c>
      <c r="C100" s="659" t="s">
        <v>152</v>
      </c>
      <c r="D100" s="648">
        <f t="shared" ref="D100:D102" si="7">+D53</f>
        <v>24877</v>
      </c>
      <c r="E100" s="661">
        <v>20</v>
      </c>
      <c r="F100" s="662">
        <f t="shared" ref="F100:F102" si="8">+ROUND(D100*E100,3)</f>
        <v>497540</v>
      </c>
    </row>
    <row r="101" spans="1:6" s="72" customFormat="1" ht="30" x14ac:dyDescent="0.3">
      <c r="A101" s="657">
        <v>1.3</v>
      </c>
      <c r="B101" s="658" t="s">
        <v>174</v>
      </c>
      <c r="C101" s="659" t="s">
        <v>2</v>
      </c>
      <c r="D101" s="648">
        <f t="shared" si="7"/>
        <v>20812.5</v>
      </c>
      <c r="E101" s="661">
        <v>20</v>
      </c>
      <c r="F101" s="662">
        <f t="shared" si="8"/>
        <v>416250</v>
      </c>
    </row>
    <row r="102" spans="1:6" s="72" customFormat="1" ht="30" x14ac:dyDescent="0.3">
      <c r="A102" s="657">
        <v>1.4</v>
      </c>
      <c r="B102" s="658" t="s">
        <v>175</v>
      </c>
      <c r="C102" s="659" t="s">
        <v>152</v>
      </c>
      <c r="D102" s="648">
        <f t="shared" si="7"/>
        <v>14362.5</v>
      </c>
      <c r="E102" s="661">
        <v>20</v>
      </c>
      <c r="F102" s="662">
        <f t="shared" si="8"/>
        <v>287250</v>
      </c>
    </row>
    <row r="103" spans="1:6" s="72" customFormat="1" ht="16.2" thickBot="1" x14ac:dyDescent="0.35">
      <c r="A103" s="651" t="s">
        <v>140</v>
      </c>
      <c r="B103" s="652"/>
      <c r="C103" s="653"/>
      <c r="D103" s="654"/>
      <c r="E103" s="655"/>
      <c r="F103" s="656">
        <f>SUM(F99:F102)</f>
        <v>5720095.7719999999</v>
      </c>
    </row>
    <row r="104" spans="1:6" s="72" customFormat="1" ht="16.2" thickBot="1" x14ac:dyDescent="0.35">
      <c r="A104" s="723">
        <v>2</v>
      </c>
      <c r="B104" s="724" t="s">
        <v>141</v>
      </c>
      <c r="C104" s="725"/>
      <c r="D104" s="726"/>
      <c r="E104" s="727"/>
      <c r="F104" s="728"/>
    </row>
    <row r="105" spans="1:6" s="72" customFormat="1" ht="15" x14ac:dyDescent="0.3">
      <c r="A105" s="657">
        <v>2.1</v>
      </c>
      <c r="B105" s="658" t="s">
        <v>142</v>
      </c>
      <c r="C105" s="659" t="s">
        <v>143</v>
      </c>
      <c r="D105" s="660">
        <f>+D58</f>
        <v>28529</v>
      </c>
      <c r="E105" s="661">
        <v>419.12000000000006</v>
      </c>
      <c r="F105" s="662">
        <f t="shared" ref="F105:F111" si="9">+ROUND(D105*E105,3)</f>
        <v>11957074.48</v>
      </c>
    </row>
    <row r="106" spans="1:6" s="72" customFormat="1" ht="15" x14ac:dyDescent="0.3">
      <c r="A106" s="657">
        <v>2.2000000000000002</v>
      </c>
      <c r="B106" s="658" t="s">
        <v>144</v>
      </c>
      <c r="C106" s="659" t="s">
        <v>143</v>
      </c>
      <c r="D106" s="660">
        <f t="shared" ref="D106:D111" si="10">+D59</f>
        <v>67727</v>
      </c>
      <c r="E106" s="661">
        <v>74.399999999999991</v>
      </c>
      <c r="F106" s="662">
        <f t="shared" si="9"/>
        <v>5038888.8</v>
      </c>
    </row>
    <row r="107" spans="1:6" s="72" customFormat="1" ht="15" x14ac:dyDescent="0.3">
      <c r="A107" s="657">
        <v>2.2999999999999998</v>
      </c>
      <c r="B107" s="658" t="s">
        <v>145</v>
      </c>
      <c r="C107" s="659" t="s">
        <v>2</v>
      </c>
      <c r="D107" s="660">
        <f t="shared" si="10"/>
        <v>7550.0000000000091</v>
      </c>
      <c r="E107" s="649">
        <v>626.47199999999998</v>
      </c>
      <c r="F107" s="662">
        <f t="shared" si="9"/>
        <v>4729863.5999999996</v>
      </c>
    </row>
    <row r="108" spans="1:6" s="72" customFormat="1" ht="15" x14ac:dyDescent="0.3">
      <c r="A108" s="657">
        <v>2.4</v>
      </c>
      <c r="B108" s="664" t="s">
        <v>146</v>
      </c>
      <c r="C108" s="659" t="s">
        <v>143</v>
      </c>
      <c r="D108" s="660">
        <f t="shared" si="10"/>
        <v>284036</v>
      </c>
      <c r="E108" s="661">
        <v>206.69159999999999</v>
      </c>
      <c r="F108" s="662">
        <f t="shared" si="9"/>
        <v>58707855.298</v>
      </c>
    </row>
    <row r="109" spans="1:6" s="72" customFormat="1" ht="30" x14ac:dyDescent="0.3">
      <c r="A109" s="657">
        <v>2.5</v>
      </c>
      <c r="B109" s="658" t="s">
        <v>147</v>
      </c>
      <c r="C109" s="659" t="s">
        <v>143</v>
      </c>
      <c r="D109" s="660">
        <f t="shared" si="10"/>
        <v>73206</v>
      </c>
      <c r="E109" s="661">
        <v>641.57600000000002</v>
      </c>
      <c r="F109" s="662">
        <f t="shared" si="9"/>
        <v>46967212.656000003</v>
      </c>
    </row>
    <row r="110" spans="1:6" s="72" customFormat="1" ht="15" x14ac:dyDescent="0.3">
      <c r="A110" s="657">
        <v>2.6</v>
      </c>
      <c r="B110" s="658" t="s">
        <v>148</v>
      </c>
      <c r="C110" s="659" t="s">
        <v>143</v>
      </c>
      <c r="D110" s="660">
        <f>+D63</f>
        <v>125068.99999999997</v>
      </c>
      <c r="E110" s="661">
        <v>37.199999999999996</v>
      </c>
      <c r="F110" s="662">
        <f t="shared" si="9"/>
        <v>4652566.8</v>
      </c>
    </row>
    <row r="111" spans="1:6" s="72" customFormat="1" ht="15" x14ac:dyDescent="0.3">
      <c r="A111" s="657">
        <v>2.7</v>
      </c>
      <c r="B111" s="658" t="s">
        <v>176</v>
      </c>
      <c r="C111" s="659" t="s">
        <v>143</v>
      </c>
      <c r="D111" s="660">
        <f t="shared" si="10"/>
        <v>95892</v>
      </c>
      <c r="E111" s="661">
        <v>42</v>
      </c>
      <c r="F111" s="662">
        <f t="shared" si="9"/>
        <v>4027464</v>
      </c>
    </row>
    <row r="112" spans="1:6" s="72" customFormat="1" ht="16.2" thickBot="1" x14ac:dyDescent="0.35">
      <c r="A112" s="651" t="s">
        <v>140</v>
      </c>
      <c r="B112" s="652"/>
      <c r="C112" s="653"/>
      <c r="D112" s="654"/>
      <c r="E112" s="655"/>
      <c r="F112" s="656">
        <f>SUM(F105:F111)</f>
        <v>136080925.634</v>
      </c>
    </row>
    <row r="113" spans="1:6" s="72" customFormat="1" ht="16.2" thickBot="1" x14ac:dyDescent="0.35">
      <c r="A113" s="723">
        <v>3</v>
      </c>
      <c r="B113" s="724" t="s">
        <v>149</v>
      </c>
      <c r="C113" s="725"/>
      <c r="D113" s="726"/>
      <c r="E113" s="727"/>
      <c r="F113" s="728"/>
    </row>
    <row r="114" spans="1:6" s="72" customFormat="1" ht="60" x14ac:dyDescent="0.3">
      <c r="A114" s="657">
        <v>3.1</v>
      </c>
      <c r="B114" s="658" t="s">
        <v>150</v>
      </c>
      <c r="C114" s="659" t="s">
        <v>2</v>
      </c>
      <c r="D114" s="660">
        <f>+D67</f>
        <v>289509.50000000006</v>
      </c>
      <c r="E114" s="649">
        <v>626.47199999999998</v>
      </c>
      <c r="F114" s="662">
        <f t="shared" ref="F114:F118" si="11">+ROUND(D114*E114,3)</f>
        <v>181369595.484</v>
      </c>
    </row>
    <row r="115" spans="1:6" s="72" customFormat="1" ht="15" x14ac:dyDescent="0.3">
      <c r="A115" s="657">
        <v>3.2</v>
      </c>
      <c r="B115" s="658" t="s">
        <v>151</v>
      </c>
      <c r="C115" s="659" t="s">
        <v>152</v>
      </c>
      <c r="D115" s="660">
        <f>+D68</f>
        <v>84975</v>
      </c>
      <c r="E115" s="661">
        <v>268</v>
      </c>
      <c r="F115" s="662">
        <f t="shared" si="11"/>
        <v>22773300</v>
      </c>
    </row>
    <row r="116" spans="1:6" s="72" customFormat="1" ht="30" x14ac:dyDescent="0.3">
      <c r="A116" s="657">
        <v>3.3</v>
      </c>
      <c r="B116" s="658" t="s">
        <v>153</v>
      </c>
      <c r="C116" s="659" t="s">
        <v>2</v>
      </c>
      <c r="D116" s="660">
        <f t="shared" ref="D116:D119" si="12">+D69</f>
        <v>113503</v>
      </c>
      <c r="E116" s="661">
        <v>268</v>
      </c>
      <c r="F116" s="662">
        <f t="shared" si="11"/>
        <v>30418804</v>
      </c>
    </row>
    <row r="117" spans="1:6" s="72" customFormat="1" ht="15" x14ac:dyDescent="0.3">
      <c r="A117" s="657">
        <v>3.4</v>
      </c>
      <c r="B117" s="658" t="s">
        <v>154</v>
      </c>
      <c r="C117" s="659" t="s">
        <v>2</v>
      </c>
      <c r="D117" s="660">
        <f t="shared" si="12"/>
        <v>16954</v>
      </c>
      <c r="E117" s="661">
        <v>851.91359999999997</v>
      </c>
      <c r="F117" s="662">
        <f t="shared" si="11"/>
        <v>14443343.174000001</v>
      </c>
    </row>
    <row r="118" spans="1:6" s="72" customFormat="1" ht="15" x14ac:dyDescent="0.3">
      <c r="A118" s="657">
        <v>3.5</v>
      </c>
      <c r="B118" s="658" t="s">
        <v>155</v>
      </c>
      <c r="C118" s="659" t="s">
        <v>152</v>
      </c>
      <c r="D118" s="660">
        <f t="shared" si="12"/>
        <v>29079</v>
      </c>
      <c r="E118" s="661">
        <v>293.05</v>
      </c>
      <c r="F118" s="662">
        <f t="shared" si="11"/>
        <v>8521600.9499999993</v>
      </c>
    </row>
    <row r="119" spans="1:6" s="72" customFormat="1" ht="15" x14ac:dyDescent="0.3">
      <c r="A119" s="657">
        <v>3.6</v>
      </c>
      <c r="B119" s="658" t="s">
        <v>156</v>
      </c>
      <c r="C119" s="659" t="s">
        <v>157</v>
      </c>
      <c r="D119" s="660">
        <f t="shared" si="12"/>
        <v>10928</v>
      </c>
      <c r="E119" s="661">
        <v>350.82432</v>
      </c>
      <c r="F119" s="662">
        <f>+ROUND(D119*E119,3)</f>
        <v>3833808.1690000002</v>
      </c>
    </row>
    <row r="120" spans="1:6" s="72" customFormat="1" ht="16.2" thickBot="1" x14ac:dyDescent="0.35">
      <c r="A120" s="671" t="s">
        <v>140</v>
      </c>
      <c r="B120" s="652"/>
      <c r="C120" s="653"/>
      <c r="D120" s="654"/>
      <c r="E120" s="655"/>
      <c r="F120" s="656">
        <f>SUM(F114:F119)</f>
        <v>261360451.77699998</v>
      </c>
    </row>
    <row r="121" spans="1:6" s="72" customFormat="1" ht="16.2" thickBot="1" x14ac:dyDescent="0.35">
      <c r="A121" s="723">
        <v>4</v>
      </c>
      <c r="B121" s="724" t="s">
        <v>158</v>
      </c>
      <c r="C121" s="725"/>
      <c r="D121" s="726"/>
      <c r="E121" s="727"/>
      <c r="F121" s="728"/>
    </row>
    <row r="122" spans="1:6" s="72" customFormat="1" ht="15" x14ac:dyDescent="0.3">
      <c r="A122" s="657">
        <v>4.0999999999999996</v>
      </c>
      <c r="B122" s="658" t="s">
        <v>177</v>
      </c>
      <c r="C122" s="659" t="s">
        <v>143</v>
      </c>
      <c r="D122" s="660">
        <f>+D75</f>
        <v>67727</v>
      </c>
      <c r="E122" s="661">
        <v>38.6</v>
      </c>
      <c r="F122" s="662">
        <f t="shared" ref="F122:F129" si="13">+ROUND(D122*E122,3)</f>
        <v>2614262.2000000002</v>
      </c>
    </row>
    <row r="123" spans="1:6" s="72" customFormat="1" ht="15" x14ac:dyDescent="0.3">
      <c r="A123" s="657">
        <v>4.2</v>
      </c>
      <c r="B123" s="658" t="s">
        <v>178</v>
      </c>
      <c r="C123" s="659" t="s">
        <v>2</v>
      </c>
      <c r="D123" s="660">
        <f t="shared" ref="D123:D129" si="14">+D76</f>
        <v>38405</v>
      </c>
      <c r="E123" s="661">
        <v>27.5</v>
      </c>
      <c r="F123" s="662">
        <f t="shared" si="13"/>
        <v>1056137.5</v>
      </c>
    </row>
    <row r="124" spans="1:6" s="72" customFormat="1" ht="15" x14ac:dyDescent="0.3">
      <c r="A124" s="657">
        <v>4.3</v>
      </c>
      <c r="B124" s="658" t="s">
        <v>179</v>
      </c>
      <c r="C124" s="659" t="s">
        <v>157</v>
      </c>
      <c r="D124" s="660">
        <f t="shared" si="14"/>
        <v>10928</v>
      </c>
      <c r="E124" s="661">
        <v>2457</v>
      </c>
      <c r="F124" s="662">
        <f t="shared" si="13"/>
        <v>26850096</v>
      </c>
    </row>
    <row r="125" spans="1:6" s="72" customFormat="1" ht="15" x14ac:dyDescent="0.3">
      <c r="A125" s="657">
        <v>4.4000000000000004</v>
      </c>
      <c r="B125" s="658" t="s">
        <v>180</v>
      </c>
      <c r="C125" s="659" t="s">
        <v>143</v>
      </c>
      <c r="D125" s="660">
        <f t="shared" si="14"/>
        <v>1961639.61</v>
      </c>
      <c r="E125" s="661">
        <v>20.475000000000001</v>
      </c>
      <c r="F125" s="662">
        <f t="shared" si="13"/>
        <v>40164571.015000001</v>
      </c>
    </row>
    <row r="126" spans="1:6" s="72" customFormat="1" ht="15" x14ac:dyDescent="0.3">
      <c r="A126" s="657">
        <v>4.5</v>
      </c>
      <c r="B126" s="658" t="s">
        <v>181</v>
      </c>
      <c r="C126" s="659" t="s">
        <v>2</v>
      </c>
      <c r="D126" s="660">
        <f t="shared" si="14"/>
        <v>74976</v>
      </c>
      <c r="E126" s="661">
        <v>26</v>
      </c>
      <c r="F126" s="662">
        <f t="shared" si="13"/>
        <v>1949376</v>
      </c>
    </row>
    <row r="127" spans="1:6" s="72" customFormat="1" ht="15" x14ac:dyDescent="0.3">
      <c r="A127" s="657">
        <v>4.5999999999999996</v>
      </c>
      <c r="B127" s="658" t="s">
        <v>159</v>
      </c>
      <c r="C127" s="659" t="s">
        <v>152</v>
      </c>
      <c r="D127" s="660">
        <f t="shared" si="14"/>
        <v>85325.499999999956</v>
      </c>
      <c r="E127" s="661">
        <v>243.04000000000002</v>
      </c>
      <c r="F127" s="662">
        <f t="shared" si="13"/>
        <v>20737509.52</v>
      </c>
    </row>
    <row r="128" spans="1:6" s="72" customFormat="1" ht="15" x14ac:dyDescent="0.3">
      <c r="A128" s="657">
        <v>4.7</v>
      </c>
      <c r="B128" s="658" t="s">
        <v>160</v>
      </c>
      <c r="C128" s="659" t="s">
        <v>161</v>
      </c>
      <c r="D128" s="660">
        <f t="shared" si="14"/>
        <v>1761160.5</v>
      </c>
      <c r="E128" s="661">
        <v>3</v>
      </c>
      <c r="F128" s="662">
        <f t="shared" si="13"/>
        <v>5283481.5</v>
      </c>
    </row>
    <row r="129" spans="1:6" s="72" customFormat="1" ht="30" x14ac:dyDescent="0.3">
      <c r="A129" s="657">
        <v>4.8</v>
      </c>
      <c r="B129" s="658" t="s">
        <v>162</v>
      </c>
      <c r="C129" s="659" t="s">
        <v>161</v>
      </c>
      <c r="D129" s="660">
        <f t="shared" si="14"/>
        <v>217190</v>
      </c>
      <c r="E129" s="661">
        <v>18</v>
      </c>
      <c r="F129" s="662">
        <f t="shared" si="13"/>
        <v>3909420</v>
      </c>
    </row>
    <row r="130" spans="1:6" s="72" customFormat="1" ht="16.2" thickBot="1" x14ac:dyDescent="0.35">
      <c r="A130" s="651" t="s">
        <v>140</v>
      </c>
      <c r="B130" s="652"/>
      <c r="C130" s="653"/>
      <c r="D130" s="654"/>
      <c r="E130" s="655"/>
      <c r="F130" s="656">
        <f>SUM(F122:F129)</f>
        <v>102564853.735</v>
      </c>
    </row>
    <row r="131" spans="1:6" s="72" customFormat="1" ht="16.2" thickBot="1" x14ac:dyDescent="0.35">
      <c r="A131" s="723">
        <v>5</v>
      </c>
      <c r="B131" s="724" t="s">
        <v>163</v>
      </c>
      <c r="C131" s="725"/>
      <c r="D131" s="726"/>
      <c r="E131" s="732"/>
      <c r="F131" s="728"/>
    </row>
    <row r="132" spans="1:6" s="72" customFormat="1" ht="15" x14ac:dyDescent="0.3">
      <c r="A132" s="674">
        <v>5.0999999999999996</v>
      </c>
      <c r="B132" s="675" t="s">
        <v>164</v>
      </c>
      <c r="C132" s="676" t="s">
        <v>165</v>
      </c>
      <c r="D132" s="677">
        <f>+D85</f>
        <v>739303</v>
      </c>
      <c r="E132" s="678">
        <v>4</v>
      </c>
      <c r="F132" s="662">
        <f t="shared" ref="F132:F137" si="15">+ROUND(D132*E132,3)</f>
        <v>2957212</v>
      </c>
    </row>
    <row r="133" spans="1:6" s="72" customFormat="1" ht="15" x14ac:dyDescent="0.3">
      <c r="A133" s="674">
        <v>5.2</v>
      </c>
      <c r="B133" s="675" t="s">
        <v>166</v>
      </c>
      <c r="C133" s="676" t="s">
        <v>165</v>
      </c>
      <c r="D133" s="677">
        <f t="shared" ref="D133:D134" si="16">+D86</f>
        <v>23803.5</v>
      </c>
      <c r="E133" s="710">
        <v>4</v>
      </c>
      <c r="F133" s="662">
        <f t="shared" si="15"/>
        <v>95214</v>
      </c>
    </row>
    <row r="134" spans="1:6" s="72" customFormat="1" ht="15" x14ac:dyDescent="0.3">
      <c r="A134" s="674">
        <v>5.3</v>
      </c>
      <c r="B134" s="658" t="s">
        <v>167</v>
      </c>
      <c r="C134" s="659" t="s">
        <v>152</v>
      </c>
      <c r="D134" s="677">
        <f t="shared" si="16"/>
        <v>17084</v>
      </c>
      <c r="E134" s="661">
        <v>372</v>
      </c>
      <c r="F134" s="662">
        <f t="shared" si="15"/>
        <v>6355248</v>
      </c>
    </row>
    <row r="135" spans="1:6" s="72" customFormat="1" ht="16.2" thickBot="1" x14ac:dyDescent="0.35">
      <c r="A135" s="733" t="s">
        <v>140</v>
      </c>
      <c r="B135" s="734"/>
      <c r="C135" s="735"/>
      <c r="D135" s="736"/>
      <c r="E135" s="737"/>
      <c r="F135" s="738">
        <f>SUM(F132:F134)</f>
        <v>9407674</v>
      </c>
    </row>
    <row r="136" spans="1:6" s="72" customFormat="1" ht="16.2" thickBot="1" x14ac:dyDescent="0.35">
      <c r="A136" s="723">
        <v>6</v>
      </c>
      <c r="B136" s="724" t="s">
        <v>168</v>
      </c>
      <c r="C136" s="725"/>
      <c r="D136" s="726"/>
      <c r="E136" s="727"/>
      <c r="F136" s="728"/>
    </row>
    <row r="137" spans="1:6" s="72" customFormat="1" ht="15" x14ac:dyDescent="0.3">
      <c r="A137" s="674">
        <v>6.1</v>
      </c>
      <c r="B137" s="675" t="s">
        <v>169</v>
      </c>
      <c r="C137" s="676" t="s">
        <v>2</v>
      </c>
      <c r="D137" s="677">
        <f>+D90</f>
        <v>1501.9999999999998</v>
      </c>
      <c r="E137" s="678">
        <v>626.47199999999998</v>
      </c>
      <c r="F137" s="662">
        <f t="shared" si="15"/>
        <v>940960.94400000002</v>
      </c>
    </row>
    <row r="138" spans="1:6" s="72" customFormat="1" ht="16.2" thickBot="1" x14ac:dyDescent="0.35">
      <c r="A138" s="739" t="s">
        <v>140</v>
      </c>
      <c r="B138" s="740"/>
      <c r="C138" s="741"/>
      <c r="D138" s="742"/>
      <c r="E138" s="743"/>
      <c r="F138" s="744">
        <f>SUM(F137)</f>
        <v>940960.94400000002</v>
      </c>
    </row>
    <row r="139" spans="1:6" s="72" customFormat="1" ht="18" customHeight="1" thickBot="1" x14ac:dyDescent="0.35">
      <c r="A139" s="745"/>
      <c r="B139" s="746"/>
      <c r="C139" s="746"/>
      <c r="D139" s="747"/>
      <c r="E139" s="748" t="s">
        <v>3</v>
      </c>
      <c r="F139" s="749">
        <f>+F103+F112+F120+F130+F138+F135</f>
        <v>516074961.86199999</v>
      </c>
    </row>
    <row r="140" spans="1:6" s="72" customFormat="1" ht="14.4" customHeight="1" thickBot="1" x14ac:dyDescent="0.35">
      <c r="A140" s="939" t="s">
        <v>184</v>
      </c>
      <c r="B140" s="940"/>
      <c r="C140" s="940"/>
      <c r="D140" s="940"/>
      <c r="E140" s="940"/>
      <c r="F140" s="941"/>
    </row>
    <row r="141" spans="1:6" s="72" customFormat="1" ht="39" customHeight="1" x14ac:dyDescent="0.3">
      <c r="A141" s="942" t="s">
        <v>185</v>
      </c>
      <c r="B141" s="943"/>
      <c r="C141" s="943"/>
      <c r="D141" s="943"/>
      <c r="E141" s="943"/>
      <c r="F141" s="944"/>
    </row>
    <row r="142" spans="1:6" s="72" customFormat="1" ht="15" thickBot="1" x14ac:dyDescent="0.35">
      <c r="A142" s="945"/>
      <c r="B142" s="946"/>
      <c r="C142" s="946"/>
      <c r="D142" s="946"/>
      <c r="E142" s="946"/>
      <c r="F142" s="947"/>
    </row>
    <row r="143" spans="1:6" s="72" customFormat="1" ht="14.4" x14ac:dyDescent="0.3">
      <c r="A143" s="948" t="s">
        <v>133</v>
      </c>
      <c r="B143" s="950" t="s">
        <v>134</v>
      </c>
      <c r="C143" s="952" t="s">
        <v>135</v>
      </c>
      <c r="D143" s="954" t="s">
        <v>136</v>
      </c>
      <c r="E143" s="956" t="s">
        <v>0</v>
      </c>
      <c r="F143" s="958" t="s">
        <v>172</v>
      </c>
    </row>
    <row r="144" spans="1:6" ht="13.8" thickBot="1" x14ac:dyDescent="0.3">
      <c r="A144" s="949"/>
      <c r="B144" s="951"/>
      <c r="C144" s="953"/>
      <c r="D144" s="955"/>
      <c r="E144" s="957"/>
      <c r="F144" s="959"/>
    </row>
    <row r="145" spans="1:6" ht="16.2" thickBot="1" x14ac:dyDescent="0.3">
      <c r="A145" s="751">
        <v>1</v>
      </c>
      <c r="B145" s="752" t="s">
        <v>138</v>
      </c>
      <c r="C145" s="753"/>
      <c r="D145" s="754"/>
      <c r="E145" s="755"/>
      <c r="F145" s="756"/>
    </row>
    <row r="146" spans="1:6" ht="15" x14ac:dyDescent="0.25">
      <c r="A146" s="645">
        <v>1.1000000000000001</v>
      </c>
      <c r="B146" s="646" t="s">
        <v>139</v>
      </c>
      <c r="C146" s="647" t="s">
        <v>2</v>
      </c>
      <c r="D146" s="648">
        <f>+D99</f>
        <v>7213.5</v>
      </c>
      <c r="E146" s="649">
        <v>1261.8900000000003</v>
      </c>
      <c r="F146" s="650">
        <f>+ROUND(D146*E146,3)</f>
        <v>9102643.5150000006</v>
      </c>
    </row>
    <row r="147" spans="1:6" ht="16.2" thickBot="1" x14ac:dyDescent="0.3">
      <c r="A147" s="651" t="s">
        <v>140</v>
      </c>
      <c r="B147" s="652"/>
      <c r="C147" s="653"/>
      <c r="D147" s="654"/>
      <c r="E147" s="655"/>
      <c r="F147" s="656">
        <f>SUM(F146:F146)</f>
        <v>9102643.5150000006</v>
      </c>
    </row>
    <row r="148" spans="1:6" ht="16.2" thickBot="1" x14ac:dyDescent="0.3">
      <c r="A148" s="751">
        <v>2</v>
      </c>
      <c r="B148" s="752" t="s">
        <v>141</v>
      </c>
      <c r="C148" s="753"/>
      <c r="D148" s="754"/>
      <c r="E148" s="755"/>
      <c r="F148" s="756"/>
    </row>
    <row r="149" spans="1:6" ht="15" x14ac:dyDescent="0.25">
      <c r="A149" s="657">
        <v>2.1</v>
      </c>
      <c r="B149" s="658" t="s">
        <v>142</v>
      </c>
      <c r="C149" s="659" t="s">
        <v>143</v>
      </c>
      <c r="D149" s="660">
        <f>+D105</f>
        <v>28529</v>
      </c>
      <c r="E149" s="661">
        <v>768</v>
      </c>
      <c r="F149" s="662">
        <f t="shared" ref="F149:F154" si="17">+ROUND(D149*E149,3)</f>
        <v>21910272</v>
      </c>
    </row>
    <row r="150" spans="1:6" ht="15" x14ac:dyDescent="0.25">
      <c r="A150" s="657">
        <v>2.2000000000000002</v>
      </c>
      <c r="B150" s="658" t="s">
        <v>144</v>
      </c>
      <c r="C150" s="659" t="s">
        <v>143</v>
      </c>
      <c r="D150" s="660">
        <f t="shared" ref="D150:D154" si="18">+D106</f>
        <v>67727</v>
      </c>
      <c r="E150" s="661">
        <v>120</v>
      </c>
      <c r="F150" s="662">
        <f t="shared" si="17"/>
        <v>8127240</v>
      </c>
    </row>
    <row r="151" spans="1:6" ht="15" x14ac:dyDescent="0.25">
      <c r="A151" s="657">
        <v>2.2999999999999998</v>
      </c>
      <c r="B151" s="658" t="s">
        <v>145</v>
      </c>
      <c r="C151" s="659" t="s">
        <v>2</v>
      </c>
      <c r="D151" s="660">
        <f t="shared" si="18"/>
        <v>7550.0000000000091</v>
      </c>
      <c r="E151" s="649">
        <v>1261.8900000000003</v>
      </c>
      <c r="F151" s="662">
        <f t="shared" si="17"/>
        <v>9527269.5</v>
      </c>
    </row>
    <row r="152" spans="1:6" ht="15" x14ac:dyDescent="0.25">
      <c r="A152" s="657">
        <v>2.4</v>
      </c>
      <c r="B152" s="664" t="s">
        <v>146</v>
      </c>
      <c r="C152" s="659" t="s">
        <v>143</v>
      </c>
      <c r="D152" s="660">
        <f t="shared" si="18"/>
        <v>284036</v>
      </c>
      <c r="E152" s="661">
        <v>378.56700000000006</v>
      </c>
      <c r="F152" s="662">
        <f t="shared" si="17"/>
        <v>107526656.412</v>
      </c>
    </row>
    <row r="153" spans="1:6" ht="30" x14ac:dyDescent="0.25">
      <c r="A153" s="657">
        <v>2.5</v>
      </c>
      <c r="B153" s="658" t="s">
        <v>147</v>
      </c>
      <c r="C153" s="659" t="s">
        <v>143</v>
      </c>
      <c r="D153" s="660">
        <f t="shared" si="18"/>
        <v>73206</v>
      </c>
      <c r="E153" s="661">
        <v>1154.4000000000001</v>
      </c>
      <c r="F153" s="662">
        <f t="shared" si="17"/>
        <v>84509006.400000006</v>
      </c>
    </row>
    <row r="154" spans="1:6" ht="15" x14ac:dyDescent="0.25">
      <c r="A154" s="657">
        <v>2.6</v>
      </c>
      <c r="B154" s="658" t="s">
        <v>148</v>
      </c>
      <c r="C154" s="659" t="s">
        <v>143</v>
      </c>
      <c r="D154" s="660">
        <f t="shared" si="18"/>
        <v>125068.99999999997</v>
      </c>
      <c r="E154" s="661">
        <v>60</v>
      </c>
      <c r="F154" s="662">
        <f t="shared" si="17"/>
        <v>7504140</v>
      </c>
    </row>
    <row r="155" spans="1:6" ht="16.2" thickBot="1" x14ac:dyDescent="0.3">
      <c r="A155" s="651" t="s">
        <v>140</v>
      </c>
      <c r="B155" s="652"/>
      <c r="C155" s="653"/>
      <c r="D155" s="654"/>
      <c r="E155" s="655"/>
      <c r="F155" s="656">
        <f>SUM(F149:F154)</f>
        <v>239104584.31200001</v>
      </c>
    </row>
    <row r="156" spans="1:6" ht="16.2" thickBot="1" x14ac:dyDescent="0.3">
      <c r="A156" s="751">
        <v>3</v>
      </c>
      <c r="B156" s="752" t="s">
        <v>149</v>
      </c>
      <c r="C156" s="753"/>
      <c r="D156" s="754"/>
      <c r="E156" s="755"/>
      <c r="F156" s="756"/>
    </row>
    <row r="157" spans="1:6" ht="60" x14ac:dyDescent="0.25">
      <c r="A157" s="657">
        <v>3.1</v>
      </c>
      <c r="B157" s="658" t="s">
        <v>150</v>
      </c>
      <c r="C157" s="659" t="s">
        <v>2</v>
      </c>
      <c r="D157" s="660">
        <f>+D114</f>
        <v>289509.50000000006</v>
      </c>
      <c r="E157" s="649">
        <v>1261.8900000000003</v>
      </c>
      <c r="F157" s="662">
        <f t="shared" ref="F157:F161" si="19">+ROUND(D157*E157,3)</f>
        <v>365329142.95499998</v>
      </c>
    </row>
    <row r="158" spans="1:6" ht="15" x14ac:dyDescent="0.25">
      <c r="A158" s="657">
        <v>3.2</v>
      </c>
      <c r="B158" s="658" t="s">
        <v>151</v>
      </c>
      <c r="C158" s="659" t="s">
        <v>152</v>
      </c>
      <c r="D158" s="660">
        <f t="shared" ref="D158:D162" si="20">+D115</f>
        <v>84975</v>
      </c>
      <c r="E158" s="661">
        <v>420</v>
      </c>
      <c r="F158" s="662">
        <f t="shared" si="19"/>
        <v>35689500</v>
      </c>
    </row>
    <row r="159" spans="1:6" ht="30" x14ac:dyDescent="0.25">
      <c r="A159" s="657">
        <v>3.3</v>
      </c>
      <c r="B159" s="658" t="s">
        <v>153</v>
      </c>
      <c r="C159" s="659" t="s">
        <v>2</v>
      </c>
      <c r="D159" s="660">
        <f t="shared" si="20"/>
        <v>113503</v>
      </c>
      <c r="E159" s="661">
        <v>420</v>
      </c>
      <c r="F159" s="662">
        <f t="shared" si="19"/>
        <v>47671260</v>
      </c>
    </row>
    <row r="160" spans="1:6" ht="15" x14ac:dyDescent="0.25">
      <c r="A160" s="657">
        <v>3.4</v>
      </c>
      <c r="B160" s="658" t="s">
        <v>154</v>
      </c>
      <c r="C160" s="659" t="s">
        <v>2</v>
      </c>
      <c r="D160" s="660">
        <f t="shared" si="20"/>
        <v>16954</v>
      </c>
      <c r="E160" s="661">
        <v>1640.4570000000006</v>
      </c>
      <c r="F160" s="662">
        <f t="shared" si="19"/>
        <v>27812307.978</v>
      </c>
    </row>
    <row r="161" spans="1:6" ht="15" x14ac:dyDescent="0.25">
      <c r="A161" s="657">
        <v>3.5</v>
      </c>
      <c r="B161" s="658" t="s">
        <v>155</v>
      </c>
      <c r="C161" s="659" t="s">
        <v>152</v>
      </c>
      <c r="D161" s="660">
        <f t="shared" si="20"/>
        <v>29079</v>
      </c>
      <c r="E161" s="661">
        <v>468.8</v>
      </c>
      <c r="F161" s="662">
        <f t="shared" si="19"/>
        <v>13632235.199999999</v>
      </c>
    </row>
    <row r="162" spans="1:6" ht="15" x14ac:dyDescent="0.25">
      <c r="A162" s="657">
        <v>3.6</v>
      </c>
      <c r="B162" s="658" t="s">
        <v>156</v>
      </c>
      <c r="C162" s="659" t="s">
        <v>157</v>
      </c>
      <c r="D162" s="660">
        <f t="shared" si="20"/>
        <v>10928</v>
      </c>
      <c r="E162" s="661">
        <v>2019.0240000000006</v>
      </c>
      <c r="F162" s="662">
        <f>+ROUND(D162*E162,3)</f>
        <v>22063894.272</v>
      </c>
    </row>
    <row r="163" spans="1:6" ht="16.2" thickBot="1" x14ac:dyDescent="0.3">
      <c r="A163" s="760" t="s">
        <v>140</v>
      </c>
      <c r="B163" s="761"/>
      <c r="C163" s="762"/>
      <c r="D163" s="763"/>
      <c r="E163" s="764"/>
      <c r="F163" s="765">
        <f>SUM(F157:F162)</f>
        <v>512198340.40499997</v>
      </c>
    </row>
    <row r="164" spans="1:6" ht="16.2" thickBot="1" x14ac:dyDescent="0.3">
      <c r="A164" s="751">
        <v>4</v>
      </c>
      <c r="B164" s="752" t="s">
        <v>158</v>
      </c>
      <c r="C164" s="753"/>
      <c r="D164" s="754"/>
      <c r="E164" s="755"/>
      <c r="F164" s="756"/>
    </row>
    <row r="165" spans="1:6" ht="15" x14ac:dyDescent="0.25">
      <c r="A165" s="657">
        <v>4.0999999999999996</v>
      </c>
      <c r="B165" s="658" t="s">
        <v>159</v>
      </c>
      <c r="C165" s="659" t="s">
        <v>152</v>
      </c>
      <c r="D165" s="660">
        <f>+D127</f>
        <v>85325.499999999956</v>
      </c>
      <c r="E165" s="666">
        <v>440</v>
      </c>
      <c r="F165" s="662">
        <f t="shared" ref="F165:F167" si="21">+ROUND(D165*E165,3)</f>
        <v>37543220</v>
      </c>
    </row>
    <row r="166" spans="1:6" ht="15" x14ac:dyDescent="0.25">
      <c r="A166" s="657">
        <v>4.2</v>
      </c>
      <c r="B166" s="658" t="s">
        <v>160</v>
      </c>
      <c r="C166" s="659" t="s">
        <v>161</v>
      </c>
      <c r="D166" s="660">
        <f t="shared" ref="D166:D167" si="22">+D128</f>
        <v>1761160.5</v>
      </c>
      <c r="E166" s="666">
        <v>5</v>
      </c>
      <c r="F166" s="662">
        <f t="shared" si="21"/>
        <v>8805802.5</v>
      </c>
    </row>
    <row r="167" spans="1:6" ht="30" x14ac:dyDescent="0.25">
      <c r="A167" s="657">
        <v>4.3</v>
      </c>
      <c r="B167" s="658" t="s">
        <v>162</v>
      </c>
      <c r="C167" s="659" t="s">
        <v>161</v>
      </c>
      <c r="D167" s="660">
        <f t="shared" si="22"/>
        <v>217190</v>
      </c>
      <c r="E167" s="666">
        <v>40</v>
      </c>
      <c r="F167" s="662">
        <f t="shared" si="21"/>
        <v>8687600</v>
      </c>
    </row>
    <row r="168" spans="1:6" ht="16.2" thickBot="1" x14ac:dyDescent="0.3">
      <c r="A168" s="651" t="s">
        <v>140</v>
      </c>
      <c r="B168" s="652"/>
      <c r="C168" s="653"/>
      <c r="D168" s="654"/>
      <c r="E168" s="655"/>
      <c r="F168" s="656">
        <f>SUM(F165:F167)</f>
        <v>55036622.5</v>
      </c>
    </row>
    <row r="169" spans="1:6" ht="16.2" thickBot="1" x14ac:dyDescent="0.3">
      <c r="A169" s="751">
        <v>5</v>
      </c>
      <c r="B169" s="752" t="s">
        <v>163</v>
      </c>
      <c r="C169" s="753"/>
      <c r="D169" s="754"/>
      <c r="E169" s="766"/>
      <c r="F169" s="756"/>
    </row>
    <row r="170" spans="1:6" ht="15" x14ac:dyDescent="0.25">
      <c r="A170" s="674">
        <v>5.0999999999999996</v>
      </c>
      <c r="B170" s="675" t="s">
        <v>164</v>
      </c>
      <c r="C170" s="676" t="s">
        <v>165</v>
      </c>
      <c r="D170" s="677">
        <f>+D132</f>
        <v>739303</v>
      </c>
      <c r="E170" s="678">
        <v>4</v>
      </c>
      <c r="F170" s="662">
        <f t="shared" ref="F170:F175" si="23">+ROUND(D170*E170,3)</f>
        <v>2957212</v>
      </c>
    </row>
    <row r="171" spans="1:6" ht="15" x14ac:dyDescent="0.25">
      <c r="A171" s="674">
        <v>5.2</v>
      </c>
      <c r="B171" s="675" t="s">
        <v>166</v>
      </c>
      <c r="C171" s="676" t="s">
        <v>165</v>
      </c>
      <c r="D171" s="677">
        <f t="shared" ref="D171:D172" si="24">+D133</f>
        <v>23803.5</v>
      </c>
      <c r="E171" s="678">
        <v>4</v>
      </c>
      <c r="F171" s="662">
        <f t="shared" si="23"/>
        <v>95214</v>
      </c>
    </row>
    <row r="172" spans="1:6" ht="15" x14ac:dyDescent="0.25">
      <c r="A172" s="674">
        <v>5.3</v>
      </c>
      <c r="B172" s="658" t="s">
        <v>167</v>
      </c>
      <c r="C172" s="659" t="s">
        <v>152</v>
      </c>
      <c r="D172" s="677">
        <f t="shared" si="24"/>
        <v>17084</v>
      </c>
      <c r="E172" s="666">
        <v>600</v>
      </c>
      <c r="F172" s="662">
        <f t="shared" si="23"/>
        <v>10250400</v>
      </c>
    </row>
    <row r="173" spans="1:6" ht="16.2" thickBot="1" x14ac:dyDescent="0.3">
      <c r="A173" s="680" t="s">
        <v>140</v>
      </c>
      <c r="B173" s="681"/>
      <c r="C173" s="682"/>
      <c r="D173" s="683"/>
      <c r="E173" s="684"/>
      <c r="F173" s="685">
        <f>SUM(F170:F172)</f>
        <v>13302826</v>
      </c>
    </row>
    <row r="174" spans="1:6" ht="16.2" thickBot="1" x14ac:dyDescent="0.3">
      <c r="A174" s="751">
        <v>6</v>
      </c>
      <c r="B174" s="752" t="s">
        <v>168</v>
      </c>
      <c r="C174" s="753"/>
      <c r="D174" s="754"/>
      <c r="E174" s="755"/>
      <c r="F174" s="756"/>
    </row>
    <row r="175" spans="1:6" ht="15" x14ac:dyDescent="0.25">
      <c r="A175" s="674">
        <v>6.1</v>
      </c>
      <c r="B175" s="675" t="s">
        <v>169</v>
      </c>
      <c r="C175" s="676" t="s">
        <v>2</v>
      </c>
      <c r="D175" s="677">
        <f>+D137</f>
        <v>1501.9999999999998</v>
      </c>
      <c r="E175" s="678">
        <v>1261.8900000000003</v>
      </c>
      <c r="F175" s="662">
        <f t="shared" si="23"/>
        <v>1895358.78</v>
      </c>
    </row>
    <row r="176" spans="1:6" ht="16.2" thickBot="1" x14ac:dyDescent="0.3">
      <c r="A176" s="768" t="s">
        <v>140</v>
      </c>
      <c r="B176" s="769"/>
      <c r="C176" s="770"/>
      <c r="D176" s="771"/>
      <c r="E176" s="772"/>
      <c r="F176" s="773">
        <f>SUM(F175)</f>
        <v>1895358.78</v>
      </c>
    </row>
    <row r="177" spans="1:6" ht="18.600000000000001" customHeight="1" thickBot="1" x14ac:dyDescent="0.3">
      <c r="A177" s="774"/>
      <c r="B177" s="775"/>
      <c r="C177" s="775"/>
      <c r="D177" s="776"/>
      <c r="E177" s="777" t="s">
        <v>3</v>
      </c>
      <c r="F177" s="778">
        <f>+F176+F173+F168+F163+F155+F147</f>
        <v>830640375.51199996</v>
      </c>
    </row>
    <row r="178" spans="1:6" ht="13.2" customHeight="1" thickBot="1" x14ac:dyDescent="0.35">
      <c r="A178" s="972" t="s">
        <v>186</v>
      </c>
      <c r="B178" s="973"/>
      <c r="C178" s="973"/>
      <c r="D178" s="973"/>
      <c r="E178" s="973"/>
      <c r="F178" s="974"/>
    </row>
    <row r="179" spans="1:6" ht="40.799999999999997" customHeight="1" x14ac:dyDescent="0.25">
      <c r="A179" s="975" t="s">
        <v>187</v>
      </c>
      <c r="B179" s="976"/>
      <c r="C179" s="976"/>
      <c r="D179" s="976"/>
      <c r="E179" s="976"/>
      <c r="F179" s="977"/>
    </row>
    <row r="180" spans="1:6" ht="13.2" customHeight="1" thickBot="1" x14ac:dyDescent="0.3">
      <c r="A180" s="978"/>
      <c r="B180" s="979"/>
      <c r="C180" s="979"/>
      <c r="D180" s="979"/>
      <c r="E180" s="979"/>
      <c r="F180" s="980"/>
    </row>
    <row r="181" spans="1:6" ht="13.8" customHeight="1" x14ac:dyDescent="0.25">
      <c r="A181" s="981" t="s">
        <v>133</v>
      </c>
      <c r="B181" s="983" t="s">
        <v>134</v>
      </c>
      <c r="C181" s="985" t="s">
        <v>135</v>
      </c>
      <c r="D181" s="987" t="s">
        <v>136</v>
      </c>
      <c r="E181" s="989" t="s">
        <v>0</v>
      </c>
      <c r="F181" s="991" t="s">
        <v>172</v>
      </c>
    </row>
    <row r="182" spans="1:6" ht="13.8" thickBot="1" x14ac:dyDescent="0.3">
      <c r="A182" s="982"/>
      <c r="B182" s="984"/>
      <c r="C182" s="986"/>
      <c r="D182" s="988"/>
      <c r="E182" s="990"/>
      <c r="F182" s="992"/>
    </row>
    <row r="183" spans="1:6" ht="16.2" thickBot="1" x14ac:dyDescent="0.3">
      <c r="A183" s="780">
        <v>1</v>
      </c>
      <c r="B183" s="781" t="s">
        <v>138</v>
      </c>
      <c r="C183" s="782"/>
      <c r="D183" s="783"/>
      <c r="E183" s="784"/>
      <c r="F183" s="785"/>
    </row>
    <row r="184" spans="1:6" ht="15" x14ac:dyDescent="0.25">
      <c r="A184" s="645">
        <v>1.1000000000000001</v>
      </c>
      <c r="B184" s="646" t="s">
        <v>139</v>
      </c>
      <c r="C184" s="647" t="s">
        <v>2</v>
      </c>
      <c r="D184" s="648">
        <f>+D146</f>
        <v>7213.5</v>
      </c>
      <c r="E184" s="668">
        <v>599.31600000000003</v>
      </c>
      <c r="F184" s="650">
        <f>+ROUND(D184*E184,3)</f>
        <v>4323165.966</v>
      </c>
    </row>
    <row r="185" spans="1:6" ht="15" x14ac:dyDescent="0.25">
      <c r="A185" s="657">
        <v>1.6</v>
      </c>
      <c r="B185" s="658" t="s">
        <v>188</v>
      </c>
      <c r="C185" s="659" t="s">
        <v>161</v>
      </c>
      <c r="D185" s="787">
        <f>+'[73]APU''S'!H181</f>
        <v>271081</v>
      </c>
      <c r="E185" s="661">
        <v>1</v>
      </c>
      <c r="F185" s="662">
        <f t="shared" ref="F185" si="25">+ROUND(D185*E185,3)</f>
        <v>271081</v>
      </c>
    </row>
    <row r="186" spans="1:6" ht="16.2" thickBot="1" x14ac:dyDescent="0.3">
      <c r="A186" s="651" t="s">
        <v>140</v>
      </c>
      <c r="B186" s="652"/>
      <c r="C186" s="653"/>
      <c r="D186" s="654"/>
      <c r="E186" s="655"/>
      <c r="F186" s="656">
        <f>SUM(F184:F185)</f>
        <v>4594246.966</v>
      </c>
    </row>
    <row r="187" spans="1:6" ht="16.2" thickBot="1" x14ac:dyDescent="0.3">
      <c r="A187" s="780">
        <v>2</v>
      </c>
      <c r="B187" s="781" t="s">
        <v>141</v>
      </c>
      <c r="C187" s="782"/>
      <c r="D187" s="783"/>
      <c r="E187" s="784"/>
      <c r="F187" s="785"/>
    </row>
    <row r="188" spans="1:6" ht="15" x14ac:dyDescent="0.25">
      <c r="A188" s="657">
        <v>2.1</v>
      </c>
      <c r="B188" s="658" t="s">
        <v>142</v>
      </c>
      <c r="C188" s="659" t="s">
        <v>143</v>
      </c>
      <c r="D188" s="660">
        <f>+'[73]APU''S'!H210</f>
        <v>28529</v>
      </c>
      <c r="E188" s="661">
        <v>226.90799999999999</v>
      </c>
      <c r="F188" s="662">
        <f t="shared" ref="F188:F194" si="26">+ROUND(D188*E188,3)</f>
        <v>6473458.3320000004</v>
      </c>
    </row>
    <row r="189" spans="1:6" ht="15" x14ac:dyDescent="0.25">
      <c r="A189" s="657">
        <v>2.2000000000000002</v>
      </c>
      <c r="B189" s="658" t="s">
        <v>144</v>
      </c>
      <c r="C189" s="659" t="s">
        <v>143</v>
      </c>
      <c r="D189" s="660">
        <f>+'[73]APU''S'!H239</f>
        <v>67727</v>
      </c>
      <c r="E189" s="661">
        <v>21.824999999999999</v>
      </c>
      <c r="F189" s="662">
        <f t="shared" si="26"/>
        <v>1478141.7749999999</v>
      </c>
    </row>
    <row r="190" spans="1:6" ht="15" x14ac:dyDescent="0.25">
      <c r="A190" s="657">
        <v>2.2999999999999998</v>
      </c>
      <c r="B190" s="658" t="s">
        <v>145</v>
      </c>
      <c r="C190" s="659" t="s">
        <v>2</v>
      </c>
      <c r="D190" s="660">
        <f>+'[73]APU''S'!H268</f>
        <v>7550.0000000000091</v>
      </c>
      <c r="E190" s="649">
        <v>453.81599999999997</v>
      </c>
      <c r="F190" s="662">
        <f t="shared" si="26"/>
        <v>3426310.8</v>
      </c>
    </row>
    <row r="191" spans="1:6" ht="15" x14ac:dyDescent="0.25">
      <c r="A191" s="657">
        <v>2.4</v>
      </c>
      <c r="B191" s="664" t="s">
        <v>146</v>
      </c>
      <c r="C191" s="659" t="s">
        <v>143</v>
      </c>
      <c r="D191" s="660">
        <f>+'[73]APU''S'!H327</f>
        <v>284036</v>
      </c>
      <c r="E191" s="661">
        <v>146.81122946757424</v>
      </c>
      <c r="F191" s="662">
        <f t="shared" si="26"/>
        <v>41699674.373000003</v>
      </c>
    </row>
    <row r="192" spans="1:6" ht="30" x14ac:dyDescent="0.25">
      <c r="A192" s="657">
        <v>2.5</v>
      </c>
      <c r="B192" s="658" t="s">
        <v>147</v>
      </c>
      <c r="C192" s="659" t="s">
        <v>143</v>
      </c>
      <c r="D192" s="660">
        <f>+'[73]APU''S'!H387</f>
        <v>73206</v>
      </c>
      <c r="E192" s="661">
        <v>323.35289999999998</v>
      </c>
      <c r="F192" s="662">
        <f t="shared" si="26"/>
        <v>23671372.397</v>
      </c>
    </row>
    <row r="193" spans="1:6" ht="15" x14ac:dyDescent="0.25">
      <c r="A193" s="657">
        <v>2.7</v>
      </c>
      <c r="B193" s="658" t="s">
        <v>148</v>
      </c>
      <c r="C193" s="659" t="s">
        <v>143</v>
      </c>
      <c r="D193" s="660">
        <f>+'[73]APU''S'!H447</f>
        <v>125068.99999999997</v>
      </c>
      <c r="E193" s="661">
        <v>319.93200000000002</v>
      </c>
      <c r="F193" s="662">
        <f t="shared" si="26"/>
        <v>40013575.307999998</v>
      </c>
    </row>
    <row r="194" spans="1:6" ht="15" x14ac:dyDescent="0.25">
      <c r="A194" s="657">
        <v>2.8</v>
      </c>
      <c r="B194" s="658" t="s">
        <v>176</v>
      </c>
      <c r="C194" s="659" t="s">
        <v>143</v>
      </c>
      <c r="D194" s="660">
        <f>+'[73]APU''S'!H477</f>
        <v>95892</v>
      </c>
      <c r="E194" s="661">
        <v>21.824999999999999</v>
      </c>
      <c r="F194" s="662">
        <f t="shared" si="26"/>
        <v>2092842.9</v>
      </c>
    </row>
    <row r="195" spans="1:6" ht="16.2" thickBot="1" x14ac:dyDescent="0.3">
      <c r="A195" s="651" t="s">
        <v>140</v>
      </c>
      <c r="B195" s="652"/>
      <c r="C195" s="653"/>
      <c r="D195" s="654"/>
      <c r="E195" s="655"/>
      <c r="F195" s="656">
        <f>SUM(F188:F194)</f>
        <v>118855375.88500001</v>
      </c>
    </row>
    <row r="196" spans="1:6" ht="16.2" thickBot="1" x14ac:dyDescent="0.3">
      <c r="A196" s="780">
        <v>3</v>
      </c>
      <c r="B196" s="781" t="s">
        <v>149</v>
      </c>
      <c r="C196" s="782"/>
      <c r="D196" s="783"/>
      <c r="E196" s="784"/>
      <c r="F196" s="785"/>
    </row>
    <row r="197" spans="1:6" ht="60" x14ac:dyDescent="0.25">
      <c r="A197" s="657">
        <v>3.1</v>
      </c>
      <c r="B197" s="658" t="s">
        <v>150</v>
      </c>
      <c r="C197" s="659" t="s">
        <v>2</v>
      </c>
      <c r="D197" s="660">
        <f>+'[73]APU''S'!H507</f>
        <v>289509.50000000006</v>
      </c>
      <c r="E197" s="649">
        <v>489.37076489191418</v>
      </c>
      <c r="F197" s="662">
        <f t="shared" ref="F197:F201" si="27">+ROUND(D197*E197,3)</f>
        <v>141677485.458</v>
      </c>
    </row>
    <row r="198" spans="1:6" ht="15" x14ac:dyDescent="0.25">
      <c r="A198" s="657">
        <v>3.2</v>
      </c>
      <c r="B198" s="658" t="s">
        <v>151</v>
      </c>
      <c r="C198" s="659" t="s">
        <v>152</v>
      </c>
      <c r="D198" s="660">
        <f>+'[73]APU''S'!H536</f>
        <v>84975</v>
      </c>
      <c r="E198" s="661">
        <v>216.828</v>
      </c>
      <c r="F198" s="662">
        <f t="shared" si="27"/>
        <v>18424959.300000001</v>
      </c>
    </row>
    <row r="199" spans="1:6" ht="30" x14ac:dyDescent="0.25">
      <c r="A199" s="657">
        <v>3.3</v>
      </c>
      <c r="B199" s="658" t="s">
        <v>153</v>
      </c>
      <c r="C199" s="659" t="s">
        <v>2</v>
      </c>
      <c r="D199" s="660">
        <f>+'[73]APU''S'!H566</f>
        <v>113503</v>
      </c>
      <c r="E199" s="661">
        <v>145.5</v>
      </c>
      <c r="F199" s="662">
        <f t="shared" si="27"/>
        <v>16514686.5</v>
      </c>
    </row>
    <row r="200" spans="1:6" ht="15" x14ac:dyDescent="0.25">
      <c r="A200" s="657">
        <v>3.4</v>
      </c>
      <c r="B200" s="658" t="s">
        <v>154</v>
      </c>
      <c r="C200" s="659" t="s">
        <v>2</v>
      </c>
      <c r="D200" s="660">
        <f>+'[73]APU''S'!H596</f>
        <v>16954</v>
      </c>
      <c r="E200" s="661">
        <v>489.37076489191418</v>
      </c>
      <c r="F200" s="662">
        <f t="shared" si="27"/>
        <v>8296791.9479999999</v>
      </c>
    </row>
    <row r="201" spans="1:6" ht="15" x14ac:dyDescent="0.25">
      <c r="A201" s="657">
        <v>3.5</v>
      </c>
      <c r="B201" s="658" t="s">
        <v>155</v>
      </c>
      <c r="C201" s="659" t="s">
        <v>152</v>
      </c>
      <c r="D201" s="660">
        <f>+'[73]APU''S'!H657</f>
        <v>29079</v>
      </c>
      <c r="E201" s="661">
        <v>263.16000000000003</v>
      </c>
      <c r="F201" s="662">
        <f t="shared" si="27"/>
        <v>7652429.6399999997</v>
      </c>
    </row>
    <row r="202" spans="1:6" ht="15" x14ac:dyDescent="0.25">
      <c r="A202" s="657">
        <v>3.6</v>
      </c>
      <c r="B202" s="658" t="s">
        <v>156</v>
      </c>
      <c r="C202" s="659" t="s">
        <v>157</v>
      </c>
      <c r="D202" s="660">
        <f>+'[73]APU''S'!H687</f>
        <v>10928</v>
      </c>
      <c r="E202" s="661">
        <v>274.04762833947194</v>
      </c>
      <c r="F202" s="662">
        <f>+ROUND(D202*E202,3)</f>
        <v>2994792.4819999998</v>
      </c>
    </row>
    <row r="203" spans="1:6" ht="16.2" thickBot="1" x14ac:dyDescent="0.3">
      <c r="A203" s="671" t="s">
        <v>140</v>
      </c>
      <c r="B203" s="652"/>
      <c r="C203" s="653"/>
      <c r="D203" s="654"/>
      <c r="E203" s="655"/>
      <c r="F203" s="656">
        <f>SUM(F197:F202)</f>
        <v>195561145.32800001</v>
      </c>
    </row>
    <row r="204" spans="1:6" ht="16.2" thickBot="1" x14ac:dyDescent="0.3">
      <c r="A204" s="780">
        <v>4</v>
      </c>
      <c r="B204" s="781" t="s">
        <v>158</v>
      </c>
      <c r="C204" s="782"/>
      <c r="D204" s="783"/>
      <c r="E204" s="784"/>
      <c r="F204" s="785"/>
    </row>
    <row r="205" spans="1:6" ht="15" x14ac:dyDescent="0.25">
      <c r="A205" s="657">
        <v>4.0999999999999996</v>
      </c>
      <c r="B205" s="658" t="s">
        <v>177</v>
      </c>
      <c r="C205" s="659" t="s">
        <v>143</v>
      </c>
      <c r="D205" s="660">
        <f>+'[73]APU''S'!H717</f>
        <v>67727</v>
      </c>
      <c r="E205" s="661">
        <v>319.93200000000002</v>
      </c>
      <c r="F205" s="662">
        <f t="shared" ref="F205:F212" si="28">+ROUND(D205*E205,3)</f>
        <v>21668034.563999999</v>
      </c>
    </row>
    <row r="206" spans="1:6" ht="15" x14ac:dyDescent="0.25">
      <c r="A206" s="657">
        <v>4.7</v>
      </c>
      <c r="B206" s="658" t="s">
        <v>181</v>
      </c>
      <c r="C206" s="659" t="s">
        <v>2</v>
      </c>
      <c r="D206" s="660">
        <f>+'[73]APU''S'!H891</f>
        <v>74976</v>
      </c>
      <c r="E206" s="661">
        <v>4.5</v>
      </c>
      <c r="F206" s="662">
        <f t="shared" si="28"/>
        <v>337392</v>
      </c>
    </row>
    <row r="207" spans="1:6" ht="30" x14ac:dyDescent="0.25">
      <c r="A207" s="657">
        <v>4.9000000000000004</v>
      </c>
      <c r="B207" s="664" t="s">
        <v>189</v>
      </c>
      <c r="C207" s="659" t="s">
        <v>152</v>
      </c>
      <c r="D207" s="660">
        <f>+'[73]APU''S'!H951</f>
        <v>169548</v>
      </c>
      <c r="E207" s="661">
        <v>109.65</v>
      </c>
      <c r="F207" s="662">
        <f t="shared" si="28"/>
        <v>18590938.199999999</v>
      </c>
    </row>
    <row r="208" spans="1:6" ht="15" x14ac:dyDescent="0.25">
      <c r="A208" s="657">
        <v>4.12</v>
      </c>
      <c r="B208" s="658" t="s">
        <v>159</v>
      </c>
      <c r="C208" s="659" t="s">
        <v>152</v>
      </c>
      <c r="D208" s="660">
        <f>+'[73]APU''S'!H1041</f>
        <v>85325.499999999956</v>
      </c>
      <c r="E208" s="661">
        <v>90</v>
      </c>
      <c r="F208" s="662">
        <f t="shared" si="28"/>
        <v>7679295</v>
      </c>
    </row>
    <row r="209" spans="1:6" ht="15" x14ac:dyDescent="0.25">
      <c r="A209" s="657">
        <v>4.13</v>
      </c>
      <c r="B209" s="658" t="s">
        <v>160</v>
      </c>
      <c r="C209" s="659" t="s">
        <v>161</v>
      </c>
      <c r="D209" s="660">
        <f>+'[73]APU''S'!H1071</f>
        <v>1761160.5</v>
      </c>
      <c r="E209" s="661">
        <v>3</v>
      </c>
      <c r="F209" s="662">
        <f t="shared" si="28"/>
        <v>5283481.5</v>
      </c>
    </row>
    <row r="210" spans="1:6" ht="30" x14ac:dyDescent="0.25">
      <c r="A210" s="657">
        <v>4.1399999999999997</v>
      </c>
      <c r="B210" s="789" t="s">
        <v>190</v>
      </c>
      <c r="C210" s="790" t="s">
        <v>152</v>
      </c>
      <c r="D210" s="660">
        <f>+'[73]APU''S'!H1101</f>
        <v>94628</v>
      </c>
      <c r="E210" s="661">
        <v>119.65</v>
      </c>
      <c r="F210" s="662">
        <f t="shared" si="28"/>
        <v>11322240.199999999</v>
      </c>
    </row>
    <row r="211" spans="1:6" ht="30" x14ac:dyDescent="0.25">
      <c r="A211" s="657">
        <v>4.1500000000000004</v>
      </c>
      <c r="B211" s="658" t="s">
        <v>162</v>
      </c>
      <c r="C211" s="659" t="s">
        <v>161</v>
      </c>
      <c r="D211" s="660">
        <f>+'[73]APU''S'!H1130</f>
        <v>217190</v>
      </c>
      <c r="E211" s="661">
        <v>15</v>
      </c>
      <c r="F211" s="662">
        <f t="shared" si="28"/>
        <v>3257850</v>
      </c>
    </row>
    <row r="212" spans="1:6" ht="30" x14ac:dyDescent="0.25">
      <c r="A212" s="657">
        <v>4.16</v>
      </c>
      <c r="B212" s="791" t="s">
        <v>191</v>
      </c>
      <c r="C212" s="790" t="s">
        <v>152</v>
      </c>
      <c r="D212" s="665">
        <f>+'[73]APU''S'!H1194</f>
        <v>56071</v>
      </c>
      <c r="E212" s="666">
        <v>90</v>
      </c>
      <c r="F212" s="662">
        <f t="shared" si="28"/>
        <v>5046390</v>
      </c>
    </row>
    <row r="213" spans="1:6" ht="16.2" thickBot="1" x14ac:dyDescent="0.3">
      <c r="A213" s="651" t="s">
        <v>140</v>
      </c>
      <c r="B213" s="652"/>
      <c r="C213" s="653"/>
      <c r="D213" s="654"/>
      <c r="E213" s="655"/>
      <c r="F213" s="656">
        <f>SUM(F205:F212)</f>
        <v>73185621.464000002</v>
      </c>
    </row>
    <row r="214" spans="1:6" ht="16.2" thickBot="1" x14ac:dyDescent="0.3">
      <c r="A214" s="780">
        <v>5</v>
      </c>
      <c r="B214" s="781" t="s">
        <v>192</v>
      </c>
      <c r="C214" s="782"/>
      <c r="D214" s="783"/>
      <c r="E214" s="784"/>
      <c r="F214" s="785"/>
    </row>
    <row r="215" spans="1:6" ht="15" x14ac:dyDescent="0.25">
      <c r="A215" s="657">
        <v>5.0999999999999996</v>
      </c>
      <c r="B215" s="658" t="s">
        <v>193</v>
      </c>
      <c r="C215" s="659" t="s">
        <v>161</v>
      </c>
      <c r="D215" s="665">
        <f>+'[73]APU''S'!H1224</f>
        <v>1194427</v>
      </c>
      <c r="E215" s="666">
        <v>1</v>
      </c>
      <c r="F215" s="662">
        <f t="shared" ref="F215" si="29">+ROUND(D215*E215,3)</f>
        <v>1194427</v>
      </c>
    </row>
    <row r="216" spans="1:6" ht="16.2" thickBot="1" x14ac:dyDescent="0.3">
      <c r="A216" s="680" t="s">
        <v>140</v>
      </c>
      <c r="B216" s="681"/>
      <c r="C216" s="682"/>
      <c r="D216" s="683"/>
      <c r="E216" s="792"/>
      <c r="F216" s="685">
        <f>SUM(F215:F215)</f>
        <v>1194427</v>
      </c>
    </row>
    <row r="217" spans="1:6" ht="16.2" thickBot="1" x14ac:dyDescent="0.3">
      <c r="A217" s="780">
        <v>6</v>
      </c>
      <c r="B217" s="781" t="s">
        <v>163</v>
      </c>
      <c r="C217" s="782"/>
      <c r="D217" s="783"/>
      <c r="E217" s="784"/>
      <c r="F217" s="785"/>
    </row>
    <row r="218" spans="1:6" ht="15" x14ac:dyDescent="0.25">
      <c r="A218" s="674">
        <v>6.1</v>
      </c>
      <c r="B218" s="675" t="s">
        <v>164</v>
      </c>
      <c r="C218" s="676" t="s">
        <v>165</v>
      </c>
      <c r="D218" s="677">
        <f>+'[73]APU''S'!H1259</f>
        <v>739303</v>
      </c>
      <c r="E218" s="678">
        <v>4</v>
      </c>
      <c r="F218" s="662">
        <f t="shared" ref="F218:F222" si="30">+ROUND(D218*E218,3)</f>
        <v>2957212</v>
      </c>
    </row>
    <row r="219" spans="1:6" ht="15" x14ac:dyDescent="0.25">
      <c r="A219" s="674">
        <v>6.3</v>
      </c>
      <c r="B219" s="658" t="s">
        <v>167</v>
      </c>
      <c r="C219" s="659" t="s">
        <v>152</v>
      </c>
      <c r="D219" s="679">
        <f>+'[73]APU''S'!H1319</f>
        <v>17084</v>
      </c>
      <c r="E219" s="710">
        <v>328.95000000000005</v>
      </c>
      <c r="F219" s="662">
        <f t="shared" si="30"/>
        <v>5619781.7999999998</v>
      </c>
    </row>
    <row r="220" spans="1:6" ht="16.2" thickBot="1" x14ac:dyDescent="0.3">
      <c r="A220" s="680" t="s">
        <v>140</v>
      </c>
      <c r="B220" s="681"/>
      <c r="C220" s="682"/>
      <c r="D220" s="683"/>
      <c r="E220" s="684"/>
      <c r="F220" s="685">
        <f>SUM(F218:F219)</f>
        <v>8576993.8000000007</v>
      </c>
    </row>
    <row r="221" spans="1:6" ht="16.2" thickBot="1" x14ac:dyDescent="0.3">
      <c r="A221" s="780">
        <v>7</v>
      </c>
      <c r="B221" s="781" t="s">
        <v>168</v>
      </c>
      <c r="C221" s="782"/>
      <c r="D221" s="783"/>
      <c r="E221" s="784"/>
      <c r="F221" s="785"/>
    </row>
    <row r="222" spans="1:6" ht="15" x14ac:dyDescent="0.25">
      <c r="A222" s="674">
        <v>7.1</v>
      </c>
      <c r="B222" s="675" t="s">
        <v>169</v>
      </c>
      <c r="C222" s="676" t="s">
        <v>2</v>
      </c>
      <c r="D222" s="677">
        <f>+'[73]APU''S'!H1378</f>
        <v>1501.9999999999998</v>
      </c>
      <c r="E222" s="678">
        <f>+E184</f>
        <v>599.31600000000003</v>
      </c>
      <c r="F222" s="662">
        <f t="shared" si="30"/>
        <v>900172.63199999998</v>
      </c>
    </row>
    <row r="223" spans="1:6" ht="16.2" thickBot="1" x14ac:dyDescent="0.3">
      <c r="A223" s="793" t="s">
        <v>140</v>
      </c>
      <c r="B223" s="794"/>
      <c r="C223" s="795"/>
      <c r="D223" s="796"/>
      <c r="E223" s="797"/>
      <c r="F223" s="798">
        <f>SUM(F222)</f>
        <v>900172.63199999998</v>
      </c>
    </row>
    <row r="224" spans="1:6" ht="18.600000000000001" customHeight="1" thickBot="1" x14ac:dyDescent="0.35">
      <c r="A224" s="799"/>
      <c r="B224" s="800"/>
      <c r="C224" s="800"/>
      <c r="D224" s="801"/>
      <c r="E224" s="802" t="s">
        <v>3</v>
      </c>
      <c r="F224" s="803">
        <f>+F223+F220+F216+F213+F203+F195+F186</f>
        <v>402867983.07499999</v>
      </c>
    </row>
    <row r="225" spans="1:6" ht="13.2" customHeight="1" thickBot="1" x14ac:dyDescent="0.35">
      <c r="A225" s="960" t="s">
        <v>194</v>
      </c>
      <c r="B225" s="961"/>
      <c r="C225" s="961"/>
      <c r="D225" s="961"/>
      <c r="E225" s="961"/>
      <c r="F225" s="962"/>
    </row>
    <row r="226" spans="1:6" ht="13.2" customHeight="1" x14ac:dyDescent="0.25">
      <c r="A226" s="963" t="s">
        <v>83</v>
      </c>
      <c r="B226" s="964"/>
      <c r="C226" s="964"/>
      <c r="D226" s="964"/>
      <c r="E226" s="964"/>
      <c r="F226" s="965"/>
    </row>
    <row r="227" spans="1:6" ht="13.8" customHeight="1" x14ac:dyDescent="0.25">
      <c r="A227" s="966"/>
      <c r="B227" s="967"/>
      <c r="C227" s="967"/>
      <c r="D227" s="967"/>
      <c r="E227" s="967"/>
      <c r="F227" s="968"/>
    </row>
    <row r="228" spans="1:6" ht="13.2" customHeight="1" thickBot="1" x14ac:dyDescent="0.3">
      <c r="A228" s="969"/>
      <c r="B228" s="970"/>
      <c r="C228" s="970"/>
      <c r="D228" s="970"/>
      <c r="E228" s="970"/>
      <c r="F228" s="971"/>
    </row>
    <row r="229" spans="1:6" x14ac:dyDescent="0.25">
      <c r="A229" s="1028" t="s">
        <v>195</v>
      </c>
      <c r="B229" s="1030" t="s">
        <v>134</v>
      </c>
      <c r="C229" s="1032" t="s">
        <v>196</v>
      </c>
      <c r="D229" s="1034" t="s">
        <v>197</v>
      </c>
      <c r="E229" s="1036" t="s">
        <v>136</v>
      </c>
      <c r="F229" s="1018" t="s">
        <v>198</v>
      </c>
    </row>
    <row r="230" spans="1:6" ht="16.2" customHeight="1" thickBot="1" x14ac:dyDescent="0.3">
      <c r="A230" s="1029"/>
      <c r="B230" s="1031"/>
      <c r="C230" s="1033"/>
      <c r="D230" s="1035"/>
      <c r="E230" s="1037"/>
      <c r="F230" s="1019"/>
    </row>
    <row r="231" spans="1:6" ht="16.2" thickBot="1" x14ac:dyDescent="0.3">
      <c r="A231" s="1020" t="s">
        <v>4</v>
      </c>
      <c r="B231" s="1021"/>
      <c r="C231" s="1021"/>
      <c r="D231" s="1021"/>
      <c r="E231" s="1021"/>
      <c r="F231" s="1022"/>
    </row>
    <row r="232" spans="1:6" s="72" customFormat="1" ht="16.2" thickBot="1" x14ac:dyDescent="0.35">
      <c r="A232" s="624">
        <v>1</v>
      </c>
      <c r="B232" s="625" t="s">
        <v>199</v>
      </c>
      <c r="C232" s="626"/>
      <c r="D232" s="627"/>
      <c r="E232" s="628"/>
      <c r="F232" s="629"/>
    </row>
    <row r="233" spans="1:6" s="72" customFormat="1" ht="15.6" x14ac:dyDescent="0.3">
      <c r="A233" s="805">
        <v>1.1000000000000001</v>
      </c>
      <c r="B233" s="806" t="s">
        <v>200</v>
      </c>
      <c r="C233" s="807" t="s">
        <v>201</v>
      </c>
      <c r="D233" s="73">
        <f>+'[73]APU''S'!H210</f>
        <v>28529</v>
      </c>
      <c r="E233" s="73">
        <v>219.6</v>
      </c>
      <c r="F233" s="74">
        <f t="shared" ref="F233:F253" si="31">+D233*E233</f>
        <v>6264968.3999999994</v>
      </c>
    </row>
    <row r="234" spans="1:6" s="72" customFormat="1" ht="15.6" x14ac:dyDescent="0.3">
      <c r="A234" s="84">
        <v>1.2</v>
      </c>
      <c r="B234" s="809" t="s">
        <v>202</v>
      </c>
      <c r="C234" s="810" t="s">
        <v>201</v>
      </c>
      <c r="D234" s="75">
        <f>+'[73]APU''S'!H88</f>
        <v>24877</v>
      </c>
      <c r="E234" s="75">
        <v>39.6</v>
      </c>
      <c r="F234" s="76">
        <f t="shared" si="31"/>
        <v>985129.20000000007</v>
      </c>
    </row>
    <row r="235" spans="1:6" s="72" customFormat="1" ht="30" x14ac:dyDescent="0.3">
      <c r="A235" s="84">
        <v>1.3</v>
      </c>
      <c r="B235" s="811" t="s">
        <v>147</v>
      </c>
      <c r="C235" s="810" t="s">
        <v>201</v>
      </c>
      <c r="D235" s="75">
        <f>+'[73]APU''S'!H387</f>
        <v>73206</v>
      </c>
      <c r="E235" s="75">
        <v>0</v>
      </c>
      <c r="F235" s="76">
        <f t="shared" si="31"/>
        <v>0</v>
      </c>
    </row>
    <row r="236" spans="1:6" s="72" customFormat="1" ht="30.6" x14ac:dyDescent="0.3">
      <c r="A236" s="84">
        <v>1.4</v>
      </c>
      <c r="B236" s="812" t="s">
        <v>203</v>
      </c>
      <c r="C236" s="810" t="s">
        <v>204</v>
      </c>
      <c r="D236" s="77">
        <f>+'[73]APU''S'!H1164</f>
        <v>168022.5</v>
      </c>
      <c r="E236" s="75">
        <v>20</v>
      </c>
      <c r="F236" s="76">
        <f t="shared" si="31"/>
        <v>3360450</v>
      </c>
    </row>
    <row r="237" spans="1:6" s="72" customFormat="1" ht="15.6" x14ac:dyDescent="0.3">
      <c r="A237" s="84">
        <v>1.5</v>
      </c>
      <c r="B237" s="809" t="s">
        <v>205</v>
      </c>
      <c r="C237" s="810" t="s">
        <v>206</v>
      </c>
      <c r="D237" s="77">
        <f>+D260</f>
        <v>27809</v>
      </c>
      <c r="E237" s="75">
        <v>264</v>
      </c>
      <c r="F237" s="76">
        <f t="shared" si="31"/>
        <v>7341576</v>
      </c>
    </row>
    <row r="238" spans="1:6" s="72" customFormat="1" ht="15.6" x14ac:dyDescent="0.3">
      <c r="A238" s="84">
        <v>1.6</v>
      </c>
      <c r="B238" s="809" t="s">
        <v>207</v>
      </c>
      <c r="C238" s="810" t="s">
        <v>201</v>
      </c>
      <c r="D238" s="77">
        <f>+'[73]APU''S'!H297</f>
        <v>112666.69333333336</v>
      </c>
      <c r="E238" s="75">
        <v>202.65</v>
      </c>
      <c r="F238" s="76">
        <f t="shared" si="31"/>
        <v>22831905.404000007</v>
      </c>
    </row>
    <row r="239" spans="1:6" s="72" customFormat="1" ht="15.6" x14ac:dyDescent="0.3">
      <c r="A239" s="84">
        <v>1.7</v>
      </c>
      <c r="B239" s="809" t="s">
        <v>208</v>
      </c>
      <c r="C239" s="810" t="s">
        <v>201</v>
      </c>
      <c r="D239" s="77">
        <f>+D262</f>
        <v>213166.69333333333</v>
      </c>
      <c r="E239" s="75">
        <v>376</v>
      </c>
      <c r="F239" s="76">
        <f t="shared" si="31"/>
        <v>80150676.693333328</v>
      </c>
    </row>
    <row r="240" spans="1:6" s="72" customFormat="1" ht="15.6" x14ac:dyDescent="0.3">
      <c r="A240" s="84">
        <v>1.8</v>
      </c>
      <c r="B240" s="809" t="s">
        <v>209</v>
      </c>
      <c r="C240" s="810" t="s">
        <v>206</v>
      </c>
      <c r="D240" s="77">
        <f>+D263</f>
        <v>289509.50000000006</v>
      </c>
      <c r="E240" s="75">
        <v>259.75</v>
      </c>
      <c r="F240" s="76">
        <f t="shared" si="31"/>
        <v>75200092.625000015</v>
      </c>
    </row>
    <row r="241" spans="1:6" s="72" customFormat="1" ht="15.6" x14ac:dyDescent="0.3">
      <c r="A241" s="84">
        <v>1.9</v>
      </c>
      <c r="B241" s="809" t="s">
        <v>210</v>
      </c>
      <c r="C241" s="810" t="s">
        <v>211</v>
      </c>
      <c r="D241" s="75">
        <f>+'[73]APU''S'!H657</f>
        <v>29079</v>
      </c>
      <c r="E241" s="75">
        <v>360</v>
      </c>
      <c r="F241" s="76">
        <f t="shared" si="31"/>
        <v>10468440</v>
      </c>
    </row>
    <row r="242" spans="1:6" s="72" customFormat="1" ht="45" x14ac:dyDescent="0.3">
      <c r="A242" s="813">
        <v>1.1000000000000001</v>
      </c>
      <c r="B242" s="78" t="s">
        <v>212</v>
      </c>
      <c r="C242" s="79" t="s">
        <v>211</v>
      </c>
      <c r="D242" s="75">
        <f>+'[73]APU''S'!H536</f>
        <v>84975</v>
      </c>
      <c r="E242" s="75">
        <v>240</v>
      </c>
      <c r="F242" s="76">
        <f t="shared" si="31"/>
        <v>20394000</v>
      </c>
    </row>
    <row r="243" spans="1:6" ht="45" x14ac:dyDescent="0.25">
      <c r="A243" s="84">
        <v>1.1100000000000001</v>
      </c>
      <c r="B243" s="812" t="s">
        <v>213</v>
      </c>
      <c r="C243" s="79" t="s">
        <v>206</v>
      </c>
      <c r="D243" s="75">
        <f>+'[73]APU''S'!H566</f>
        <v>113503</v>
      </c>
      <c r="E243" s="75">
        <v>191.99999999999997</v>
      </c>
      <c r="F243" s="76">
        <f t="shared" si="31"/>
        <v>21792575.999999996</v>
      </c>
    </row>
    <row r="244" spans="1:6" ht="15" x14ac:dyDescent="0.25">
      <c r="A244" s="814">
        <v>1.1200000000000001</v>
      </c>
      <c r="B244" s="815" t="s">
        <v>214</v>
      </c>
      <c r="C244" s="80" t="s">
        <v>206</v>
      </c>
      <c r="D244" s="81">
        <v>233144.05</v>
      </c>
      <c r="E244" s="75">
        <v>10.08</v>
      </c>
      <c r="F244" s="76">
        <f t="shared" si="31"/>
        <v>2350092.0239999997</v>
      </c>
    </row>
    <row r="245" spans="1:6" ht="31.8" thickBot="1" x14ac:dyDescent="0.3">
      <c r="A245" s="816" t="s">
        <v>215</v>
      </c>
      <c r="B245" s="1023"/>
      <c r="C245" s="1024"/>
      <c r="D245" s="1024"/>
      <c r="E245" s="1025"/>
      <c r="F245" s="82">
        <f>SUM(F233:F244)</f>
        <v>251139906.34633332</v>
      </c>
    </row>
    <row r="246" spans="1:6" ht="16.2" thickBot="1" x14ac:dyDescent="0.3">
      <c r="A246" s="817">
        <v>2</v>
      </c>
      <c r="B246" s="630" t="s">
        <v>216</v>
      </c>
      <c r="C246" s="631"/>
      <c r="D246" s="632"/>
      <c r="E246" s="633"/>
      <c r="F246" s="634"/>
    </row>
    <row r="247" spans="1:6" ht="15" x14ac:dyDescent="0.25">
      <c r="A247" s="818">
        <v>2.1</v>
      </c>
      <c r="B247" s="819" t="s">
        <v>217</v>
      </c>
      <c r="C247" s="820" t="s">
        <v>201</v>
      </c>
      <c r="D247" s="83">
        <f>+D233</f>
        <v>28529</v>
      </c>
      <c r="E247" s="73">
        <v>60</v>
      </c>
      <c r="F247" s="74">
        <f t="shared" ref="F247:F250" si="32">+D247*E247</f>
        <v>1711740</v>
      </c>
    </row>
    <row r="248" spans="1:6" ht="45" x14ac:dyDescent="0.25">
      <c r="A248" s="84">
        <v>2.2000000000000002</v>
      </c>
      <c r="B248" s="821" t="s">
        <v>218</v>
      </c>
      <c r="C248" s="822" t="s">
        <v>219</v>
      </c>
      <c r="D248" s="85">
        <f>+D235</f>
        <v>73206</v>
      </c>
      <c r="E248" s="75">
        <v>447.12</v>
      </c>
      <c r="F248" s="76">
        <f t="shared" si="32"/>
        <v>32731866.719999999</v>
      </c>
    </row>
    <row r="249" spans="1:6" ht="15" x14ac:dyDescent="0.25">
      <c r="A249" s="84">
        <v>2.2999999999999998</v>
      </c>
      <c r="B249" s="815" t="s">
        <v>220</v>
      </c>
      <c r="C249" s="822" t="s">
        <v>201</v>
      </c>
      <c r="D249" s="85">
        <f>+'[73]APU''S'!H863</f>
        <v>1961639.61</v>
      </c>
      <c r="E249" s="75">
        <v>24</v>
      </c>
      <c r="F249" s="76">
        <f t="shared" si="32"/>
        <v>47079350.640000001</v>
      </c>
    </row>
    <row r="250" spans="1:6" ht="15.6" thickBot="1" x14ac:dyDescent="0.3">
      <c r="A250" s="86">
        <v>2.4</v>
      </c>
      <c r="B250" s="823" t="s">
        <v>179</v>
      </c>
      <c r="C250" s="824" t="s">
        <v>221</v>
      </c>
      <c r="D250" s="87">
        <f>+D124</f>
        <v>10928</v>
      </c>
      <c r="E250" s="88">
        <v>4320</v>
      </c>
      <c r="F250" s="89">
        <f t="shared" si="32"/>
        <v>47208960</v>
      </c>
    </row>
    <row r="251" spans="1:6" ht="16.2" thickBot="1" x14ac:dyDescent="0.3">
      <c r="A251" s="624">
        <v>3</v>
      </c>
      <c r="B251" s="625" t="s">
        <v>222</v>
      </c>
      <c r="C251" s="626"/>
      <c r="D251" s="627"/>
      <c r="E251" s="628"/>
      <c r="F251" s="634"/>
    </row>
    <row r="252" spans="1:6" ht="15" x14ac:dyDescent="0.25">
      <c r="A252" s="818">
        <v>3.1</v>
      </c>
      <c r="B252" s="819" t="s">
        <v>223</v>
      </c>
      <c r="C252" s="820" t="s">
        <v>204</v>
      </c>
      <c r="D252" s="83">
        <f>+'[73]APU''S'!H1259</f>
        <v>739303</v>
      </c>
      <c r="E252" s="73">
        <v>4</v>
      </c>
      <c r="F252" s="74">
        <f t="shared" si="31"/>
        <v>2957212</v>
      </c>
    </row>
    <row r="253" spans="1:6" ht="15" x14ac:dyDescent="0.25">
      <c r="A253" s="825">
        <v>3.2</v>
      </c>
      <c r="B253" s="815" t="s">
        <v>224</v>
      </c>
      <c r="C253" s="822" t="s">
        <v>211</v>
      </c>
      <c r="D253" s="85">
        <f>+'[73]APU''S'!H1319</f>
        <v>17084</v>
      </c>
      <c r="E253" s="75">
        <v>480</v>
      </c>
      <c r="F253" s="76">
        <f t="shared" si="31"/>
        <v>8200320</v>
      </c>
    </row>
    <row r="254" spans="1:6" ht="16.2" customHeight="1" thickBot="1" x14ac:dyDescent="0.3">
      <c r="A254" s="826" t="s">
        <v>215</v>
      </c>
      <c r="B254" s="1026"/>
      <c r="C254" s="1026"/>
      <c r="D254" s="1026"/>
      <c r="E254" s="1027"/>
      <c r="F254" s="82">
        <f>SUM(F247:F253)</f>
        <v>139889449.36000001</v>
      </c>
    </row>
    <row r="255" spans="1:6" ht="16.2" thickBot="1" x14ac:dyDescent="0.3">
      <c r="A255" s="1020" t="s">
        <v>225</v>
      </c>
      <c r="B255" s="1021"/>
      <c r="C255" s="1021"/>
      <c r="D255" s="1021"/>
      <c r="E255" s="1021"/>
      <c r="F255" s="1022"/>
    </row>
    <row r="256" spans="1:6" ht="16.2" thickBot="1" x14ac:dyDescent="0.3">
      <c r="A256" s="624">
        <v>4</v>
      </c>
      <c r="B256" s="625" t="s">
        <v>199</v>
      </c>
      <c r="C256" s="626"/>
      <c r="D256" s="627"/>
      <c r="E256" s="628"/>
      <c r="F256" s="629"/>
    </row>
    <row r="257" spans="1:8" ht="15" x14ac:dyDescent="0.25">
      <c r="A257" s="818">
        <v>4.0999999999999996</v>
      </c>
      <c r="B257" s="819" t="s">
        <v>200</v>
      </c>
      <c r="C257" s="820" t="s">
        <v>201</v>
      </c>
      <c r="D257" s="83">
        <f>+D233</f>
        <v>28529</v>
      </c>
      <c r="E257" s="73">
        <v>47.62</v>
      </c>
      <c r="F257" s="74">
        <f t="shared" ref="F257:F277" si="33">+D257*E257</f>
        <v>1358550.98</v>
      </c>
    </row>
    <row r="258" spans="1:8" ht="15" x14ac:dyDescent="0.25">
      <c r="A258" s="814">
        <v>4.2</v>
      </c>
      <c r="B258" s="815" t="s">
        <v>202</v>
      </c>
      <c r="C258" s="822" t="s">
        <v>201</v>
      </c>
      <c r="D258" s="85">
        <f>+D234</f>
        <v>24877</v>
      </c>
      <c r="E258" s="75">
        <v>21.164999999999999</v>
      </c>
      <c r="F258" s="76">
        <f t="shared" si="33"/>
        <v>526521.70499999996</v>
      </c>
    </row>
    <row r="259" spans="1:8" ht="30" x14ac:dyDescent="0.25">
      <c r="A259" s="818">
        <v>4.3</v>
      </c>
      <c r="B259" s="828" t="s">
        <v>203</v>
      </c>
      <c r="C259" s="822" t="s">
        <v>204</v>
      </c>
      <c r="D259" s="90">
        <f>+D236</f>
        <v>168022.5</v>
      </c>
      <c r="E259" s="75">
        <v>20</v>
      </c>
      <c r="F259" s="76">
        <f t="shared" si="33"/>
        <v>3360450</v>
      </c>
    </row>
    <row r="260" spans="1:8" ht="15" x14ac:dyDescent="0.25">
      <c r="A260" s="814">
        <v>4.4000000000000004</v>
      </c>
      <c r="B260" s="815" t="s">
        <v>205</v>
      </c>
      <c r="C260" s="822" t="s">
        <v>206</v>
      </c>
      <c r="D260" s="90">
        <f>+'[73]APU''S'!H626</f>
        <v>27809</v>
      </c>
      <c r="E260" s="75">
        <v>215.8</v>
      </c>
      <c r="F260" s="76">
        <f t="shared" si="33"/>
        <v>6001182.2000000002</v>
      </c>
      <c r="H260" s="91"/>
    </row>
    <row r="261" spans="1:8" ht="15" x14ac:dyDescent="0.25">
      <c r="A261" s="818">
        <v>4.5</v>
      </c>
      <c r="B261" s="815" t="s">
        <v>207</v>
      </c>
      <c r="C261" s="822" t="s">
        <v>201</v>
      </c>
      <c r="D261" s="90">
        <f>+D238</f>
        <v>112666.69333333336</v>
      </c>
      <c r="E261" s="75">
        <v>13.280000000000001</v>
      </c>
      <c r="F261" s="76">
        <f t="shared" si="33"/>
        <v>1496213.687466667</v>
      </c>
    </row>
    <row r="262" spans="1:8" ht="15" x14ac:dyDescent="0.25">
      <c r="A262" s="814">
        <v>4.5999999999999996</v>
      </c>
      <c r="B262" s="815" t="s">
        <v>208</v>
      </c>
      <c r="C262" s="822" t="s">
        <v>201</v>
      </c>
      <c r="D262" s="90">
        <f>+'[73]APU''S'!H357</f>
        <v>213166.69333333333</v>
      </c>
      <c r="E262" s="75">
        <v>322.7</v>
      </c>
      <c r="F262" s="76">
        <f t="shared" si="33"/>
        <v>68788891.938666657</v>
      </c>
    </row>
    <row r="263" spans="1:8" ht="15" x14ac:dyDescent="0.25">
      <c r="A263" s="818">
        <v>4.7</v>
      </c>
      <c r="B263" s="815" t="s">
        <v>209</v>
      </c>
      <c r="C263" s="822" t="s">
        <v>206</v>
      </c>
      <c r="D263" s="90">
        <f>+'[73]APU''S'!H507</f>
        <v>289509.50000000006</v>
      </c>
      <c r="E263" s="75">
        <v>211.14999999999998</v>
      </c>
      <c r="F263" s="76">
        <f t="shared" si="33"/>
        <v>61129930.925000004</v>
      </c>
    </row>
    <row r="264" spans="1:8" ht="15" x14ac:dyDescent="0.25">
      <c r="A264" s="814">
        <v>4.8</v>
      </c>
      <c r="B264" s="815" t="s">
        <v>210</v>
      </c>
      <c r="C264" s="822" t="s">
        <v>211</v>
      </c>
      <c r="D264" s="85">
        <f>+D241</f>
        <v>29079</v>
      </c>
      <c r="E264" s="75">
        <v>154.93</v>
      </c>
      <c r="F264" s="76">
        <f t="shared" si="33"/>
        <v>4505209.47</v>
      </c>
    </row>
    <row r="265" spans="1:8" ht="45" x14ac:dyDescent="0.25">
      <c r="A265" s="818">
        <v>4.9000000000000004</v>
      </c>
      <c r="B265" s="92" t="s">
        <v>212</v>
      </c>
      <c r="C265" s="80" t="s">
        <v>211</v>
      </c>
      <c r="D265" s="85">
        <f t="shared" ref="D265:D266" si="34">+D242</f>
        <v>84975</v>
      </c>
      <c r="E265" s="75">
        <v>166</v>
      </c>
      <c r="F265" s="76">
        <f t="shared" si="33"/>
        <v>14105850</v>
      </c>
    </row>
    <row r="266" spans="1:8" ht="45" x14ac:dyDescent="0.25">
      <c r="A266" s="829">
        <v>4.0999999999999996</v>
      </c>
      <c r="B266" s="828" t="s">
        <v>213</v>
      </c>
      <c r="C266" s="80" t="s">
        <v>201</v>
      </c>
      <c r="D266" s="85">
        <f t="shared" si="34"/>
        <v>113503</v>
      </c>
      <c r="E266" s="75">
        <v>132.79999999999998</v>
      </c>
      <c r="F266" s="76">
        <f t="shared" si="33"/>
        <v>15073198.399999999</v>
      </c>
    </row>
    <row r="267" spans="1:8" ht="15" x14ac:dyDescent="0.25">
      <c r="A267" s="814">
        <v>4.1100000000000003</v>
      </c>
      <c r="B267" s="815" t="s">
        <v>214</v>
      </c>
      <c r="C267" s="80" t="s">
        <v>206</v>
      </c>
      <c r="D267" s="93">
        <v>233144.05</v>
      </c>
      <c r="E267" s="75">
        <v>10.08</v>
      </c>
      <c r="F267" s="76">
        <f t="shared" si="33"/>
        <v>2350092.0239999997</v>
      </c>
    </row>
    <row r="268" spans="1:8" ht="31.8" thickBot="1" x14ac:dyDescent="0.3">
      <c r="A268" s="830" t="s">
        <v>215</v>
      </c>
      <c r="B268" s="1041"/>
      <c r="C268" s="1042"/>
      <c r="D268" s="1042"/>
      <c r="E268" s="1043"/>
      <c r="F268" s="635">
        <f>SUM(F257:F267)</f>
        <v>178696091.33013332</v>
      </c>
    </row>
    <row r="269" spans="1:8" ht="16.2" thickBot="1" x14ac:dyDescent="0.3">
      <c r="A269" s="831">
        <v>5</v>
      </c>
      <c r="B269" s="630" t="s">
        <v>216</v>
      </c>
      <c r="C269" s="631"/>
      <c r="D269" s="632"/>
      <c r="E269" s="633"/>
      <c r="F269" s="634"/>
    </row>
    <row r="270" spans="1:8" ht="15" x14ac:dyDescent="0.25">
      <c r="A270" s="818">
        <v>5.0999999999999996</v>
      </c>
      <c r="B270" s="819" t="s">
        <v>200</v>
      </c>
      <c r="C270" s="820" t="s">
        <v>201</v>
      </c>
      <c r="D270" s="83">
        <f>+D257</f>
        <v>28529</v>
      </c>
      <c r="E270" s="73">
        <v>447.11999999999995</v>
      </c>
      <c r="F270" s="74">
        <f t="shared" si="33"/>
        <v>12755886.479999999</v>
      </c>
    </row>
    <row r="271" spans="1:8" ht="45" x14ac:dyDescent="0.25">
      <c r="A271" s="814">
        <v>5.2</v>
      </c>
      <c r="B271" s="821" t="s">
        <v>218</v>
      </c>
      <c r="C271" s="822" t="s">
        <v>219</v>
      </c>
      <c r="D271" s="85">
        <v>73206</v>
      </c>
      <c r="E271" s="75">
        <v>2235.6</v>
      </c>
      <c r="F271" s="76">
        <f t="shared" si="33"/>
        <v>163659333.59999999</v>
      </c>
    </row>
    <row r="272" spans="1:8" ht="15" x14ac:dyDescent="0.25">
      <c r="A272" s="814">
        <v>5.3</v>
      </c>
      <c r="B272" s="815" t="s">
        <v>220</v>
      </c>
      <c r="C272" s="822" t="s">
        <v>201</v>
      </c>
      <c r="D272" s="85">
        <f>+D249</f>
        <v>1961639.61</v>
      </c>
      <c r="E272" s="75">
        <v>123.12</v>
      </c>
      <c r="F272" s="76">
        <f t="shared" si="33"/>
        <v>241517068.78320003</v>
      </c>
    </row>
    <row r="273" spans="1:6" ht="15" x14ac:dyDescent="0.25">
      <c r="A273" s="814">
        <v>5.4</v>
      </c>
      <c r="B273" s="823" t="s">
        <v>179</v>
      </c>
      <c r="C273" s="822" t="s">
        <v>221</v>
      </c>
      <c r="D273" s="85">
        <f>+D250</f>
        <v>10928</v>
      </c>
      <c r="E273" s="75">
        <v>22161.600000000002</v>
      </c>
      <c r="F273" s="76">
        <f t="shared" si="33"/>
        <v>242181964.80000001</v>
      </c>
    </row>
    <row r="274" spans="1:6" ht="31.8" thickBot="1" x14ac:dyDescent="0.3">
      <c r="A274" s="816" t="s">
        <v>215</v>
      </c>
      <c r="B274" s="1044"/>
      <c r="C274" s="1045"/>
      <c r="D274" s="1045"/>
      <c r="E274" s="1046"/>
      <c r="F274" s="82">
        <f>SUM(F270:F273)</f>
        <v>660114253.66320002</v>
      </c>
    </row>
    <row r="275" spans="1:6" ht="16.2" thickBot="1" x14ac:dyDescent="0.3">
      <c r="A275" s="624">
        <v>6</v>
      </c>
      <c r="B275" s="625" t="s">
        <v>222</v>
      </c>
      <c r="C275" s="626"/>
      <c r="D275" s="627"/>
      <c r="E275" s="633"/>
      <c r="F275" s="634"/>
    </row>
    <row r="276" spans="1:6" ht="15" x14ac:dyDescent="0.25">
      <c r="A276" s="832">
        <v>6.1</v>
      </c>
      <c r="B276" s="819" t="s">
        <v>223</v>
      </c>
      <c r="C276" s="833" t="s">
        <v>204</v>
      </c>
      <c r="D276" s="94">
        <f>+D252</f>
        <v>739303</v>
      </c>
      <c r="E276" s="95">
        <v>10</v>
      </c>
      <c r="F276" s="96">
        <f t="shared" si="33"/>
        <v>7393030</v>
      </c>
    </row>
    <row r="277" spans="1:6" ht="15" x14ac:dyDescent="0.25">
      <c r="A277" s="814">
        <v>6.2</v>
      </c>
      <c r="B277" s="815" t="s">
        <v>224</v>
      </c>
      <c r="C277" s="822" t="s">
        <v>211</v>
      </c>
      <c r="D277" s="85">
        <f>+D253</f>
        <v>17084</v>
      </c>
      <c r="E277" s="75">
        <v>332</v>
      </c>
      <c r="F277" s="76">
        <f t="shared" si="33"/>
        <v>5671888</v>
      </c>
    </row>
    <row r="278" spans="1:6" ht="31.8" thickBot="1" x14ac:dyDescent="0.3">
      <c r="A278" s="826" t="s">
        <v>215</v>
      </c>
      <c r="B278" s="1044"/>
      <c r="C278" s="1045"/>
      <c r="D278" s="1045"/>
      <c r="E278" s="1046"/>
      <c r="F278" s="97">
        <f>SUM(F276:F277)</f>
        <v>13064918</v>
      </c>
    </row>
    <row r="279" spans="1:6" ht="16.2" thickBot="1" x14ac:dyDescent="0.35">
      <c r="A279" s="834"/>
      <c r="B279" s="835"/>
      <c r="C279" s="835"/>
      <c r="D279" s="836"/>
      <c r="E279" s="837" t="s">
        <v>3</v>
      </c>
      <c r="F279" s="838">
        <f>+F278+F274+F268+F254+F245</f>
        <v>1242904618.6996667</v>
      </c>
    </row>
    <row r="280" spans="1:6" ht="16.2" customHeight="1" thickBot="1" x14ac:dyDescent="0.3">
      <c r="E280" s="839"/>
      <c r="F280" s="840"/>
    </row>
    <row r="281" spans="1:6" ht="16.2" thickBot="1" x14ac:dyDescent="0.3">
      <c r="A281" s="1047" t="s">
        <v>226</v>
      </c>
      <c r="B281" s="1048"/>
      <c r="C281" s="1048"/>
      <c r="D281" s="1048"/>
      <c r="E281" s="1049"/>
      <c r="F281" s="841">
        <f>+F177+F139+F92++F45+F224+F279</f>
        <v>4596263006.3346663</v>
      </c>
    </row>
    <row r="282" spans="1:6" ht="15" customHeight="1" thickBot="1" x14ac:dyDescent="0.3">
      <c r="A282" s="842"/>
      <c r="B282" s="842"/>
      <c r="C282" s="843"/>
      <c r="D282" s="844"/>
      <c r="E282" s="845"/>
      <c r="F282" s="846"/>
    </row>
    <row r="283" spans="1:6" ht="15.6" customHeight="1" thickBot="1" x14ac:dyDescent="0.3">
      <c r="A283" s="1050" t="s">
        <v>227</v>
      </c>
      <c r="B283" s="1051"/>
      <c r="C283" s="1051"/>
      <c r="D283" s="1051"/>
      <c r="E283" s="1051"/>
      <c r="F283" s="847"/>
    </row>
    <row r="284" spans="1:6" ht="15.6" customHeight="1" x14ac:dyDescent="0.25">
      <c r="A284" s="1052" t="s">
        <v>228</v>
      </c>
      <c r="B284" s="1053"/>
      <c r="C284" s="1053"/>
      <c r="D284" s="1054"/>
      <c r="E284" s="849">
        <v>0.22</v>
      </c>
      <c r="F284" s="850">
        <f>+$F$281*E284</f>
        <v>1011177861.3936266</v>
      </c>
    </row>
    <row r="285" spans="1:6" ht="15.6" x14ac:dyDescent="0.25">
      <c r="A285" s="1055" t="s">
        <v>229</v>
      </c>
      <c r="B285" s="1056"/>
      <c r="C285" s="1056"/>
      <c r="D285" s="1057"/>
      <c r="E285" s="851">
        <v>0.03</v>
      </c>
      <c r="F285" s="852">
        <f t="shared" ref="F285:F286" si="35">+$F$281*E285</f>
        <v>137887890.19003999</v>
      </c>
    </row>
    <row r="286" spans="1:6" ht="16.2" customHeight="1" thickBot="1" x14ac:dyDescent="0.3">
      <c r="A286" s="1058" t="s">
        <v>230</v>
      </c>
      <c r="B286" s="1059"/>
      <c r="C286" s="1059"/>
      <c r="D286" s="1060"/>
      <c r="E286" s="853">
        <v>0.05</v>
      </c>
      <c r="F286" s="854">
        <f t="shared" si="35"/>
        <v>229813150.31673333</v>
      </c>
    </row>
    <row r="287" spans="1:6" ht="16.2" thickBot="1" x14ac:dyDescent="0.35">
      <c r="A287" s="1047" t="s">
        <v>231</v>
      </c>
      <c r="B287" s="1048"/>
      <c r="C287" s="1048"/>
      <c r="D287" s="1048"/>
      <c r="E287" s="1049"/>
      <c r="F287" s="855">
        <f>+F284+F285+F286</f>
        <v>1378878901.9003999</v>
      </c>
    </row>
    <row r="288" spans="1:6" ht="16.2" customHeight="1" thickBot="1" x14ac:dyDescent="0.3">
      <c r="A288" s="856"/>
      <c r="B288" s="856"/>
      <c r="C288" s="856"/>
      <c r="D288" s="857"/>
      <c r="E288" s="858"/>
      <c r="F288" s="859"/>
    </row>
    <row r="289" spans="1:6" ht="16.2" thickBot="1" x14ac:dyDescent="0.3">
      <c r="A289" s="1061" t="s">
        <v>232</v>
      </c>
      <c r="B289" s="1062"/>
      <c r="C289" s="1062"/>
      <c r="D289" s="1062"/>
      <c r="E289" s="866">
        <f>+F289/F281</f>
        <v>5.4083267949926687E-3</v>
      </c>
      <c r="F289" s="860">
        <v>24858092.373993333</v>
      </c>
    </row>
    <row r="290" spans="1:6" ht="16.2" customHeight="1" thickBot="1" x14ac:dyDescent="0.3">
      <c r="F290" s="514"/>
    </row>
    <row r="291" spans="1:6" ht="16.2" thickBot="1" x14ac:dyDescent="0.3">
      <c r="A291" s="1038" t="s">
        <v>233</v>
      </c>
      <c r="B291" s="1039"/>
      <c r="C291" s="1039"/>
      <c r="D291" s="1039"/>
      <c r="E291" s="1040"/>
      <c r="F291" s="861">
        <f>+F281+F287+F289</f>
        <v>6000000000.6090593</v>
      </c>
    </row>
  </sheetData>
  <mergeCells count="65">
    <mergeCell ref="A291:E291"/>
    <mergeCell ref="B268:E268"/>
    <mergeCell ref="B274:E274"/>
    <mergeCell ref="B278:E278"/>
    <mergeCell ref="A281:E281"/>
    <mergeCell ref="A283:E283"/>
    <mergeCell ref="A284:D284"/>
    <mergeCell ref="A285:D285"/>
    <mergeCell ref="A286:D286"/>
    <mergeCell ref="A287:E287"/>
    <mergeCell ref="A289:D289"/>
    <mergeCell ref="F229:F230"/>
    <mergeCell ref="A231:F231"/>
    <mergeCell ref="B245:E245"/>
    <mergeCell ref="B254:E254"/>
    <mergeCell ref="A255:F255"/>
    <mergeCell ref="A229:A230"/>
    <mergeCell ref="B229:B230"/>
    <mergeCell ref="C229:C230"/>
    <mergeCell ref="D229:D230"/>
    <mergeCell ref="E229:E230"/>
    <mergeCell ref="A46:F46"/>
    <mergeCell ref="A47:F48"/>
    <mergeCell ref="A49:A50"/>
    <mergeCell ref="B49:B50"/>
    <mergeCell ref="C49:C50"/>
    <mergeCell ref="D49:D50"/>
    <mergeCell ref="E49:E50"/>
    <mergeCell ref="F49:F50"/>
    <mergeCell ref="A225:F225"/>
    <mergeCell ref="A226:F228"/>
    <mergeCell ref="A178:F178"/>
    <mergeCell ref="A179:F180"/>
    <mergeCell ref="A181:A182"/>
    <mergeCell ref="B181:B182"/>
    <mergeCell ref="C181:C182"/>
    <mergeCell ref="D181:D182"/>
    <mergeCell ref="E181:E182"/>
    <mergeCell ref="F181:F182"/>
    <mergeCell ref="A140:F140"/>
    <mergeCell ref="A141:F142"/>
    <mergeCell ref="A143:A144"/>
    <mergeCell ref="B143:B144"/>
    <mergeCell ref="C143:C144"/>
    <mergeCell ref="D143:D144"/>
    <mergeCell ref="E143:E144"/>
    <mergeCell ref="F143:F144"/>
    <mergeCell ref="A93:F93"/>
    <mergeCell ref="A94:F95"/>
    <mergeCell ref="A96:A97"/>
    <mergeCell ref="B96:B97"/>
    <mergeCell ref="C96:C97"/>
    <mergeCell ref="D96:D97"/>
    <mergeCell ref="E96:E97"/>
    <mergeCell ref="F96:F97"/>
    <mergeCell ref="A1:F5"/>
    <mergeCell ref="A6:F7"/>
    <mergeCell ref="A8:F8"/>
    <mergeCell ref="A9:F10"/>
    <mergeCell ref="A11:A12"/>
    <mergeCell ref="B11:B12"/>
    <mergeCell ref="C11:C12"/>
    <mergeCell ref="D11:D12"/>
    <mergeCell ref="E11:E12"/>
    <mergeCell ref="F11:F12"/>
  </mergeCells>
  <conditionalFormatting sqref="A229:F229">
    <cfRule type="expression" dxfId="5" priority="1">
      <formula>#REF!=3</formula>
    </cfRule>
    <cfRule type="expression" dxfId="4" priority="2">
      <formula>#REF!=2</formula>
    </cfRule>
    <cfRule type="expression" dxfId="3" priority="3">
      <formula>#REF!=1</formula>
    </cfRule>
  </conditionalFormatting>
  <pageMargins left="0.7" right="0.7" top="0.75" bottom="0.75" header="0.3" footer="0.3"/>
  <pageSetup paperSize="142" scale="16" orientation="portrait" horizontalDpi="4294967293" r:id="rId1"/>
  <rowBreaks count="2" manualBreakCount="2">
    <brk id="91" max="6" man="1"/>
    <brk id="176" max="6"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19D1E-B6AE-4148-A490-5621F6EAA0F4}">
  <dimension ref="A1:R49"/>
  <sheetViews>
    <sheetView view="pageBreakPreview" topLeftCell="A20" zoomScale="80" zoomScaleNormal="100" zoomScaleSheetLayoutView="80" workbookViewId="0">
      <selection activeCell="R17" sqref="R17"/>
    </sheetView>
  </sheetViews>
  <sheetFormatPr baseColWidth="10" defaultColWidth="10" defaultRowHeight="13.8" x14ac:dyDescent="0.3"/>
  <cols>
    <col min="1" max="1" width="44.33203125" style="314" customWidth="1"/>
    <col min="2" max="2" width="14.33203125" style="314" hidden="1" customWidth="1"/>
    <col min="3" max="3" width="8.88671875" style="314" hidden="1" customWidth="1"/>
    <col min="4" max="4" width="14.33203125" style="314" hidden="1" customWidth="1"/>
    <col min="5" max="5" width="8.88671875" style="314" hidden="1" customWidth="1"/>
    <col min="6" max="6" width="16.21875" style="314" customWidth="1"/>
    <col min="7" max="7" width="11" style="314" customWidth="1"/>
    <col min="8" max="8" width="15.88671875" style="314" customWidth="1"/>
    <col min="9" max="9" width="11" style="314" customWidth="1"/>
    <col min="10" max="10" width="18.109375" style="314" customWidth="1"/>
    <col min="11" max="11" width="11.109375" style="314" bestFit="1" customWidth="1"/>
    <col min="12" max="12" width="16.44140625" style="314" customWidth="1"/>
    <col min="13" max="13" width="10.109375" style="314" bestFit="1" customWidth="1"/>
    <col min="14" max="14" width="16.88671875" style="314" customWidth="1"/>
    <col min="15" max="15" width="11.109375" style="314" bestFit="1" customWidth="1"/>
    <col min="16" max="16" width="8" style="314" customWidth="1"/>
    <col min="17" max="17" width="12.33203125" style="314" bestFit="1" customWidth="1"/>
    <col min="18" max="18" width="10" style="314"/>
    <col min="19" max="19" width="12.33203125" style="315" bestFit="1" customWidth="1"/>
    <col min="20" max="16384" width="10" style="315"/>
  </cols>
  <sheetData>
    <row r="1" spans="1:16" ht="13.5" customHeight="1" x14ac:dyDescent="0.3">
      <c r="A1" s="311" t="s">
        <v>544</v>
      </c>
      <c r="B1" s="312">
        <v>200000</v>
      </c>
      <c r="C1" s="313"/>
    </row>
    <row r="2" spans="1:16" ht="13.5" customHeight="1" x14ac:dyDescent="0.3">
      <c r="A2" s="316"/>
      <c r="B2" s="316"/>
    </row>
    <row r="3" spans="1:16" ht="13.5" customHeight="1" thickBot="1" x14ac:dyDescent="0.35">
      <c r="P3" s="317"/>
    </row>
    <row r="4" spans="1:16" x14ac:dyDescent="0.3">
      <c r="A4" s="318" t="s">
        <v>545</v>
      </c>
      <c r="B4" s="1360" t="s">
        <v>546</v>
      </c>
      <c r="C4" s="1360"/>
      <c r="D4" s="1360" t="s">
        <v>547</v>
      </c>
      <c r="E4" s="1360"/>
      <c r="F4" s="1360" t="s">
        <v>548</v>
      </c>
      <c r="G4" s="1360"/>
      <c r="H4" s="1360" t="s">
        <v>549</v>
      </c>
      <c r="I4" s="1360"/>
      <c r="J4" s="1360" t="s">
        <v>550</v>
      </c>
      <c r="K4" s="1360"/>
      <c r="L4" s="1360" t="s">
        <v>551</v>
      </c>
      <c r="M4" s="1360"/>
      <c r="N4" s="1360" t="s">
        <v>552</v>
      </c>
      <c r="O4" s="1361"/>
    </row>
    <row r="5" spans="1:16" x14ac:dyDescent="0.3">
      <c r="A5" s="319"/>
      <c r="B5" s="320" t="s">
        <v>553</v>
      </c>
      <c r="C5" s="320" t="s">
        <v>261</v>
      </c>
      <c r="D5" s="320" t="s">
        <v>553</v>
      </c>
      <c r="E5" s="320" t="s">
        <v>261</v>
      </c>
      <c r="F5" s="320" t="s">
        <v>553</v>
      </c>
      <c r="G5" s="320" t="s">
        <v>261</v>
      </c>
      <c r="H5" s="320" t="s">
        <v>553</v>
      </c>
      <c r="I5" s="320" t="s">
        <v>261</v>
      </c>
      <c r="J5" s="320" t="s">
        <v>553</v>
      </c>
      <c r="K5" s="320" t="s">
        <v>261</v>
      </c>
      <c r="L5" s="320" t="s">
        <v>553</v>
      </c>
      <c r="M5" s="320" t="s">
        <v>261</v>
      </c>
      <c r="N5" s="320" t="s">
        <v>553</v>
      </c>
      <c r="O5" s="321" t="s">
        <v>261</v>
      </c>
    </row>
    <row r="6" spans="1:16" x14ac:dyDescent="0.3">
      <c r="A6" s="322" t="s">
        <v>554</v>
      </c>
      <c r="B6" s="312">
        <v>1423500</v>
      </c>
      <c r="C6" s="311"/>
      <c r="D6" s="312"/>
      <c r="E6" s="311"/>
      <c r="F6" s="312"/>
      <c r="G6" s="311"/>
      <c r="H6" s="312"/>
      <c r="I6" s="311"/>
      <c r="J6" s="312"/>
      <c r="K6" s="311"/>
      <c r="L6" s="312"/>
      <c r="M6" s="311"/>
      <c r="N6" s="312"/>
      <c r="O6" s="323"/>
    </row>
    <row r="7" spans="1:16" x14ac:dyDescent="0.3">
      <c r="A7" s="319" t="s">
        <v>555</v>
      </c>
      <c r="B7" s="312">
        <f>+'[76]Listado de Insumos'!C46*30</f>
        <v>6000000</v>
      </c>
      <c r="C7" s="312"/>
      <c r="D7" s="312">
        <f>+'[76]Listado de Insumos'!C48*30</f>
        <v>2800000</v>
      </c>
      <c r="E7" s="312"/>
      <c r="F7" s="312">
        <v>3416400</v>
      </c>
      <c r="G7" s="312"/>
      <c r="H7" s="312">
        <v>2277600</v>
      </c>
      <c r="I7" s="312"/>
      <c r="J7" s="312">
        <v>2419950</v>
      </c>
      <c r="K7" s="312"/>
      <c r="L7" s="312">
        <v>1423500</v>
      </c>
      <c r="M7" s="312"/>
      <c r="N7" s="312">
        <v>1423500</v>
      </c>
      <c r="O7" s="324"/>
      <c r="P7" s="325"/>
    </row>
    <row r="8" spans="1:16" x14ac:dyDescent="0.3">
      <c r="A8" s="319" t="s">
        <v>556</v>
      </c>
      <c r="B8" s="326">
        <f>+B7/$B$6</f>
        <v>4.2149631190727082</v>
      </c>
      <c r="C8" s="312"/>
      <c r="D8" s="326">
        <f>+D7/$B$6</f>
        <v>1.9669827889005971</v>
      </c>
      <c r="E8" s="312"/>
      <c r="F8" s="326">
        <f>+F7/$B$6</f>
        <v>2.4</v>
      </c>
      <c r="G8" s="312"/>
      <c r="H8" s="326">
        <f>+H7/$B$6</f>
        <v>1.6</v>
      </c>
      <c r="I8" s="312"/>
      <c r="J8" s="326">
        <f>+J7/$B$6</f>
        <v>1.7</v>
      </c>
      <c r="K8" s="312"/>
      <c r="L8" s="327">
        <f>+L7/B6</f>
        <v>1</v>
      </c>
      <c r="M8" s="312"/>
      <c r="N8" s="327">
        <f>+N7/B6</f>
        <v>1</v>
      </c>
      <c r="O8" s="324"/>
    </row>
    <row r="9" spans="1:16" x14ac:dyDescent="0.3">
      <c r="A9" s="319" t="s">
        <v>557</v>
      </c>
      <c r="B9" s="312">
        <f>12*B7</f>
        <v>72000000</v>
      </c>
      <c r="C9" s="328">
        <v>1</v>
      </c>
      <c r="D9" s="312">
        <f>12*D7</f>
        <v>33600000</v>
      </c>
      <c r="E9" s="328">
        <v>1</v>
      </c>
      <c r="F9" s="312">
        <f>12*F7</f>
        <v>40996800</v>
      </c>
      <c r="G9" s="328">
        <v>1</v>
      </c>
      <c r="H9" s="312">
        <f>12*H7</f>
        <v>27331200</v>
      </c>
      <c r="I9" s="328">
        <v>1</v>
      </c>
      <c r="J9" s="312">
        <f>12*J7</f>
        <v>29039400</v>
      </c>
      <c r="K9" s="328">
        <v>1</v>
      </c>
      <c r="L9" s="312">
        <f>12*L7</f>
        <v>17082000</v>
      </c>
      <c r="M9" s="328">
        <v>1</v>
      </c>
      <c r="N9" s="312">
        <f>12*N7</f>
        <v>17082000</v>
      </c>
      <c r="O9" s="329">
        <v>1</v>
      </c>
    </row>
    <row r="10" spans="1:16" x14ac:dyDescent="0.3">
      <c r="A10" s="319"/>
      <c r="B10" s="312"/>
      <c r="C10" s="328"/>
      <c r="D10" s="312"/>
      <c r="E10" s="328"/>
      <c r="F10" s="312"/>
      <c r="G10" s="328"/>
      <c r="H10" s="312"/>
      <c r="I10" s="328"/>
      <c r="J10" s="312"/>
      <c r="K10" s="328"/>
      <c r="L10" s="312"/>
      <c r="M10" s="328"/>
      <c r="N10" s="312"/>
      <c r="O10" s="329"/>
    </row>
    <row r="11" spans="1:16" ht="27.6" x14ac:dyDescent="0.3">
      <c r="A11" s="330"/>
      <c r="B11" s="331" t="s">
        <v>558</v>
      </c>
      <c r="C11" s="331" t="s">
        <v>559</v>
      </c>
      <c r="D11" s="331" t="s">
        <v>558</v>
      </c>
      <c r="E11" s="331" t="s">
        <v>559</v>
      </c>
      <c r="F11" s="331" t="s">
        <v>558</v>
      </c>
      <c r="G11" s="331" t="s">
        <v>559</v>
      </c>
      <c r="H11" s="331" t="s">
        <v>558</v>
      </c>
      <c r="I11" s="331" t="s">
        <v>559</v>
      </c>
      <c r="J11" s="331" t="s">
        <v>558</v>
      </c>
      <c r="K11" s="331" t="s">
        <v>559</v>
      </c>
      <c r="L11" s="331" t="s">
        <v>558</v>
      </c>
      <c r="M11" s="331" t="s">
        <v>559</v>
      </c>
      <c r="N11" s="331" t="s">
        <v>558</v>
      </c>
      <c r="O11" s="332" t="s">
        <v>559</v>
      </c>
    </row>
    <row r="12" spans="1:16" x14ac:dyDescent="0.3">
      <c r="A12" s="319" t="s">
        <v>560</v>
      </c>
      <c r="B12" s="312">
        <f>IF(B8&lt;=2,$B$1,0)</f>
        <v>0</v>
      </c>
      <c r="C12" s="328"/>
      <c r="D12" s="312">
        <f>IF(D8&lt;=2,$B$1,0)</f>
        <v>200000</v>
      </c>
      <c r="E12" s="328"/>
      <c r="F12" s="312">
        <f>IF(F8&lt;=2,$B$1,0)</f>
        <v>0</v>
      </c>
      <c r="G12" s="328"/>
      <c r="H12" s="312">
        <f>IF(H8&lt;=2,$B$1,0)</f>
        <v>200000</v>
      </c>
      <c r="I12" s="328"/>
      <c r="J12" s="312">
        <f>IF(J8&lt;=2,$B$1,0)</f>
        <v>200000</v>
      </c>
      <c r="K12" s="328"/>
      <c r="L12" s="312">
        <f>IF(L8&lt;=2,$B$1,0)</f>
        <v>200000</v>
      </c>
      <c r="M12" s="328"/>
      <c r="N12" s="312">
        <f>IF(N8&lt;=2,$B$1,0)</f>
        <v>200000</v>
      </c>
      <c r="O12" s="329"/>
    </row>
    <row r="13" spans="1:16" x14ac:dyDescent="0.3">
      <c r="A13" s="319"/>
      <c r="B13" s="312"/>
      <c r="C13" s="312"/>
      <c r="D13" s="312"/>
      <c r="E13" s="312"/>
      <c r="F13" s="312"/>
      <c r="G13" s="312"/>
      <c r="H13" s="312"/>
      <c r="I13" s="312"/>
      <c r="J13" s="312"/>
      <c r="K13" s="312"/>
      <c r="L13" s="312"/>
      <c r="M13" s="312"/>
      <c r="N13" s="312"/>
      <c r="O13" s="324"/>
    </row>
    <row r="14" spans="1:16" x14ac:dyDescent="0.3">
      <c r="A14" s="319" t="s">
        <v>544</v>
      </c>
      <c r="B14" s="312"/>
      <c r="C14" s="312"/>
      <c r="D14" s="312"/>
      <c r="E14" s="312"/>
      <c r="F14" s="312"/>
      <c r="G14" s="312"/>
      <c r="H14" s="312"/>
      <c r="I14" s="312"/>
      <c r="J14" s="312"/>
      <c r="K14" s="312"/>
      <c r="L14" s="312"/>
      <c r="M14" s="312"/>
      <c r="N14" s="312"/>
      <c r="O14" s="324"/>
    </row>
    <row r="15" spans="1:16" x14ac:dyDescent="0.3">
      <c r="A15" s="319" t="s">
        <v>561</v>
      </c>
      <c r="B15" s="312">
        <f>12*B12</f>
        <v>0</v>
      </c>
      <c r="C15" s="328">
        <f>+B15/B9</f>
        <v>0</v>
      </c>
      <c r="D15" s="312">
        <f>12*D12</f>
        <v>2400000</v>
      </c>
      <c r="E15" s="328">
        <f>+D15/D9</f>
        <v>7.1428571428571425E-2</v>
      </c>
      <c r="F15" s="312">
        <f>12*F12</f>
        <v>0</v>
      </c>
      <c r="G15" s="328">
        <f>+F15/F9</f>
        <v>0</v>
      </c>
      <c r="H15" s="312">
        <f>12*H12</f>
        <v>2400000</v>
      </c>
      <c r="I15" s="328">
        <f>+H15/H9</f>
        <v>8.7811731647348082E-2</v>
      </c>
      <c r="J15" s="312">
        <f>12*J12</f>
        <v>2400000</v>
      </c>
      <c r="K15" s="328">
        <f>+J15/J9</f>
        <v>8.2646335668092319E-2</v>
      </c>
      <c r="L15" s="312">
        <f>12*L12</f>
        <v>2400000</v>
      </c>
      <c r="M15" s="328">
        <f>+L15/L9</f>
        <v>0.14049877063575694</v>
      </c>
      <c r="N15" s="312">
        <f>12*N12</f>
        <v>2400000</v>
      </c>
      <c r="O15" s="329">
        <f>+N15/N9</f>
        <v>0.14049877063575694</v>
      </c>
    </row>
    <row r="16" spans="1:16" x14ac:dyDescent="0.3">
      <c r="A16" s="319"/>
      <c r="B16" s="312"/>
      <c r="C16" s="328"/>
      <c r="D16" s="312"/>
      <c r="E16" s="328"/>
      <c r="F16" s="312"/>
      <c r="G16" s="328"/>
      <c r="H16" s="312"/>
      <c r="I16" s="328"/>
      <c r="J16" s="312"/>
      <c r="K16" s="328"/>
      <c r="L16" s="312"/>
      <c r="M16" s="328"/>
      <c r="N16" s="312"/>
      <c r="O16" s="329"/>
    </row>
    <row r="17" spans="1:15" x14ac:dyDescent="0.3">
      <c r="A17" s="319" t="s">
        <v>562</v>
      </c>
      <c r="B17" s="311"/>
      <c r="C17" s="311"/>
      <c r="D17" s="311"/>
      <c r="E17" s="311"/>
      <c r="F17" s="311"/>
      <c r="G17" s="311"/>
      <c r="H17" s="311"/>
      <c r="I17" s="311"/>
      <c r="J17" s="311"/>
      <c r="K17" s="311"/>
      <c r="L17" s="311"/>
      <c r="M17" s="311"/>
      <c r="N17" s="311"/>
      <c r="O17" s="323"/>
    </row>
    <row r="18" spans="1:15" ht="27.6" x14ac:dyDescent="0.3">
      <c r="A18" s="319" t="s">
        <v>563</v>
      </c>
      <c r="B18" s="312">
        <f>+(B9+B15)*30/360</f>
        <v>6000000</v>
      </c>
      <c r="C18" s="328">
        <f>+B18/B9</f>
        <v>8.3333333333333329E-2</v>
      </c>
      <c r="D18" s="312">
        <f>+(D9+D15)*30/360</f>
        <v>3000000</v>
      </c>
      <c r="E18" s="328">
        <f>+D18/D9</f>
        <v>8.9285714285714288E-2</v>
      </c>
      <c r="F18" s="312">
        <f>+(F9+F15)*30/360</f>
        <v>3416400</v>
      </c>
      <c r="G18" s="328">
        <f>+F18/F9</f>
        <v>8.3333333333333329E-2</v>
      </c>
      <c r="H18" s="312">
        <f>+(H9+H15)*30/360</f>
        <v>2477600</v>
      </c>
      <c r="I18" s="328">
        <f>+H18/H9</f>
        <v>9.0650977637279001E-2</v>
      </c>
      <c r="J18" s="312">
        <f>+(J9+J15)*30/360</f>
        <v>2619950</v>
      </c>
      <c r="K18" s="328">
        <f>+J18/J9</f>
        <v>9.0220527972341022E-2</v>
      </c>
      <c r="L18" s="312">
        <f>+(L9+L15)*30/360</f>
        <v>1623500</v>
      </c>
      <c r="M18" s="328">
        <f>+L18/L9</f>
        <v>9.5041564219646407E-2</v>
      </c>
      <c r="N18" s="312">
        <f>+(N9+N15)*30/360</f>
        <v>1623500</v>
      </c>
      <c r="O18" s="329">
        <f>+N18/N9</f>
        <v>9.5041564219646407E-2</v>
      </c>
    </row>
    <row r="19" spans="1:15" x14ac:dyDescent="0.3">
      <c r="A19" s="319" t="s">
        <v>564</v>
      </c>
      <c r="B19" s="312">
        <f>0.12*B18</f>
        <v>720000</v>
      </c>
      <c r="C19" s="328">
        <f>+B19/B9</f>
        <v>0.01</v>
      </c>
      <c r="D19" s="312">
        <f>0.12*D18</f>
        <v>360000</v>
      </c>
      <c r="E19" s="328">
        <f>+D19/D9</f>
        <v>1.0714285714285714E-2</v>
      </c>
      <c r="F19" s="312">
        <f>0.12*F18</f>
        <v>409968</v>
      </c>
      <c r="G19" s="328">
        <f>+F19/F9</f>
        <v>0.01</v>
      </c>
      <c r="H19" s="312">
        <f>0.12*H18</f>
        <v>297312</v>
      </c>
      <c r="I19" s="328">
        <f>+H19/H9</f>
        <v>1.0878117316473481E-2</v>
      </c>
      <c r="J19" s="312">
        <f>0.12*J18</f>
        <v>314394</v>
      </c>
      <c r="K19" s="328">
        <f>+J19/J9</f>
        <v>1.0826463356680922E-2</v>
      </c>
      <c r="L19" s="312">
        <f>0.12*L18</f>
        <v>194820</v>
      </c>
      <c r="M19" s="328">
        <f>+L19/L9</f>
        <v>1.140498770635757E-2</v>
      </c>
      <c r="N19" s="312">
        <f>0.12*N18</f>
        <v>194820</v>
      </c>
      <c r="O19" s="329">
        <f>+N19/N9</f>
        <v>1.140498770635757E-2</v>
      </c>
    </row>
    <row r="20" spans="1:15" x14ac:dyDescent="0.3">
      <c r="A20" s="319" t="s">
        <v>565</v>
      </c>
      <c r="B20" s="312">
        <f>30*B9/360</f>
        <v>6000000</v>
      </c>
      <c r="C20" s="328">
        <f>+B20/B9</f>
        <v>8.3333333333333329E-2</v>
      </c>
      <c r="D20" s="312">
        <f>30*D9/360</f>
        <v>2800000</v>
      </c>
      <c r="E20" s="328">
        <f>+D20/D9</f>
        <v>8.3333333333333329E-2</v>
      </c>
      <c r="F20" s="312">
        <f>30*F9/360</f>
        <v>3416400</v>
      </c>
      <c r="G20" s="328">
        <f>+F20/F9</f>
        <v>8.3333333333333329E-2</v>
      </c>
      <c r="H20" s="312">
        <f>30*H9/360</f>
        <v>2277600</v>
      </c>
      <c r="I20" s="328">
        <f>+H20/H9</f>
        <v>8.3333333333333329E-2</v>
      </c>
      <c r="J20" s="312">
        <f>30*J9/360</f>
        <v>2419950</v>
      </c>
      <c r="K20" s="328">
        <f>+J20/J9</f>
        <v>8.3333333333333329E-2</v>
      </c>
      <c r="L20" s="312">
        <f>30*L9/360</f>
        <v>1423500</v>
      </c>
      <c r="M20" s="328">
        <f>+L20/L9</f>
        <v>8.3333333333333329E-2</v>
      </c>
      <c r="N20" s="312">
        <f>30*N9/360</f>
        <v>1423500</v>
      </c>
      <c r="O20" s="329">
        <f>+N20/N9</f>
        <v>8.3333333333333329E-2</v>
      </c>
    </row>
    <row r="21" spans="1:15" x14ac:dyDescent="0.3">
      <c r="A21" s="319" t="s">
        <v>566</v>
      </c>
      <c r="B21" s="312">
        <f>21*B7/30</f>
        <v>4200000</v>
      </c>
      <c r="C21" s="328">
        <f>+B21/B9</f>
        <v>5.8333333333333334E-2</v>
      </c>
      <c r="D21" s="312">
        <f>21*D7/30</f>
        <v>1960000</v>
      </c>
      <c r="E21" s="328">
        <f>+D21/D9</f>
        <v>5.8333333333333334E-2</v>
      </c>
      <c r="F21" s="312">
        <f>21*F7/30</f>
        <v>2391480</v>
      </c>
      <c r="G21" s="328">
        <f>+F21/F9</f>
        <v>5.8333333333333334E-2</v>
      </c>
      <c r="H21" s="312">
        <f>21*H7/30</f>
        <v>1594320</v>
      </c>
      <c r="I21" s="328">
        <f>+H21/H9</f>
        <v>5.8333333333333334E-2</v>
      </c>
      <c r="J21" s="312">
        <f>21*J7/30</f>
        <v>1693965</v>
      </c>
      <c r="K21" s="328">
        <f>+J21/J9</f>
        <v>5.8333333333333334E-2</v>
      </c>
      <c r="L21" s="312">
        <f>21*L7/30</f>
        <v>996450</v>
      </c>
      <c r="M21" s="328">
        <f>+L21/L9</f>
        <v>5.8333333333333334E-2</v>
      </c>
      <c r="N21" s="312">
        <f>21*N7/30</f>
        <v>996450</v>
      </c>
      <c r="O21" s="329">
        <f>+N21/N9</f>
        <v>5.8333333333333334E-2</v>
      </c>
    </row>
    <row r="22" spans="1:15" x14ac:dyDescent="0.3">
      <c r="A22" s="319"/>
      <c r="B22" s="311"/>
      <c r="C22" s="311"/>
      <c r="D22" s="311"/>
      <c r="E22" s="311"/>
      <c r="F22" s="311"/>
      <c r="G22" s="311"/>
      <c r="H22" s="311"/>
      <c r="I22" s="311"/>
      <c r="J22" s="311"/>
      <c r="K22" s="311"/>
      <c r="L22" s="311"/>
      <c r="M22" s="311"/>
      <c r="N22" s="311"/>
      <c r="O22" s="323"/>
    </row>
    <row r="23" spans="1:15" x14ac:dyDescent="0.3">
      <c r="A23" s="319" t="s">
        <v>567</v>
      </c>
      <c r="B23" s="311"/>
      <c r="C23" s="311"/>
      <c r="D23" s="311"/>
      <c r="E23" s="311"/>
      <c r="F23" s="311"/>
      <c r="G23" s="311"/>
      <c r="H23" s="311"/>
      <c r="I23" s="311"/>
      <c r="J23" s="311"/>
      <c r="K23" s="311"/>
      <c r="L23" s="311"/>
      <c r="M23" s="311"/>
      <c r="N23" s="311"/>
      <c r="O23" s="323"/>
    </row>
    <row r="24" spans="1:15" ht="27.6" x14ac:dyDescent="0.3">
      <c r="A24" s="319" t="s">
        <v>568</v>
      </c>
      <c r="B24" s="312">
        <f>+B7*C24</f>
        <v>510000.00000000006</v>
      </c>
      <c r="C24" s="328">
        <v>8.5000000000000006E-2</v>
      </c>
      <c r="D24" s="312">
        <f>+D7*E24</f>
        <v>238000.00000000003</v>
      </c>
      <c r="E24" s="328">
        <v>8.5000000000000006E-2</v>
      </c>
      <c r="F24" s="312">
        <f>+F7*G24</f>
        <v>290394</v>
      </c>
      <c r="G24" s="328">
        <v>8.5000000000000006E-2</v>
      </c>
      <c r="H24" s="312">
        <f>+H7*I24</f>
        <v>193596</v>
      </c>
      <c r="I24" s="328">
        <v>8.5000000000000006E-2</v>
      </c>
      <c r="J24" s="312">
        <f>+J7*K24</f>
        <v>205695.75000000003</v>
      </c>
      <c r="K24" s="328">
        <v>8.5000000000000006E-2</v>
      </c>
      <c r="L24" s="312">
        <f>+L7*M24</f>
        <v>120997.50000000001</v>
      </c>
      <c r="M24" s="328">
        <v>8.5000000000000006E-2</v>
      </c>
      <c r="N24" s="312">
        <f>+N7*O24</f>
        <v>120997.50000000001</v>
      </c>
      <c r="O24" s="329">
        <v>8.5000000000000006E-2</v>
      </c>
    </row>
    <row r="25" spans="1:15" ht="27.6" x14ac:dyDescent="0.3">
      <c r="A25" s="319" t="s">
        <v>569</v>
      </c>
      <c r="B25" s="312">
        <f>+C25*B9</f>
        <v>8640000</v>
      </c>
      <c r="C25" s="328">
        <v>0.12</v>
      </c>
      <c r="D25" s="312">
        <f>+E25*D9</f>
        <v>4032000</v>
      </c>
      <c r="E25" s="328">
        <v>0.12</v>
      </c>
      <c r="F25" s="312">
        <f>+G25*F9</f>
        <v>4919616</v>
      </c>
      <c r="G25" s="328">
        <v>0.12</v>
      </c>
      <c r="H25" s="312">
        <f>+I25*H9</f>
        <v>3279744</v>
      </c>
      <c r="I25" s="328">
        <v>0.12</v>
      </c>
      <c r="J25" s="312">
        <f>+K25*J9</f>
        <v>3484728</v>
      </c>
      <c r="K25" s="328">
        <v>0.12</v>
      </c>
      <c r="L25" s="312">
        <f>+M25*L9</f>
        <v>2049840</v>
      </c>
      <c r="M25" s="328">
        <v>0.12</v>
      </c>
      <c r="N25" s="312">
        <f>+O25*N9</f>
        <v>2049840</v>
      </c>
      <c r="O25" s="329">
        <v>0.12</v>
      </c>
    </row>
    <row r="26" spans="1:15" ht="27.6" x14ac:dyDescent="0.3">
      <c r="A26" s="319" t="s">
        <v>570</v>
      </c>
      <c r="B26" s="312">
        <f>+C26*B9</f>
        <v>5011200</v>
      </c>
      <c r="C26" s="328">
        <v>6.9599999999999995E-2</v>
      </c>
      <c r="D26" s="312">
        <f>+E26*D9</f>
        <v>2338560</v>
      </c>
      <c r="E26" s="328">
        <v>6.9599999999999995E-2</v>
      </c>
      <c r="F26" s="312">
        <f>+G26*F9</f>
        <v>2853377.28</v>
      </c>
      <c r="G26" s="328">
        <v>6.9599999999999995E-2</v>
      </c>
      <c r="H26" s="312">
        <f>+I26*H9</f>
        <v>1902251.5199999998</v>
      </c>
      <c r="I26" s="328">
        <v>6.9599999999999995E-2</v>
      </c>
      <c r="J26" s="312">
        <f>+K26*J9</f>
        <v>2021142.2399999998</v>
      </c>
      <c r="K26" s="328">
        <v>6.9599999999999995E-2</v>
      </c>
      <c r="L26" s="312">
        <f>+M26*L9</f>
        <v>1188907.2</v>
      </c>
      <c r="M26" s="328">
        <v>6.9599999999999995E-2</v>
      </c>
      <c r="N26" s="312">
        <f>+O26*N9</f>
        <v>1188907.2</v>
      </c>
      <c r="O26" s="329">
        <v>6.9599999999999995E-2</v>
      </c>
    </row>
    <row r="27" spans="1:15" x14ac:dyDescent="0.3">
      <c r="A27" s="319"/>
      <c r="B27" s="312"/>
      <c r="C27" s="328"/>
      <c r="D27" s="312"/>
      <c r="E27" s="328"/>
      <c r="F27" s="312"/>
      <c r="G27" s="328"/>
      <c r="H27" s="312"/>
      <c r="I27" s="328"/>
      <c r="J27" s="312"/>
      <c r="K27" s="328"/>
      <c r="L27" s="312"/>
      <c r="M27" s="328"/>
      <c r="N27" s="312"/>
      <c r="O27" s="329"/>
    </row>
    <row r="28" spans="1:15" x14ac:dyDescent="0.3">
      <c r="A28" s="319"/>
      <c r="B28" s="311"/>
      <c r="C28" s="311"/>
      <c r="D28" s="311"/>
      <c r="E28" s="311"/>
      <c r="F28" s="311"/>
      <c r="G28" s="311"/>
      <c r="H28" s="311"/>
      <c r="I28" s="311"/>
      <c r="J28" s="311"/>
      <c r="K28" s="311"/>
      <c r="L28" s="311"/>
      <c r="M28" s="311"/>
      <c r="N28" s="311"/>
      <c r="O28" s="323"/>
    </row>
    <row r="29" spans="1:15" x14ac:dyDescent="0.3">
      <c r="A29" s="319" t="s">
        <v>571</v>
      </c>
      <c r="B29" s="311"/>
      <c r="C29" s="311"/>
      <c r="D29" s="311"/>
      <c r="E29" s="311"/>
      <c r="F29" s="311"/>
      <c r="G29" s="311"/>
      <c r="H29" s="311"/>
      <c r="I29" s="311"/>
      <c r="J29" s="311"/>
      <c r="K29" s="311"/>
      <c r="L29" s="311"/>
      <c r="M29" s="311"/>
      <c r="N29" s="311"/>
      <c r="O29" s="323"/>
    </row>
    <row r="30" spans="1:15" x14ac:dyDescent="0.3">
      <c r="A30" s="319" t="s">
        <v>572</v>
      </c>
      <c r="B30" s="312">
        <f>+C30*B9</f>
        <v>0</v>
      </c>
      <c r="C30" s="328">
        <v>0</v>
      </c>
      <c r="D30" s="312">
        <f>+E30*D9</f>
        <v>0</v>
      </c>
      <c r="E30" s="328">
        <v>0</v>
      </c>
      <c r="F30" s="312">
        <f>+G30*F9</f>
        <v>0</v>
      </c>
      <c r="G30" s="328">
        <v>0</v>
      </c>
      <c r="H30" s="312">
        <f>+I30*H9</f>
        <v>0</v>
      </c>
      <c r="I30" s="328">
        <v>0</v>
      </c>
      <c r="J30" s="312">
        <f>+K30*J9</f>
        <v>0</v>
      </c>
      <c r="K30" s="328">
        <v>0</v>
      </c>
      <c r="L30" s="312">
        <f>+M30*L9</f>
        <v>0</v>
      </c>
      <c r="M30" s="328">
        <v>0</v>
      </c>
      <c r="N30" s="312">
        <f>+O30*N9</f>
        <v>0</v>
      </c>
      <c r="O30" s="329">
        <v>0</v>
      </c>
    </row>
    <row r="31" spans="1:15" x14ac:dyDescent="0.3">
      <c r="A31" s="319" t="s">
        <v>573</v>
      </c>
      <c r="B31" s="312">
        <f>+C31*B9</f>
        <v>0</v>
      </c>
      <c r="C31" s="328">
        <v>0</v>
      </c>
      <c r="D31" s="312">
        <f>+E31*D9</f>
        <v>0</v>
      </c>
      <c r="E31" s="328">
        <v>0</v>
      </c>
      <c r="F31" s="312">
        <f>+G31*F9</f>
        <v>0</v>
      </c>
      <c r="G31" s="328">
        <v>0</v>
      </c>
      <c r="H31" s="312">
        <f>+I31*H9</f>
        <v>0</v>
      </c>
      <c r="I31" s="328">
        <v>0</v>
      </c>
      <c r="J31" s="312">
        <f>+K31*J9</f>
        <v>0</v>
      </c>
      <c r="K31" s="328">
        <v>0</v>
      </c>
      <c r="L31" s="312">
        <f>+M31*L9</f>
        <v>0</v>
      </c>
      <c r="M31" s="328">
        <v>0</v>
      </c>
      <c r="N31" s="312">
        <f>+O31*N9</f>
        <v>0</v>
      </c>
      <c r="O31" s="329">
        <v>0</v>
      </c>
    </row>
    <row r="32" spans="1:15" x14ac:dyDescent="0.3">
      <c r="A32" s="319" t="s">
        <v>574</v>
      </c>
      <c r="B32" s="312">
        <f>IF(B8&lt;=10,0.04*B9,0)</f>
        <v>2880000</v>
      </c>
      <c r="C32" s="328">
        <f>+B32/B9</f>
        <v>0.04</v>
      </c>
      <c r="D32" s="312">
        <f>IF(D8&lt;=10,0.04*D9,0)</f>
        <v>1344000</v>
      </c>
      <c r="E32" s="328">
        <f>+D32/D9</f>
        <v>0.04</v>
      </c>
      <c r="F32" s="312">
        <f>IF(F8&lt;=10,0.04*F9,0)</f>
        <v>1639872</v>
      </c>
      <c r="G32" s="328">
        <f>+F32/F9</f>
        <v>0.04</v>
      </c>
      <c r="H32" s="312">
        <f>IF(H8&lt;=10,0.04*H9,0)</f>
        <v>1093248</v>
      </c>
      <c r="I32" s="328">
        <f>+H32/H9</f>
        <v>0.04</v>
      </c>
      <c r="J32" s="312">
        <f>IF(J8&lt;=10,0.04*J9,0)</f>
        <v>1161576</v>
      </c>
      <c r="K32" s="328">
        <f>+J32/J9</f>
        <v>0.04</v>
      </c>
      <c r="L32" s="312">
        <f>IF(L8&lt;=10,0.04*L9,0)</f>
        <v>683280</v>
      </c>
      <c r="M32" s="328">
        <f>+L32/L9</f>
        <v>0.04</v>
      </c>
      <c r="N32" s="312">
        <f>IF(N8&lt;=10,0.04*N9,0)</f>
        <v>683280</v>
      </c>
      <c r="O32" s="329">
        <f>+N32/N9</f>
        <v>0.04</v>
      </c>
    </row>
    <row r="33" spans="1:15" x14ac:dyDescent="0.3">
      <c r="A33" s="319"/>
      <c r="B33" s="311"/>
      <c r="C33" s="311"/>
      <c r="D33" s="311"/>
      <c r="E33" s="311"/>
      <c r="F33" s="311"/>
      <c r="G33" s="311"/>
      <c r="H33" s="311"/>
      <c r="I33" s="311"/>
      <c r="J33" s="311"/>
      <c r="K33" s="311"/>
      <c r="L33" s="311"/>
      <c r="M33" s="311"/>
      <c r="N33" s="311"/>
      <c r="O33" s="323"/>
    </row>
    <row r="34" spans="1:15" x14ac:dyDescent="0.3">
      <c r="A34" s="319" t="s">
        <v>575</v>
      </c>
      <c r="B34" s="311"/>
      <c r="C34" s="311"/>
      <c r="D34" s="311"/>
      <c r="E34" s="311"/>
      <c r="F34" s="311"/>
      <c r="G34" s="311"/>
      <c r="H34" s="311"/>
      <c r="I34" s="311"/>
      <c r="J34" s="311"/>
      <c r="K34" s="311"/>
      <c r="L34" s="311"/>
      <c r="M34" s="311"/>
      <c r="N34" s="311"/>
      <c r="O34" s="323"/>
    </row>
    <row r="35" spans="1:15" x14ac:dyDescent="0.3">
      <c r="A35" s="319" t="s">
        <v>576</v>
      </c>
      <c r="B35" s="312">
        <f>IF(B8&lt;=2,(25000+35000+80000)*3,0)</f>
        <v>0</v>
      </c>
      <c r="C35" s="328">
        <f>+B35/B9</f>
        <v>0</v>
      </c>
      <c r="D35" s="312">
        <f>IF(D8&lt;=2,(25000+35000+80000)*3,0)</f>
        <v>420000</v>
      </c>
      <c r="E35" s="328">
        <f>+D35/D9</f>
        <v>1.2500000000000001E-2</v>
      </c>
      <c r="F35" s="312">
        <f>IF(F8&lt;=2,(25000+35000+80000)*3,0)</f>
        <v>0</v>
      </c>
      <c r="G35" s="328">
        <f>+F35/F9</f>
        <v>0</v>
      </c>
      <c r="H35" s="312">
        <f>IF(H8&lt;=2,(25000+35000+80000)*3,0)</f>
        <v>420000</v>
      </c>
      <c r="I35" s="328">
        <f>+H35/H9</f>
        <v>1.5367053038285915E-2</v>
      </c>
      <c r="J35" s="312">
        <f>IF(J8&lt;=2,(25000+35000+80000)*3,0)</f>
        <v>420000</v>
      </c>
      <c r="K35" s="328">
        <f>+J35/J9</f>
        <v>1.4463108741916156E-2</v>
      </c>
      <c r="L35" s="312">
        <f>IF(L8&lt;=2,(25000+35000+80000)*3,0)</f>
        <v>420000</v>
      </c>
      <c r="M35" s="328">
        <f>+L35/L9</f>
        <v>2.4587284861257466E-2</v>
      </c>
      <c r="N35" s="312">
        <f>IF(N8&lt;=2,(25000+35000+80000)*3,0)</f>
        <v>420000</v>
      </c>
      <c r="O35" s="329">
        <f>+N35/N9</f>
        <v>2.4587284861257466E-2</v>
      </c>
    </row>
    <row r="36" spans="1:15" x14ac:dyDescent="0.3">
      <c r="A36" s="319" t="s">
        <v>577</v>
      </c>
      <c r="B36" s="312">
        <v>200000</v>
      </c>
      <c r="C36" s="328">
        <f>+B36/B9</f>
        <v>2.7777777777777779E-3</v>
      </c>
      <c r="D36" s="312">
        <v>200000</v>
      </c>
      <c r="E36" s="328">
        <f>+D36/D9</f>
        <v>5.9523809523809521E-3</v>
      </c>
      <c r="F36" s="312">
        <v>200000</v>
      </c>
      <c r="G36" s="328">
        <f>+F36/F9</f>
        <v>4.8784295359637821E-3</v>
      </c>
      <c r="H36" s="312">
        <v>200000</v>
      </c>
      <c r="I36" s="328">
        <f>+H36/H9</f>
        <v>7.3176443039456741E-3</v>
      </c>
      <c r="J36" s="312">
        <v>200000</v>
      </c>
      <c r="K36" s="328">
        <f>+J36/J9</f>
        <v>6.8871946390076932E-3</v>
      </c>
      <c r="L36" s="312">
        <v>200000</v>
      </c>
      <c r="M36" s="328">
        <f>+L36/L9</f>
        <v>1.1708230886313079E-2</v>
      </c>
      <c r="N36" s="312">
        <v>200000</v>
      </c>
      <c r="O36" s="329">
        <f>+N36/N9</f>
        <v>1.1708230886313079E-2</v>
      </c>
    </row>
    <row r="37" spans="1:15" x14ac:dyDescent="0.3">
      <c r="A37" s="319"/>
      <c r="B37" s="311"/>
      <c r="C37" s="311"/>
      <c r="D37" s="311"/>
      <c r="E37" s="311"/>
      <c r="F37" s="311"/>
      <c r="G37" s="311"/>
      <c r="H37" s="311"/>
      <c r="I37" s="311"/>
      <c r="J37" s="311"/>
      <c r="K37" s="311"/>
      <c r="L37" s="311"/>
      <c r="M37" s="311"/>
      <c r="N37" s="311"/>
      <c r="O37" s="323"/>
    </row>
    <row r="38" spans="1:15" ht="27.6" x14ac:dyDescent="0.3">
      <c r="A38" s="319" t="s">
        <v>578</v>
      </c>
      <c r="B38" s="311"/>
      <c r="C38" s="311"/>
      <c r="D38" s="311"/>
      <c r="E38" s="311"/>
      <c r="F38" s="311"/>
      <c r="G38" s="311"/>
      <c r="H38" s="311"/>
      <c r="I38" s="311"/>
      <c r="J38" s="311"/>
      <c r="K38" s="311"/>
      <c r="L38" s="311"/>
      <c r="M38" s="311"/>
      <c r="N38" s="311"/>
      <c r="O38" s="323"/>
    </row>
    <row r="39" spans="1:15" ht="27.6" x14ac:dyDescent="0.3">
      <c r="A39" s="319" t="s">
        <v>579</v>
      </c>
      <c r="B39" s="312">
        <v>0</v>
      </c>
      <c r="C39" s="328">
        <f>+B39/B9</f>
        <v>0</v>
      </c>
      <c r="D39" s="312">
        <v>0</v>
      </c>
      <c r="E39" s="328">
        <f>+D39/D9</f>
        <v>0</v>
      </c>
      <c r="F39" s="312">
        <v>0</v>
      </c>
      <c r="G39" s="328">
        <f>+F39/F9</f>
        <v>0</v>
      </c>
      <c r="H39" s="312">
        <v>0</v>
      </c>
      <c r="I39" s="328">
        <f>+H39/H9</f>
        <v>0</v>
      </c>
      <c r="J39" s="312">
        <v>0</v>
      </c>
      <c r="K39" s="328">
        <f>+J39/J9</f>
        <v>0</v>
      </c>
      <c r="L39" s="312">
        <v>0</v>
      </c>
      <c r="M39" s="328">
        <f>+L39/L9</f>
        <v>0</v>
      </c>
      <c r="N39" s="312">
        <v>0</v>
      </c>
      <c r="O39" s="329">
        <f>+N39/N9</f>
        <v>0</v>
      </c>
    </row>
    <row r="40" spans="1:15" x14ac:dyDescent="0.3">
      <c r="A40" s="319" t="s">
        <v>580</v>
      </c>
      <c r="B40" s="312">
        <f>0.05*B9</f>
        <v>3600000</v>
      </c>
      <c r="C40" s="328">
        <f>+B40/B9</f>
        <v>0.05</v>
      </c>
      <c r="D40" s="312">
        <f>0.05*D9</f>
        <v>1680000</v>
      </c>
      <c r="E40" s="328">
        <f>+D40/D9</f>
        <v>0.05</v>
      </c>
      <c r="F40" s="312">
        <f>0.05*F9</f>
        <v>2049840</v>
      </c>
      <c r="G40" s="328">
        <f>+F40/F9</f>
        <v>0.05</v>
      </c>
      <c r="H40" s="312">
        <f>0.05*H9</f>
        <v>1366560</v>
      </c>
      <c r="I40" s="328">
        <f>+H40/H9</f>
        <v>0.05</v>
      </c>
      <c r="J40" s="312">
        <f>0.05*J9</f>
        <v>1451970</v>
      </c>
      <c r="K40" s="328">
        <f>+J40/J9</f>
        <v>0.05</v>
      </c>
      <c r="L40" s="312">
        <f>0.05*L9</f>
        <v>854100</v>
      </c>
      <c r="M40" s="328">
        <f>+L40/L9</f>
        <v>0.05</v>
      </c>
      <c r="N40" s="312">
        <f>0.05*N9</f>
        <v>854100</v>
      </c>
      <c r="O40" s="329">
        <f>+N40/N9</f>
        <v>0.05</v>
      </c>
    </row>
    <row r="41" spans="1:15" x14ac:dyDescent="0.3">
      <c r="A41" s="319" t="s">
        <v>581</v>
      </c>
      <c r="B41" s="312">
        <f>SUM(B14:B40)</f>
        <v>37761200</v>
      </c>
      <c r="C41" s="328">
        <f>ROUND(SUM(C15:C40),4)</f>
        <v>0.60240000000000005</v>
      </c>
      <c r="D41" s="312">
        <f>SUM(D14:D40)</f>
        <v>20772560</v>
      </c>
      <c r="E41" s="328">
        <f>ROUND(SUM(E15:E40),4)</f>
        <v>0.69610000000000005</v>
      </c>
      <c r="F41" s="312">
        <f>SUM(F14:F40)</f>
        <v>21587347.280000001</v>
      </c>
      <c r="G41" s="328">
        <f>ROUND(SUM(G15:G40),4)</f>
        <v>0.60450000000000004</v>
      </c>
      <c r="H41" s="312">
        <f>SUM(H14:H40)</f>
        <v>17502231.52</v>
      </c>
      <c r="I41" s="328">
        <f>ROUND(SUM(I15:I40),4)</f>
        <v>0.71830000000000005</v>
      </c>
      <c r="J41" s="312">
        <f>SUM(J14:J40)</f>
        <v>18393370.990000002</v>
      </c>
      <c r="K41" s="328">
        <f>ROUND(SUM(K15:K40),4)</f>
        <v>0.71130000000000004</v>
      </c>
      <c r="L41" s="312">
        <f>SUM(L14:L40)</f>
        <v>12155394.699999999</v>
      </c>
      <c r="M41" s="328">
        <f>ROUND(SUM(M15:M40),4)</f>
        <v>0.78949999999999998</v>
      </c>
      <c r="N41" s="312">
        <f>SUM(N14:N40)</f>
        <v>12155394.699999999</v>
      </c>
      <c r="O41" s="329">
        <f>ROUND(SUM(O15:O40),4)</f>
        <v>0.78949999999999998</v>
      </c>
    </row>
    <row r="42" spans="1:15" x14ac:dyDescent="0.3">
      <c r="A42" s="333" t="s">
        <v>582</v>
      </c>
      <c r="B42" s="334"/>
      <c r="C42" s="335">
        <f>1+C41</f>
        <v>1.6024</v>
      </c>
      <c r="D42" s="334"/>
      <c r="E42" s="335">
        <f>1+E41</f>
        <v>1.6960999999999999</v>
      </c>
      <c r="F42" s="334"/>
      <c r="G42" s="335">
        <f>1+G41</f>
        <v>1.6045</v>
      </c>
      <c r="H42" s="334"/>
      <c r="I42" s="335">
        <f>1+I41</f>
        <v>1.7183000000000002</v>
      </c>
      <c r="J42" s="334"/>
      <c r="K42" s="335">
        <f>1+K41</f>
        <v>1.7113</v>
      </c>
      <c r="L42" s="334"/>
      <c r="M42" s="335">
        <f>1+M41</f>
        <v>1.7894999999999999</v>
      </c>
      <c r="N42" s="334"/>
      <c r="O42" s="336">
        <f>1+O41</f>
        <v>1.7894999999999999</v>
      </c>
    </row>
    <row r="43" spans="1:15" x14ac:dyDescent="0.3">
      <c r="A43" s="319"/>
      <c r="B43" s="311"/>
      <c r="C43" s="328"/>
      <c r="D43" s="311"/>
      <c r="E43" s="328"/>
      <c r="F43" s="311"/>
      <c r="G43" s="328"/>
      <c r="H43" s="311"/>
      <c r="I43" s="328"/>
      <c r="J43" s="311"/>
      <c r="K43" s="328"/>
      <c r="L43" s="311"/>
      <c r="M43" s="328"/>
      <c r="N43" s="311"/>
      <c r="O43" s="329"/>
    </row>
    <row r="44" spans="1:15" x14ac:dyDescent="0.3">
      <c r="A44" s="319" t="s">
        <v>583</v>
      </c>
      <c r="B44" s="312">
        <f>+B9/12</f>
        <v>6000000</v>
      </c>
      <c r="C44" s="311"/>
      <c r="D44" s="312">
        <f>+D9/12</f>
        <v>2800000</v>
      </c>
      <c r="E44" s="311"/>
      <c r="F44" s="312">
        <f>+F9/12</f>
        <v>3416400</v>
      </c>
      <c r="G44" s="311"/>
      <c r="H44" s="312">
        <f>+H9/12</f>
        <v>2277600</v>
      </c>
      <c r="I44" s="311"/>
      <c r="J44" s="312">
        <f>+J9/12</f>
        <v>2419950</v>
      </c>
      <c r="K44" s="311"/>
      <c r="L44" s="312">
        <f>+L9/12</f>
        <v>1423500</v>
      </c>
      <c r="M44" s="311"/>
      <c r="N44" s="312">
        <f>+N9/12</f>
        <v>1423500</v>
      </c>
      <c r="O44" s="323"/>
    </row>
    <row r="45" spans="1:15" x14ac:dyDescent="0.3">
      <c r="A45" s="337" t="s">
        <v>584</v>
      </c>
      <c r="B45" s="338">
        <f>+B44/30</f>
        <v>200000</v>
      </c>
      <c r="C45" s="339"/>
      <c r="D45" s="338">
        <f>+D44/30</f>
        <v>93333.333333333328</v>
      </c>
      <c r="E45" s="339"/>
      <c r="F45" s="338">
        <f>+F44/30</f>
        <v>113880</v>
      </c>
      <c r="G45" s="339"/>
      <c r="H45" s="338">
        <f>+H44/30</f>
        <v>75920</v>
      </c>
      <c r="I45" s="339"/>
      <c r="J45" s="338">
        <f>+J44/30</f>
        <v>80665</v>
      </c>
      <c r="K45" s="339"/>
      <c r="L45" s="338">
        <f>+L44/30</f>
        <v>47450</v>
      </c>
      <c r="M45" s="339"/>
      <c r="N45" s="338">
        <f>+N44/30</f>
        <v>47450</v>
      </c>
      <c r="O45" s="323"/>
    </row>
    <row r="46" spans="1:15" x14ac:dyDescent="0.3">
      <c r="A46" s="319" t="s">
        <v>585</v>
      </c>
      <c r="B46" s="312">
        <f>+B45/8</f>
        <v>25000</v>
      </c>
      <c r="C46" s="311"/>
      <c r="D46" s="312">
        <f>+D45/8</f>
        <v>11666.666666666666</v>
      </c>
      <c r="E46" s="311"/>
      <c r="F46" s="312">
        <f>+F45/8</f>
        <v>14235</v>
      </c>
      <c r="G46" s="311"/>
      <c r="H46" s="312">
        <f>+H45/8</f>
        <v>9490</v>
      </c>
      <c r="I46" s="311"/>
      <c r="J46" s="312">
        <f>+J45/8</f>
        <v>10083.125</v>
      </c>
      <c r="K46" s="311"/>
      <c r="L46" s="312">
        <f>+L45/8</f>
        <v>5931.25</v>
      </c>
      <c r="M46" s="311"/>
      <c r="N46" s="312">
        <f>+N45/8</f>
        <v>5931.25</v>
      </c>
      <c r="O46" s="323"/>
    </row>
    <row r="47" spans="1:15" x14ac:dyDescent="0.3">
      <c r="A47" s="319" t="s">
        <v>586</v>
      </c>
      <c r="B47" s="312">
        <f>+(B41+B9)/12</f>
        <v>9146766.666666666</v>
      </c>
      <c r="C47" s="328"/>
      <c r="D47" s="312">
        <f>+(D41+D9)/12</f>
        <v>4531046.666666667</v>
      </c>
      <c r="E47" s="328"/>
      <c r="F47" s="312">
        <f>+(F41+F9)/12</f>
        <v>5215345.6066666665</v>
      </c>
      <c r="G47" s="328"/>
      <c r="H47" s="312">
        <f>+(H41+H9)/12</f>
        <v>3736119.293333333</v>
      </c>
      <c r="I47" s="328"/>
      <c r="J47" s="312">
        <f>+(J41+J9)/12</f>
        <v>3952730.9158333335</v>
      </c>
      <c r="K47" s="328"/>
      <c r="L47" s="312">
        <f>+(L41+L9)/12</f>
        <v>2436449.5583333331</v>
      </c>
      <c r="M47" s="328"/>
      <c r="N47" s="312">
        <f>+(N41+N9)/12</f>
        <v>2436449.5583333331</v>
      </c>
      <c r="O47" s="329"/>
    </row>
    <row r="48" spans="1:15" x14ac:dyDescent="0.3">
      <c r="A48" s="319" t="s">
        <v>587</v>
      </c>
      <c r="B48" s="312">
        <f>+B47/30</f>
        <v>304892.22222222219</v>
      </c>
      <c r="C48" s="311"/>
      <c r="D48" s="312">
        <f>+D47/30</f>
        <v>151034.88888888891</v>
      </c>
      <c r="E48" s="311"/>
      <c r="F48" s="312">
        <f>+F47/30</f>
        <v>173844.85355555554</v>
      </c>
      <c r="G48" s="311"/>
      <c r="H48" s="312">
        <f>+H47/30</f>
        <v>124537.30977777777</v>
      </c>
      <c r="I48" s="311"/>
      <c r="J48" s="312">
        <f>+J47/30</f>
        <v>131757.69719444445</v>
      </c>
      <c r="K48" s="311"/>
      <c r="L48" s="312">
        <f>+L47/30</f>
        <v>81214.985277777771</v>
      </c>
      <c r="M48" s="311"/>
      <c r="N48" s="312">
        <f>+N47/30</f>
        <v>81214.985277777771</v>
      </c>
      <c r="O48" s="323"/>
    </row>
    <row r="49" spans="1:15" ht="14.4" thickBot="1" x14ac:dyDescent="0.35">
      <c r="A49" s="340" t="s">
        <v>588</v>
      </c>
      <c r="B49" s="341">
        <f>+B48/8</f>
        <v>38111.527777777774</v>
      </c>
      <c r="C49" s="342"/>
      <c r="D49" s="341">
        <f>+D48/8</f>
        <v>18879.361111111113</v>
      </c>
      <c r="E49" s="343"/>
      <c r="F49" s="341">
        <f>+F48/8</f>
        <v>21730.606694444443</v>
      </c>
      <c r="G49" s="343"/>
      <c r="H49" s="341">
        <f>+H48/8</f>
        <v>15567.163722222222</v>
      </c>
      <c r="I49" s="343"/>
      <c r="J49" s="341">
        <f>+J48/8</f>
        <v>16469.712149305557</v>
      </c>
      <c r="K49" s="343"/>
      <c r="L49" s="341">
        <f>+L48/8</f>
        <v>10151.873159722221</v>
      </c>
      <c r="M49" s="343"/>
      <c r="N49" s="341">
        <f>+N48/8</f>
        <v>10151.873159722221</v>
      </c>
      <c r="O49" s="344"/>
    </row>
  </sheetData>
  <mergeCells count="7">
    <mergeCell ref="N4:O4"/>
    <mergeCell ref="B4:C4"/>
    <mergeCell ref="D4:E4"/>
    <mergeCell ref="F4:G4"/>
    <mergeCell ref="H4:I4"/>
    <mergeCell ref="J4:K4"/>
    <mergeCell ref="L4:M4"/>
  </mergeCells>
  <pageMargins left="0.7" right="0.7" top="0.75" bottom="0.75" header="0.3" footer="0.3"/>
  <pageSetup paperSize="142" scale="17"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48417-B686-41E9-897A-703FCCA5354A}">
  <sheetPr>
    <tabColor rgb="FFFF0000"/>
  </sheetPr>
  <dimension ref="A3:J43"/>
  <sheetViews>
    <sheetView view="pageBreakPreview" topLeftCell="A4" zoomScale="60" zoomScaleNormal="100" workbookViewId="0">
      <selection activeCell="B39" sqref="B39:E40"/>
    </sheetView>
  </sheetViews>
  <sheetFormatPr baseColWidth="10" defaultColWidth="11.44140625" defaultRowHeight="15.6" x14ac:dyDescent="0.3"/>
  <cols>
    <col min="1" max="1" width="11.5546875" style="458" bestFit="1" customWidth="1"/>
    <col min="2" max="2" width="51.88671875" style="458" bestFit="1" customWidth="1"/>
    <col min="3" max="3" width="7.5546875" style="458" bestFit="1" customWidth="1"/>
    <col min="4" max="4" width="18.33203125" style="458" bestFit="1" customWidth="1"/>
    <col min="5" max="5" width="16.6640625" style="458" bestFit="1" customWidth="1"/>
    <col min="6" max="6" width="11.109375" style="458" bestFit="1" customWidth="1"/>
    <col min="7" max="7" width="13.5546875" style="458" customWidth="1"/>
    <col min="8" max="8" width="31.88671875" style="458" customWidth="1"/>
    <col min="9" max="9" width="7.5546875" style="458" customWidth="1"/>
    <col min="10" max="10" width="11" style="458" bestFit="1" customWidth="1"/>
    <col min="11" max="11" width="12.88671875" style="458" bestFit="1" customWidth="1"/>
    <col min="12" max="16384" width="11.44140625" style="458"/>
  </cols>
  <sheetData>
    <row r="3" spans="1:10" x14ac:dyDescent="0.3">
      <c r="A3" s="1376" t="s">
        <v>672</v>
      </c>
      <c r="B3" s="1376"/>
      <c r="C3" s="1376"/>
      <c r="D3" s="1376"/>
      <c r="E3" s="1376"/>
      <c r="F3" s="1376"/>
      <c r="G3" s="1376"/>
      <c r="H3" s="1376"/>
    </row>
    <row r="4" spans="1:10" x14ac:dyDescent="0.3">
      <c r="A4" s="1377" t="s">
        <v>704</v>
      </c>
      <c r="B4" s="1377"/>
      <c r="C4" s="1377"/>
      <c r="D4" s="1377"/>
      <c r="E4" s="1377"/>
      <c r="F4" s="1377"/>
      <c r="G4" s="1377"/>
      <c r="H4" s="1377"/>
    </row>
    <row r="5" spans="1:10" x14ac:dyDescent="0.3">
      <c r="A5" s="459" t="s">
        <v>675</v>
      </c>
      <c r="B5" s="1378"/>
      <c r="C5" s="1378"/>
      <c r="D5" s="1378"/>
      <c r="E5" s="1378"/>
      <c r="F5" s="1378"/>
      <c r="G5" s="1378"/>
      <c r="H5" s="1378"/>
    </row>
    <row r="6" spans="1:10" x14ac:dyDescent="0.3">
      <c r="A6" s="459" t="s">
        <v>676</v>
      </c>
      <c r="B6" s="1379"/>
      <c r="C6" s="1379"/>
      <c r="D6" s="1379"/>
      <c r="E6" s="1379"/>
      <c r="F6" s="1379"/>
      <c r="G6" s="1379"/>
      <c r="H6" s="1379"/>
    </row>
    <row r="7" spans="1:10" ht="16.2" thickBot="1" x14ac:dyDescent="0.35">
      <c r="A7" s="460"/>
      <c r="B7" s="461"/>
      <c r="C7" s="461"/>
      <c r="G7" s="462"/>
      <c r="H7" s="462"/>
    </row>
    <row r="8" spans="1:10" x14ac:dyDescent="0.3">
      <c r="A8" s="1380" t="s">
        <v>677</v>
      </c>
      <c r="B8" s="1381"/>
      <c r="C8" s="1381"/>
      <c r="D8" s="1381"/>
      <c r="E8" s="1381"/>
      <c r="F8" s="1381"/>
      <c r="G8" s="1381"/>
      <c r="H8" s="1382"/>
    </row>
    <row r="9" spans="1:10" x14ac:dyDescent="0.3">
      <c r="A9" s="1383"/>
      <c r="B9" s="1384"/>
      <c r="C9" s="1384"/>
      <c r="D9" s="1384"/>
      <c r="E9" s="1384"/>
      <c r="F9" s="1384"/>
      <c r="G9" s="1384"/>
      <c r="H9" s="1385"/>
    </row>
    <row r="10" spans="1:10" ht="46.8" x14ac:dyDescent="0.3">
      <c r="A10" s="463" t="s">
        <v>197</v>
      </c>
      <c r="B10" s="464" t="s">
        <v>678</v>
      </c>
      <c r="C10" s="464"/>
      <c r="D10" s="465" t="s">
        <v>679</v>
      </c>
      <c r="E10" s="464" t="s">
        <v>680</v>
      </c>
      <c r="F10" s="1386" t="s">
        <v>681</v>
      </c>
      <c r="G10" s="1386"/>
      <c r="H10" s="467" t="s">
        <v>682</v>
      </c>
    </row>
    <row r="11" spans="1:10" x14ac:dyDescent="0.3">
      <c r="A11" s="468"/>
      <c r="B11" s="1368"/>
      <c r="C11" s="1368"/>
      <c r="D11" s="469"/>
      <c r="E11" s="470"/>
      <c r="F11" s="1387"/>
      <c r="G11" s="1387"/>
      <c r="H11" s="471"/>
    </row>
    <row r="12" spans="1:10" x14ac:dyDescent="0.3">
      <c r="A12" s="472"/>
      <c r="B12" s="1388" t="s">
        <v>683</v>
      </c>
      <c r="C12" s="1388"/>
      <c r="D12" s="473"/>
      <c r="E12" s="474"/>
      <c r="F12" s="1374"/>
      <c r="G12" s="1374"/>
      <c r="H12" s="476"/>
    </row>
    <row r="13" spans="1:10" x14ac:dyDescent="0.3">
      <c r="A13" s="472"/>
      <c r="B13" s="1364" t="s">
        <v>684</v>
      </c>
      <c r="C13" s="1364"/>
      <c r="D13" s="478"/>
      <c r="E13" s="478"/>
      <c r="F13" s="1375"/>
      <c r="G13" s="1375"/>
      <c r="H13" s="479"/>
    </row>
    <row r="14" spans="1:10" x14ac:dyDescent="0.3">
      <c r="A14" s="472">
        <v>1</v>
      </c>
      <c r="B14" s="1372" t="s">
        <v>685</v>
      </c>
      <c r="C14" s="1372"/>
      <c r="D14" s="481">
        <v>4000000</v>
      </c>
      <c r="E14" s="482">
        <v>1</v>
      </c>
      <c r="F14" s="1373">
        <v>6</v>
      </c>
      <c r="G14" s="1373"/>
      <c r="H14" s="483">
        <f>D14*E14*F14</f>
        <v>24000000</v>
      </c>
    </row>
    <row r="15" spans="1:10" x14ac:dyDescent="0.3">
      <c r="A15" s="472">
        <v>1</v>
      </c>
      <c r="B15" s="1372" t="s">
        <v>686</v>
      </c>
      <c r="C15" s="1372"/>
      <c r="D15" s="481">
        <v>1700000</v>
      </c>
      <c r="E15" s="482">
        <v>0.5</v>
      </c>
      <c r="F15" s="1373">
        <v>6</v>
      </c>
      <c r="G15" s="1373"/>
      <c r="H15" s="483">
        <f t="shared" ref="H15" si="0">D15*E15*F15</f>
        <v>5100000</v>
      </c>
    </row>
    <row r="16" spans="1:10" x14ac:dyDescent="0.3">
      <c r="A16" s="472"/>
      <c r="B16" s="1372"/>
      <c r="C16" s="1372"/>
      <c r="D16" s="481"/>
      <c r="E16" s="482"/>
      <c r="F16" s="1374"/>
      <c r="G16" s="1374"/>
      <c r="H16" s="483"/>
      <c r="J16" s="484"/>
    </row>
    <row r="17" spans="1:8" x14ac:dyDescent="0.3">
      <c r="A17" s="468"/>
      <c r="B17" s="1364" t="s">
        <v>687</v>
      </c>
      <c r="C17" s="1364"/>
      <c r="D17" s="481"/>
      <c r="E17" s="482"/>
      <c r="F17" s="1375"/>
      <c r="G17" s="1375"/>
      <c r="H17" s="483"/>
    </row>
    <row r="18" spans="1:8" x14ac:dyDescent="0.3">
      <c r="A18" s="472">
        <v>1</v>
      </c>
      <c r="B18" s="1372" t="s">
        <v>688</v>
      </c>
      <c r="C18" s="1372"/>
      <c r="D18" s="481">
        <v>3000000</v>
      </c>
      <c r="E18" s="482">
        <v>1</v>
      </c>
      <c r="F18" s="1375">
        <v>6</v>
      </c>
      <c r="G18" s="1375"/>
      <c r="H18" s="483">
        <f t="shared" ref="H18" si="1">D18*E18*F18</f>
        <v>18000000</v>
      </c>
    </row>
    <row r="19" spans="1:8" x14ac:dyDescent="0.3">
      <c r="A19" s="468"/>
      <c r="B19" s="480"/>
      <c r="C19" s="480"/>
      <c r="D19" s="478"/>
      <c r="E19" s="478"/>
      <c r="F19" s="1375"/>
      <c r="G19" s="1375"/>
      <c r="H19" s="479"/>
    </row>
    <row r="20" spans="1:8" x14ac:dyDescent="0.3">
      <c r="A20" s="468"/>
      <c r="B20" s="1364" t="s">
        <v>689</v>
      </c>
      <c r="C20" s="1364"/>
      <c r="D20" s="1364"/>
      <c r="E20" s="1364"/>
      <c r="F20" s="1364"/>
      <c r="G20" s="1364"/>
      <c r="H20" s="485">
        <f>SUM(H14:H18)</f>
        <v>47100000</v>
      </c>
    </row>
    <row r="21" spans="1:8" x14ac:dyDescent="0.3">
      <c r="A21" s="468"/>
      <c r="B21" s="1364" t="s">
        <v>690</v>
      </c>
      <c r="C21" s="1364"/>
      <c r="D21" s="1364"/>
      <c r="E21" s="1364"/>
      <c r="F21" s="1364"/>
      <c r="G21" s="1364"/>
      <c r="H21" s="486">
        <v>1.75</v>
      </c>
    </row>
    <row r="22" spans="1:8" x14ac:dyDescent="0.3">
      <c r="A22" s="468"/>
      <c r="B22" s="1365"/>
      <c r="C22" s="1365"/>
      <c r="D22" s="1365"/>
      <c r="E22" s="1365"/>
      <c r="F22" s="1365"/>
      <c r="G22" s="1365"/>
      <c r="H22" s="1366"/>
    </row>
    <row r="23" spans="1:8" x14ac:dyDescent="0.3">
      <c r="A23" s="488"/>
      <c r="B23" s="1367" t="s">
        <v>691</v>
      </c>
      <c r="C23" s="1367"/>
      <c r="D23" s="1367"/>
      <c r="E23" s="1367"/>
      <c r="F23" s="1367"/>
      <c r="G23" s="1367"/>
      <c r="H23" s="490">
        <f>H20*H21</f>
        <v>82425000</v>
      </c>
    </row>
    <row r="24" spans="1:8" x14ac:dyDescent="0.3">
      <c r="A24" s="468"/>
      <c r="B24" s="1368"/>
      <c r="C24" s="1368"/>
      <c r="D24" s="1368"/>
      <c r="E24" s="1368"/>
      <c r="F24" s="1368"/>
      <c r="G24" s="1368"/>
      <c r="H24" s="1369"/>
    </row>
    <row r="25" spans="1:8" x14ac:dyDescent="0.3">
      <c r="A25" s="468"/>
      <c r="B25" s="1370" t="s">
        <v>692</v>
      </c>
      <c r="C25" s="1370"/>
      <c r="D25" s="1370"/>
      <c r="E25" s="1370"/>
      <c r="F25" s="1370"/>
      <c r="G25" s="1370"/>
      <c r="H25" s="1371"/>
    </row>
    <row r="26" spans="1:8" ht="109.2" x14ac:dyDescent="0.3">
      <c r="A26" s="488"/>
      <c r="B26" s="491"/>
      <c r="C26" s="464" t="s">
        <v>196</v>
      </c>
      <c r="D26" s="464" t="s">
        <v>693</v>
      </c>
      <c r="E26" s="464" t="s">
        <v>136</v>
      </c>
      <c r="F26" s="464" t="s">
        <v>694</v>
      </c>
      <c r="G26" s="466" t="s">
        <v>695</v>
      </c>
      <c r="H26" s="492" t="s">
        <v>696</v>
      </c>
    </row>
    <row r="27" spans="1:8" ht="30" x14ac:dyDescent="0.3">
      <c r="A27" s="468">
        <v>1</v>
      </c>
      <c r="B27" s="493" t="s">
        <v>697</v>
      </c>
      <c r="C27" s="487" t="s">
        <v>698</v>
      </c>
      <c r="D27" s="494">
        <v>1</v>
      </c>
      <c r="E27" s="481">
        <v>268102.24089635856</v>
      </c>
      <c r="F27" s="495">
        <v>6</v>
      </c>
      <c r="G27" s="478"/>
      <c r="H27" s="483">
        <f>D27*E27*F27</f>
        <v>1608613.4453781513</v>
      </c>
    </row>
    <row r="28" spans="1:8" x14ac:dyDescent="0.3">
      <c r="A28" s="468"/>
      <c r="B28" s="480"/>
      <c r="C28" s="480"/>
      <c r="D28" s="473"/>
      <c r="E28" s="470"/>
      <c r="F28" s="470"/>
      <c r="G28" s="475"/>
      <c r="H28" s="476"/>
    </row>
    <row r="29" spans="1:8" x14ac:dyDescent="0.3">
      <c r="A29" s="468"/>
      <c r="B29" s="1364" t="s">
        <v>699</v>
      </c>
      <c r="C29" s="1364"/>
      <c r="D29" s="1364"/>
      <c r="E29" s="1364"/>
      <c r="F29" s="1364"/>
      <c r="G29" s="1364"/>
      <c r="H29" s="496">
        <f>H27</f>
        <v>1608613.4453781513</v>
      </c>
    </row>
    <row r="30" spans="1:8" x14ac:dyDescent="0.3">
      <c r="A30" s="468"/>
      <c r="B30" s="480"/>
      <c r="C30" s="480"/>
      <c r="D30" s="473"/>
      <c r="E30" s="470"/>
      <c r="F30" s="470"/>
      <c r="G30" s="475"/>
      <c r="H30" s="497"/>
    </row>
    <row r="31" spans="1:8" x14ac:dyDescent="0.3">
      <c r="A31" s="468"/>
      <c r="B31" s="477" t="s">
        <v>700</v>
      </c>
      <c r="C31" s="477"/>
      <c r="D31" s="473"/>
      <c r="E31" s="470"/>
      <c r="F31" s="470"/>
      <c r="G31" s="475"/>
      <c r="H31" s="496">
        <f>H29+H23</f>
        <v>84033613.445378155</v>
      </c>
    </row>
    <row r="32" spans="1:8" x14ac:dyDescent="0.3">
      <c r="A32" s="468"/>
      <c r="B32" s="480"/>
      <c r="C32" s="480"/>
      <c r="D32" s="473"/>
      <c r="E32" s="470"/>
      <c r="F32" s="470"/>
      <c r="G32" s="475"/>
      <c r="H32" s="497"/>
    </row>
    <row r="33" spans="1:9" x14ac:dyDescent="0.3">
      <c r="A33" s="498"/>
      <c r="B33" s="489" t="s">
        <v>701</v>
      </c>
      <c r="C33" s="489"/>
      <c r="D33" s="499"/>
      <c r="E33" s="500"/>
      <c r="F33" s="500"/>
      <c r="G33" s="501"/>
      <c r="H33" s="502">
        <f>H31</f>
        <v>84033613.445378155</v>
      </c>
    </row>
    <row r="34" spans="1:9" x14ac:dyDescent="0.3">
      <c r="A34" s="498"/>
      <c r="B34" s="489" t="s">
        <v>702</v>
      </c>
      <c r="C34" s="489"/>
      <c r="D34" s="499"/>
      <c r="E34" s="500"/>
      <c r="F34" s="500"/>
      <c r="G34" s="501"/>
      <c r="H34" s="502">
        <f>H33*0.19</f>
        <v>15966386.554621849</v>
      </c>
    </row>
    <row r="35" spans="1:9" ht="16.2" thickBot="1" x14ac:dyDescent="0.35">
      <c r="A35" s="503"/>
      <c r="B35" s="504" t="s">
        <v>703</v>
      </c>
      <c r="C35" s="504"/>
      <c r="D35" s="505"/>
      <c r="E35" s="506"/>
      <c r="F35" s="506"/>
      <c r="G35" s="505"/>
      <c r="H35" s="507">
        <f>H33+H34</f>
        <v>100000000</v>
      </c>
    </row>
    <row r="36" spans="1:9" x14ac:dyDescent="0.3">
      <c r="B36" s="508"/>
      <c r="C36" s="508"/>
      <c r="D36" s="509"/>
      <c r="E36" s="510"/>
      <c r="F36" s="510"/>
      <c r="G36" s="511"/>
      <c r="H36" s="512"/>
      <c r="I36" s="513"/>
    </row>
    <row r="37" spans="1:9" x14ac:dyDescent="0.3">
      <c r="B37" s="514"/>
      <c r="C37" s="508"/>
      <c r="D37" s="509"/>
      <c r="E37" s="510"/>
      <c r="F37" s="510"/>
      <c r="G37" s="511"/>
      <c r="H37" s="512"/>
      <c r="I37" s="513"/>
    </row>
    <row r="38" spans="1:9" x14ac:dyDescent="0.3">
      <c r="B38" s="514"/>
      <c r="D38" s="514"/>
      <c r="E38" s="514"/>
      <c r="F38" s="514"/>
      <c r="G38" s="515"/>
      <c r="H38" s="516"/>
      <c r="I38" s="514"/>
    </row>
    <row r="39" spans="1:9" ht="20.399999999999999" x14ac:dyDescent="0.35">
      <c r="B39" s="517"/>
      <c r="C39" s="450" t="s">
        <v>633</v>
      </c>
      <c r="D39" s="517"/>
      <c r="E39" s="517"/>
      <c r="F39" s="514"/>
      <c r="G39" s="514"/>
      <c r="H39" s="514"/>
      <c r="I39" s="514"/>
    </row>
    <row r="40" spans="1:9" ht="20.399999999999999" x14ac:dyDescent="0.35">
      <c r="B40" s="517"/>
      <c r="C40" s="451" t="s">
        <v>634</v>
      </c>
      <c r="D40" s="517"/>
      <c r="E40" s="517"/>
    </row>
    <row r="42" spans="1:9" x14ac:dyDescent="0.3">
      <c r="B42" s="515"/>
      <c r="F42" s="1362"/>
      <c r="G42" s="1362"/>
      <c r="H42" s="1362"/>
    </row>
    <row r="43" spans="1:9" x14ac:dyDescent="0.3">
      <c r="B43" s="514"/>
      <c r="F43" s="1363"/>
      <c r="G43" s="1363"/>
      <c r="H43" s="1363"/>
    </row>
  </sheetData>
  <mergeCells count="33">
    <mergeCell ref="B13:C13"/>
    <mergeCell ref="F13:G13"/>
    <mergeCell ref="A3:H3"/>
    <mergeCell ref="A4:H4"/>
    <mergeCell ref="B5:H5"/>
    <mergeCell ref="B6:H6"/>
    <mergeCell ref="A8:H8"/>
    <mergeCell ref="A9:H9"/>
    <mergeCell ref="F10:G10"/>
    <mergeCell ref="B11:C11"/>
    <mergeCell ref="F11:G11"/>
    <mergeCell ref="B12:C12"/>
    <mergeCell ref="F12:G12"/>
    <mergeCell ref="B20:G20"/>
    <mergeCell ref="B14:C14"/>
    <mergeCell ref="F14:G14"/>
    <mergeCell ref="B15:C15"/>
    <mergeCell ref="F15:G15"/>
    <mergeCell ref="B16:C16"/>
    <mergeCell ref="F16:G16"/>
    <mergeCell ref="B17:C17"/>
    <mergeCell ref="F17:G17"/>
    <mergeCell ref="B18:C18"/>
    <mergeCell ref="F18:G18"/>
    <mergeCell ref="F19:G19"/>
    <mergeCell ref="F42:H42"/>
    <mergeCell ref="F43:H43"/>
    <mergeCell ref="B21:G21"/>
    <mergeCell ref="B22:H22"/>
    <mergeCell ref="B23:G23"/>
    <mergeCell ref="B24:H24"/>
    <mergeCell ref="B25:H25"/>
    <mergeCell ref="B29:G29"/>
  </mergeCells>
  <pageMargins left="0.7" right="0.7" top="0.75" bottom="0.75" header="0.3" footer="0.3"/>
  <pageSetup paperSize="142" scale="1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7CC6-E6C0-4307-959E-8D2A7A47C4A8}">
  <sheetPr>
    <pageSetUpPr fitToPage="1"/>
  </sheetPr>
  <dimension ref="A1:U298"/>
  <sheetViews>
    <sheetView view="pageBreakPreview" topLeftCell="F1" zoomScale="60" zoomScaleNormal="60" workbookViewId="0">
      <selection sqref="A1:F5"/>
    </sheetView>
  </sheetViews>
  <sheetFormatPr baseColWidth="10" defaultRowHeight="13.2" x14ac:dyDescent="0.25"/>
  <cols>
    <col min="2" max="2" width="84.5546875" customWidth="1"/>
    <col min="3" max="3" width="13.88671875" customWidth="1"/>
    <col min="4" max="4" width="20" style="98" customWidth="1"/>
    <col min="5" max="5" width="16.6640625" style="99" bestFit="1" customWidth="1"/>
    <col min="6" max="6" width="27.88671875" customWidth="1"/>
    <col min="7" max="7" width="8.33203125" style="878" customWidth="1"/>
    <col min="8" max="8" width="29.88671875" customWidth="1"/>
    <col min="9" max="18" width="20.77734375" customWidth="1"/>
    <col min="19" max="19" width="22.44140625" customWidth="1"/>
    <col min="20" max="20" width="20.77734375" customWidth="1"/>
    <col min="21" max="21" width="26.77734375" customWidth="1"/>
  </cols>
  <sheetData>
    <row r="1" spans="1:21" x14ac:dyDescent="0.25">
      <c r="A1" s="886"/>
      <c r="B1" s="887"/>
      <c r="C1" s="887"/>
      <c r="D1" s="887"/>
      <c r="E1" s="887"/>
      <c r="F1" s="888"/>
    </row>
    <row r="2" spans="1:21" x14ac:dyDescent="0.25">
      <c r="A2" s="889"/>
      <c r="B2" s="890"/>
      <c r="C2" s="890"/>
      <c r="D2" s="890"/>
      <c r="E2" s="890"/>
      <c r="F2" s="891"/>
    </row>
    <row r="3" spans="1:21" ht="14.4" hidden="1" customHeight="1" x14ac:dyDescent="0.25">
      <c r="A3" s="889"/>
      <c r="B3" s="890"/>
      <c r="C3" s="890"/>
      <c r="D3" s="890"/>
      <c r="E3" s="890"/>
      <c r="F3" s="891"/>
    </row>
    <row r="4" spans="1:21" x14ac:dyDescent="0.25">
      <c r="A4" s="889"/>
      <c r="B4" s="890"/>
      <c r="C4" s="890"/>
      <c r="D4" s="890"/>
      <c r="E4" s="890"/>
      <c r="F4" s="891"/>
    </row>
    <row r="5" spans="1:21" ht="13.8" thickBot="1" x14ac:dyDescent="0.3">
      <c r="A5" s="892"/>
      <c r="B5" s="893"/>
      <c r="C5" s="893"/>
      <c r="D5" s="893"/>
      <c r="E5" s="893"/>
      <c r="F5" s="894"/>
    </row>
    <row r="6" spans="1:21" ht="26.25" customHeight="1" x14ac:dyDescent="0.25">
      <c r="A6" s="895" t="s">
        <v>130</v>
      </c>
      <c r="B6" s="896"/>
      <c r="C6" s="896"/>
      <c r="D6" s="896"/>
      <c r="E6" s="896"/>
      <c r="F6" s="897"/>
      <c r="H6" s="611" t="s">
        <v>796</v>
      </c>
      <c r="I6" s="1065" t="s">
        <v>813</v>
      </c>
      <c r="J6" s="1065"/>
      <c r="K6" s="1065"/>
      <c r="L6" s="1065"/>
      <c r="M6" s="1065"/>
      <c r="N6" s="1065"/>
      <c r="O6" s="1065"/>
      <c r="P6" s="1065"/>
      <c r="Q6" s="1065"/>
      <c r="R6" s="1065"/>
      <c r="S6" s="1065"/>
      <c r="T6" s="1065"/>
      <c r="U6" s="617" t="s">
        <v>812</v>
      </c>
    </row>
    <row r="7" spans="1:21" ht="39.6" customHeight="1" thickBot="1" x14ac:dyDescent="0.3">
      <c r="A7" s="898"/>
      <c r="B7" s="899"/>
      <c r="C7" s="899"/>
      <c r="D7" s="899"/>
      <c r="E7" s="899"/>
      <c r="F7" s="900"/>
      <c r="H7" s="612" t="s">
        <v>797</v>
      </c>
      <c r="I7" s="615" t="s">
        <v>799</v>
      </c>
      <c r="J7" s="616" t="s">
        <v>800</v>
      </c>
      <c r="K7" s="616" t="s">
        <v>801</v>
      </c>
      <c r="L7" s="616" t="s">
        <v>802</v>
      </c>
      <c r="M7" s="615" t="s">
        <v>803</v>
      </c>
      <c r="N7" s="616" t="s">
        <v>804</v>
      </c>
      <c r="O7" s="616" t="s">
        <v>805</v>
      </c>
      <c r="P7" s="616" t="s">
        <v>806</v>
      </c>
      <c r="Q7" s="615" t="s">
        <v>807</v>
      </c>
      <c r="R7" s="616" t="s">
        <v>808</v>
      </c>
      <c r="S7" s="616" t="s">
        <v>809</v>
      </c>
      <c r="T7" s="616" t="s">
        <v>810</v>
      </c>
      <c r="U7" s="618" t="s">
        <v>811</v>
      </c>
    </row>
    <row r="8" spans="1:21" ht="18" thickBot="1" x14ac:dyDescent="0.3">
      <c r="A8" s="901" t="s">
        <v>131</v>
      </c>
      <c r="B8" s="902"/>
      <c r="C8" s="902"/>
      <c r="D8" s="902"/>
      <c r="E8" s="902"/>
      <c r="F8" s="903"/>
      <c r="H8" s="610"/>
      <c r="I8" s="613"/>
      <c r="J8" s="614"/>
      <c r="K8" s="614"/>
      <c r="L8" s="614"/>
      <c r="M8" s="613"/>
      <c r="N8" s="614"/>
      <c r="O8" s="614"/>
      <c r="P8" s="614"/>
      <c r="Q8" s="613"/>
      <c r="R8" s="614"/>
      <c r="S8" s="614"/>
      <c r="T8" s="614"/>
      <c r="U8" s="613"/>
    </row>
    <row r="9" spans="1:21" ht="16.2" customHeight="1" thickBot="1" x14ac:dyDescent="0.3">
      <c r="A9" s="1066" t="s">
        <v>798</v>
      </c>
      <c r="B9" s="1067"/>
      <c r="C9" s="1067"/>
      <c r="D9" s="1067"/>
      <c r="E9" s="1067"/>
      <c r="F9" s="1068"/>
      <c r="H9" s="620"/>
      <c r="I9" s="637"/>
      <c r="J9" s="637"/>
      <c r="K9" s="637"/>
      <c r="L9" s="637"/>
      <c r="M9" s="637"/>
      <c r="N9" s="637"/>
      <c r="O9" s="637"/>
      <c r="P9" s="637"/>
      <c r="Q9" s="637"/>
      <c r="R9" s="637"/>
      <c r="S9" s="637"/>
      <c r="T9" s="637"/>
      <c r="U9" s="637"/>
    </row>
    <row r="10" spans="1:21" ht="24" customHeight="1" x14ac:dyDescent="0.25">
      <c r="A10" s="904" t="s">
        <v>132</v>
      </c>
      <c r="B10" s="905"/>
      <c r="C10" s="905"/>
      <c r="D10" s="905"/>
      <c r="E10" s="905"/>
      <c r="F10" s="906"/>
      <c r="H10" s="637"/>
      <c r="I10" s="637"/>
      <c r="J10" s="637"/>
      <c r="K10" s="637"/>
      <c r="L10" s="637"/>
      <c r="M10" s="637"/>
      <c r="N10" s="637"/>
      <c r="O10" s="637"/>
      <c r="P10" s="637"/>
      <c r="Q10" s="637"/>
      <c r="R10" s="637"/>
      <c r="S10" s="637"/>
      <c r="T10" s="637"/>
      <c r="U10" s="637"/>
    </row>
    <row r="11" spans="1:21" ht="24" customHeight="1" thickBot="1" x14ac:dyDescent="0.3">
      <c r="A11" s="907"/>
      <c r="B11" s="908"/>
      <c r="C11" s="908"/>
      <c r="D11" s="908"/>
      <c r="E11" s="908"/>
      <c r="F11" s="909"/>
      <c r="H11" s="637"/>
      <c r="I11" s="637"/>
      <c r="J11" s="637"/>
      <c r="K11" s="637"/>
      <c r="L11" s="637"/>
      <c r="M11" s="637"/>
      <c r="N11" s="637"/>
      <c r="O11" s="637"/>
      <c r="P11" s="637"/>
      <c r="Q11" s="637"/>
      <c r="R11" s="637"/>
      <c r="S11" s="637"/>
      <c r="T11" s="637"/>
      <c r="U11" s="637"/>
    </row>
    <row r="12" spans="1:21" x14ac:dyDescent="0.25">
      <c r="A12" s="910" t="s">
        <v>133</v>
      </c>
      <c r="B12" s="912" t="s">
        <v>134</v>
      </c>
      <c r="C12" s="914" t="s">
        <v>135</v>
      </c>
      <c r="D12" s="916" t="s">
        <v>136</v>
      </c>
      <c r="E12" s="993" t="s">
        <v>0</v>
      </c>
      <c r="F12" s="995" t="s">
        <v>137</v>
      </c>
      <c r="H12" s="638"/>
      <c r="I12" s="638"/>
      <c r="J12" s="638"/>
      <c r="K12" s="638"/>
      <c r="L12" s="638"/>
      <c r="M12" s="638"/>
      <c r="N12" s="638"/>
      <c r="O12" s="638"/>
      <c r="P12" s="638"/>
      <c r="Q12" s="638"/>
      <c r="R12" s="638"/>
      <c r="S12" s="638"/>
      <c r="T12" s="638"/>
      <c r="U12" s="638"/>
    </row>
    <row r="13" spans="1:21" ht="13.8" thickBot="1" x14ac:dyDescent="0.3">
      <c r="A13" s="911"/>
      <c r="B13" s="913"/>
      <c r="C13" s="915"/>
      <c r="D13" s="917"/>
      <c r="E13" s="994"/>
      <c r="F13" s="996"/>
      <c r="H13" s="637"/>
      <c r="I13" s="637"/>
      <c r="J13" s="637"/>
      <c r="K13" s="637"/>
      <c r="L13" s="637"/>
      <c r="M13" s="637"/>
      <c r="N13" s="637"/>
      <c r="O13" s="637"/>
      <c r="P13" s="637"/>
      <c r="Q13" s="637"/>
      <c r="R13" s="637"/>
      <c r="S13" s="637"/>
      <c r="T13" s="637"/>
      <c r="U13" s="637"/>
    </row>
    <row r="14" spans="1:21" ht="16.2" thickBot="1" x14ac:dyDescent="0.3">
      <c r="A14" s="639">
        <v>1</v>
      </c>
      <c r="B14" s="640" t="s">
        <v>138</v>
      </c>
      <c r="C14" s="641"/>
      <c r="D14" s="642"/>
      <c r="E14" s="643"/>
      <c r="F14" s="644"/>
      <c r="H14" s="637"/>
      <c r="I14" s="637"/>
      <c r="J14" s="637"/>
      <c r="K14" s="637"/>
      <c r="L14" s="637"/>
      <c r="M14" s="637"/>
      <c r="N14" s="637"/>
      <c r="O14" s="637"/>
      <c r="P14" s="637"/>
      <c r="Q14" s="637"/>
      <c r="R14" s="637"/>
      <c r="S14" s="637"/>
      <c r="T14" s="637"/>
      <c r="U14" s="637"/>
    </row>
    <row r="15" spans="1:21" ht="15" x14ac:dyDescent="0.25">
      <c r="A15" s="645">
        <v>1.1000000000000001</v>
      </c>
      <c r="B15" s="646" t="s">
        <v>139</v>
      </c>
      <c r="C15" s="647" t="s">
        <v>2</v>
      </c>
      <c r="D15" s="648">
        <f>+'[73]APU''S'!$H$26</f>
        <v>7213.5</v>
      </c>
      <c r="E15" s="649">
        <v>1576.8900000000003</v>
      </c>
      <c r="F15" s="650">
        <f>+ROUND(D15*E15,3)</f>
        <v>11374896.015000001</v>
      </c>
      <c r="G15" s="879"/>
      <c r="H15" s="637"/>
      <c r="I15" s="621">
        <f>+F15</f>
        <v>11374896.015000001</v>
      </c>
      <c r="J15" s="637"/>
      <c r="K15" s="637"/>
      <c r="L15" s="637"/>
      <c r="M15" s="637"/>
      <c r="N15" s="637"/>
      <c r="O15" s="637"/>
      <c r="P15" s="637"/>
      <c r="Q15" s="637"/>
      <c r="R15" s="637"/>
      <c r="S15" s="637"/>
      <c r="T15" s="637"/>
      <c r="U15" s="637"/>
    </row>
    <row r="16" spans="1:21" ht="23.4" customHeight="1" thickBot="1" x14ac:dyDescent="0.3">
      <c r="A16" s="651" t="s">
        <v>140</v>
      </c>
      <c r="B16" s="652"/>
      <c r="C16" s="653"/>
      <c r="D16" s="654"/>
      <c r="E16" s="655"/>
      <c r="F16" s="656">
        <f>SUM(F15:F15)</f>
        <v>11374896.015000001</v>
      </c>
      <c r="H16" s="637"/>
      <c r="I16" s="637"/>
      <c r="J16" s="637"/>
      <c r="K16" s="637"/>
      <c r="L16" s="637"/>
      <c r="M16" s="637"/>
      <c r="N16" s="637"/>
      <c r="O16" s="637"/>
      <c r="P16" s="637"/>
      <c r="Q16" s="637"/>
      <c r="R16" s="637"/>
      <c r="S16" s="637"/>
      <c r="T16" s="637"/>
      <c r="U16" s="637"/>
    </row>
    <row r="17" spans="1:21" ht="16.2" thickBot="1" x14ac:dyDescent="0.3">
      <c r="A17" s="639">
        <v>2</v>
      </c>
      <c r="B17" s="640" t="s">
        <v>141</v>
      </c>
      <c r="C17" s="641"/>
      <c r="D17" s="642"/>
      <c r="E17" s="643"/>
      <c r="F17" s="644"/>
      <c r="H17" s="637"/>
      <c r="I17" s="621">
        <f>+F18</f>
        <v>27387840</v>
      </c>
      <c r="J17" s="637"/>
      <c r="K17" s="637"/>
      <c r="L17" s="637"/>
      <c r="M17" s="637"/>
      <c r="N17" s="637"/>
      <c r="O17" s="637"/>
      <c r="P17" s="637"/>
      <c r="Q17" s="637"/>
      <c r="R17" s="637"/>
      <c r="S17" s="637"/>
      <c r="T17" s="637"/>
      <c r="U17" s="637"/>
    </row>
    <row r="18" spans="1:21" ht="15" x14ac:dyDescent="0.25">
      <c r="A18" s="657">
        <v>2.1</v>
      </c>
      <c r="B18" s="658" t="s">
        <v>142</v>
      </c>
      <c r="C18" s="659" t="s">
        <v>143</v>
      </c>
      <c r="D18" s="660">
        <f>+'[73]APU''S'!$H$210</f>
        <v>28529</v>
      </c>
      <c r="E18" s="661">
        <v>960</v>
      </c>
      <c r="F18" s="662">
        <f t="shared" ref="F18:F23" si="0">+ROUND(D18*E18,3)</f>
        <v>27387840</v>
      </c>
      <c r="H18" s="637"/>
      <c r="I18" s="621">
        <f t="shared" ref="I18:I22" si="1">+F19</f>
        <v>10159050</v>
      </c>
      <c r="J18" s="637"/>
      <c r="K18" s="637"/>
      <c r="L18" s="637"/>
      <c r="M18" s="637"/>
      <c r="N18" s="637"/>
      <c r="O18" s="637"/>
      <c r="P18" s="637"/>
      <c r="Q18" s="637"/>
      <c r="R18" s="637"/>
      <c r="S18" s="637"/>
      <c r="T18" s="637"/>
      <c r="U18" s="637"/>
    </row>
    <row r="19" spans="1:21" ht="15" x14ac:dyDescent="0.25">
      <c r="A19" s="657">
        <v>2.2000000000000002</v>
      </c>
      <c r="B19" s="658" t="s">
        <v>144</v>
      </c>
      <c r="C19" s="659" t="s">
        <v>143</v>
      </c>
      <c r="D19" s="660">
        <f>+'[73]APU''S'!$H$239</f>
        <v>67727</v>
      </c>
      <c r="E19" s="661">
        <v>150</v>
      </c>
      <c r="F19" s="662">
        <f t="shared" si="0"/>
        <v>10159050</v>
      </c>
      <c r="H19" s="637"/>
      <c r="I19" s="621">
        <f t="shared" si="1"/>
        <v>11905519.5</v>
      </c>
      <c r="J19" s="637"/>
      <c r="K19" s="637"/>
      <c r="L19" s="637"/>
      <c r="M19" s="637"/>
      <c r="N19" s="637"/>
      <c r="O19" s="637"/>
      <c r="P19" s="637"/>
      <c r="Q19" s="637"/>
      <c r="R19" s="637"/>
      <c r="S19" s="637"/>
      <c r="T19" s="637"/>
      <c r="U19" s="637"/>
    </row>
    <row r="20" spans="1:21" ht="15" x14ac:dyDescent="0.25">
      <c r="A20" s="657">
        <v>2.2999999999999998</v>
      </c>
      <c r="B20" s="658" t="s">
        <v>145</v>
      </c>
      <c r="C20" s="659" t="s">
        <v>2</v>
      </c>
      <c r="D20" s="663">
        <f>+'[73]APU''S'!$H$268</f>
        <v>7550.0000000000091</v>
      </c>
      <c r="E20" s="649">
        <v>1576.8900000000003</v>
      </c>
      <c r="F20" s="662">
        <f t="shared" si="0"/>
        <v>11905519.5</v>
      </c>
      <c r="H20" s="637"/>
      <c r="I20" s="621">
        <f t="shared" si="1"/>
        <v>134368058.412</v>
      </c>
      <c r="J20" s="637"/>
      <c r="K20" s="637"/>
      <c r="L20" s="637"/>
      <c r="M20" s="637"/>
      <c r="N20" s="637"/>
      <c r="O20" s="637"/>
      <c r="P20" s="637"/>
      <c r="Q20" s="637"/>
      <c r="R20" s="637"/>
      <c r="S20" s="637"/>
      <c r="T20" s="637"/>
      <c r="U20" s="637"/>
    </row>
    <row r="21" spans="1:21" ht="15" x14ac:dyDescent="0.25">
      <c r="A21" s="657">
        <v>2.4</v>
      </c>
      <c r="B21" s="664" t="s">
        <v>146</v>
      </c>
      <c r="C21" s="659" t="s">
        <v>143</v>
      </c>
      <c r="D21" s="660">
        <f>+'[73]APU''S'!$H$327</f>
        <v>284036</v>
      </c>
      <c r="E21" s="661">
        <v>473.06700000000006</v>
      </c>
      <c r="F21" s="662">
        <f t="shared" si="0"/>
        <v>134368058.412</v>
      </c>
      <c r="H21" s="637"/>
      <c r="I21" s="621">
        <f t="shared" si="1"/>
        <v>105636258</v>
      </c>
      <c r="J21" s="637"/>
      <c r="K21" s="637"/>
      <c r="L21" s="637"/>
      <c r="M21" s="637"/>
      <c r="N21" s="637"/>
      <c r="O21" s="637"/>
      <c r="P21" s="637"/>
      <c r="Q21" s="637"/>
      <c r="R21" s="637"/>
      <c r="S21" s="637"/>
      <c r="T21" s="637"/>
      <c r="U21" s="637"/>
    </row>
    <row r="22" spans="1:21" ht="30" x14ac:dyDescent="0.25">
      <c r="A22" s="657">
        <v>2.5</v>
      </c>
      <c r="B22" s="658" t="s">
        <v>147</v>
      </c>
      <c r="C22" s="659" t="s">
        <v>143</v>
      </c>
      <c r="D22" s="660">
        <f>+'[73]APU''S'!$H$387</f>
        <v>73206</v>
      </c>
      <c r="E22" s="661">
        <v>1443</v>
      </c>
      <c r="F22" s="662">
        <f t="shared" si="0"/>
        <v>105636258</v>
      </c>
      <c r="H22" s="637"/>
      <c r="I22" s="621">
        <f t="shared" si="1"/>
        <v>9380175</v>
      </c>
      <c r="J22" s="637"/>
      <c r="K22" s="637"/>
      <c r="L22" s="637"/>
      <c r="M22" s="637"/>
      <c r="N22" s="637"/>
      <c r="O22" s="637"/>
      <c r="P22" s="637"/>
      <c r="Q22" s="637"/>
      <c r="R22" s="637"/>
      <c r="S22" s="637"/>
      <c r="T22" s="637"/>
      <c r="U22" s="637"/>
    </row>
    <row r="23" spans="1:21" ht="15" x14ac:dyDescent="0.25">
      <c r="A23" s="657">
        <v>2.6</v>
      </c>
      <c r="B23" s="658" t="s">
        <v>148</v>
      </c>
      <c r="C23" s="659" t="s">
        <v>143</v>
      </c>
      <c r="D23" s="665">
        <f>+'[73]APU''S'!$H$447</f>
        <v>125068.99999999997</v>
      </c>
      <c r="E23" s="666">
        <v>75</v>
      </c>
      <c r="F23" s="662">
        <f t="shared" si="0"/>
        <v>9380175</v>
      </c>
      <c r="H23" s="637"/>
      <c r="I23" s="667"/>
      <c r="J23" s="637"/>
      <c r="K23" s="637"/>
      <c r="L23" s="637"/>
      <c r="M23" s="637"/>
      <c r="N23" s="637"/>
      <c r="O23" s="637"/>
      <c r="P23" s="637"/>
      <c r="Q23" s="637"/>
      <c r="R23" s="637"/>
      <c r="S23" s="637"/>
      <c r="T23" s="637"/>
      <c r="U23" s="637"/>
    </row>
    <row r="24" spans="1:21" ht="29.4" customHeight="1" thickBot="1" x14ac:dyDescent="0.3">
      <c r="A24" s="651" t="s">
        <v>140</v>
      </c>
      <c r="B24" s="652"/>
      <c r="C24" s="653"/>
      <c r="D24" s="654"/>
      <c r="E24" s="655"/>
      <c r="F24" s="656">
        <f>SUM(F18:F23)</f>
        <v>298836900.912</v>
      </c>
      <c r="H24" s="637"/>
      <c r="I24" s="637"/>
      <c r="J24" s="637"/>
      <c r="K24" s="637"/>
      <c r="L24" s="637"/>
      <c r="M24" s="637"/>
      <c r="N24" s="637"/>
      <c r="O24" s="637"/>
      <c r="P24" s="637"/>
      <c r="Q24" s="637"/>
      <c r="R24" s="637"/>
      <c r="S24" s="637"/>
      <c r="T24" s="637"/>
      <c r="U24" s="637"/>
    </row>
    <row r="25" spans="1:21" ht="29.4" customHeight="1" thickBot="1" x14ac:dyDescent="0.3">
      <c r="A25" s="639">
        <v>3</v>
      </c>
      <c r="B25" s="640" t="s">
        <v>149</v>
      </c>
      <c r="C25" s="641"/>
      <c r="D25" s="642"/>
      <c r="E25" s="643"/>
      <c r="F25" s="644"/>
      <c r="H25" s="637"/>
      <c r="I25" s="637"/>
      <c r="J25" s="637"/>
      <c r="K25" s="637"/>
      <c r="L25" s="637"/>
      <c r="M25" s="637"/>
      <c r="N25" s="637"/>
      <c r="O25" s="637"/>
      <c r="P25" s="637"/>
      <c r="Q25" s="637"/>
      <c r="R25" s="637"/>
      <c r="S25" s="637"/>
      <c r="T25" s="637"/>
      <c r="U25" s="637"/>
    </row>
    <row r="26" spans="1:21" ht="60" x14ac:dyDescent="0.25">
      <c r="A26" s="657">
        <v>3.1</v>
      </c>
      <c r="B26" s="658" t="s">
        <v>150</v>
      </c>
      <c r="C26" s="659" t="s">
        <v>2</v>
      </c>
      <c r="D26" s="663">
        <f>+'[73]APU''S'!$H$507</f>
        <v>289509.50000000006</v>
      </c>
      <c r="E26" s="668">
        <v>1576.8900000000003</v>
      </c>
      <c r="F26" s="662">
        <f t="shared" ref="F26:F31" si="2">+ROUND(D26*E26,3)</f>
        <v>456524635.45499998</v>
      </c>
      <c r="H26" s="637"/>
      <c r="I26" s="637"/>
      <c r="J26" s="621">
        <f>+F26/2</f>
        <v>228262317.72749999</v>
      </c>
      <c r="K26" s="621">
        <f>+J26</f>
        <v>228262317.72749999</v>
      </c>
      <c r="L26" s="637"/>
      <c r="M26" s="637"/>
      <c r="N26" s="637"/>
      <c r="O26" s="637"/>
      <c r="P26" s="637"/>
      <c r="Q26" s="637"/>
      <c r="R26" s="637"/>
      <c r="S26" s="637"/>
      <c r="T26" s="637"/>
      <c r="U26" s="637"/>
    </row>
    <row r="27" spans="1:21" ht="15" x14ac:dyDescent="0.25">
      <c r="A27" s="657">
        <v>3.2</v>
      </c>
      <c r="B27" s="658" t="s">
        <v>151</v>
      </c>
      <c r="C27" s="659" t="s">
        <v>152</v>
      </c>
      <c r="D27" s="660">
        <f>+'[73]APU''S'!$H$536</f>
        <v>84975</v>
      </c>
      <c r="E27" s="666">
        <v>520</v>
      </c>
      <c r="F27" s="662">
        <f t="shared" si="2"/>
        <v>44187000</v>
      </c>
      <c r="H27" s="637"/>
      <c r="I27" s="637"/>
      <c r="J27" s="621">
        <f t="shared" ref="J27:J31" si="3">+F27/2</f>
        <v>22093500</v>
      </c>
      <c r="K27" s="621">
        <f t="shared" ref="K27:K31" si="4">+J27</f>
        <v>22093500</v>
      </c>
      <c r="L27" s="637"/>
      <c r="M27" s="637"/>
      <c r="N27" s="637"/>
      <c r="O27" s="637"/>
      <c r="P27" s="637"/>
      <c r="Q27" s="637"/>
      <c r="R27" s="637"/>
      <c r="S27" s="637"/>
      <c r="T27" s="637"/>
      <c r="U27" s="637"/>
    </row>
    <row r="28" spans="1:21" ht="30" x14ac:dyDescent="0.25">
      <c r="A28" s="657">
        <v>3.3</v>
      </c>
      <c r="B28" s="658" t="s">
        <v>153</v>
      </c>
      <c r="C28" s="659" t="s">
        <v>2</v>
      </c>
      <c r="D28" s="660">
        <f>+'[73]APU''S'!$H$566</f>
        <v>113503</v>
      </c>
      <c r="E28" s="666">
        <v>520</v>
      </c>
      <c r="F28" s="662">
        <f t="shared" si="2"/>
        <v>59021560</v>
      </c>
      <c r="H28" s="637"/>
      <c r="I28" s="637"/>
      <c r="J28" s="621">
        <f t="shared" si="3"/>
        <v>29510780</v>
      </c>
      <c r="K28" s="621">
        <f t="shared" si="4"/>
        <v>29510780</v>
      </c>
      <c r="L28" s="637"/>
      <c r="M28" s="637"/>
      <c r="N28" s="637"/>
      <c r="O28" s="637"/>
      <c r="P28" s="637"/>
      <c r="Q28" s="637"/>
      <c r="R28" s="637"/>
      <c r="S28" s="637"/>
      <c r="T28" s="637"/>
      <c r="U28" s="637"/>
    </row>
    <row r="29" spans="1:21" ht="15" x14ac:dyDescent="0.25">
      <c r="A29" s="657">
        <v>3.4</v>
      </c>
      <c r="B29" s="658" t="s">
        <v>154</v>
      </c>
      <c r="C29" s="659" t="s">
        <v>2</v>
      </c>
      <c r="D29" s="660">
        <f>+'[73]APU''S'!$H$596</f>
        <v>16954</v>
      </c>
      <c r="E29" s="666">
        <v>2049.9570000000003</v>
      </c>
      <c r="F29" s="662">
        <f t="shared" si="2"/>
        <v>34754970.978</v>
      </c>
      <c r="H29" s="637"/>
      <c r="I29" s="637"/>
      <c r="J29" s="621">
        <f t="shared" si="3"/>
        <v>17377485.489</v>
      </c>
      <c r="K29" s="621">
        <f t="shared" si="4"/>
        <v>17377485.489</v>
      </c>
      <c r="L29" s="637"/>
      <c r="M29" s="637"/>
      <c r="N29" s="637"/>
      <c r="O29" s="637"/>
      <c r="P29" s="637"/>
      <c r="Q29" s="637"/>
      <c r="R29" s="637"/>
      <c r="S29" s="637"/>
      <c r="T29" s="637"/>
      <c r="U29" s="637"/>
    </row>
    <row r="30" spans="1:21" s="669" customFormat="1" ht="15" x14ac:dyDescent="0.25">
      <c r="A30" s="657">
        <v>3.5</v>
      </c>
      <c r="B30" s="658" t="s">
        <v>155</v>
      </c>
      <c r="C30" s="659" t="s">
        <v>152</v>
      </c>
      <c r="D30" s="660">
        <f>+'[73]APU''S'!$H$657</f>
        <v>29079</v>
      </c>
      <c r="E30" s="666">
        <v>584.42499999999995</v>
      </c>
      <c r="F30" s="662">
        <f t="shared" si="2"/>
        <v>16994494.574999999</v>
      </c>
      <c r="G30" s="880"/>
      <c r="H30" s="670"/>
      <c r="I30" s="670"/>
      <c r="J30" s="621">
        <f t="shared" si="3"/>
        <v>8497247.2874999996</v>
      </c>
      <c r="K30" s="621">
        <f t="shared" si="4"/>
        <v>8497247.2874999996</v>
      </c>
      <c r="L30" s="670"/>
      <c r="M30" s="670"/>
      <c r="N30" s="670"/>
      <c r="O30" s="670"/>
      <c r="P30" s="670"/>
      <c r="Q30" s="670"/>
      <c r="R30" s="670"/>
      <c r="S30" s="670"/>
      <c r="T30" s="670"/>
      <c r="U30" s="670"/>
    </row>
    <row r="31" spans="1:21" s="669" customFormat="1" ht="15" x14ac:dyDescent="0.25">
      <c r="A31" s="657">
        <v>3.6</v>
      </c>
      <c r="B31" s="658" t="s">
        <v>156</v>
      </c>
      <c r="C31" s="659" t="s">
        <v>157</v>
      </c>
      <c r="D31" s="660">
        <f>+'[73]APU''S'!$H$687</f>
        <v>10928</v>
      </c>
      <c r="E31" s="666">
        <v>2523.0240000000008</v>
      </c>
      <c r="F31" s="662">
        <f t="shared" si="2"/>
        <v>27571606.272</v>
      </c>
      <c r="G31" s="880"/>
      <c r="H31" s="670"/>
      <c r="I31" s="670"/>
      <c r="J31" s="621">
        <f t="shared" si="3"/>
        <v>13785803.136</v>
      </c>
      <c r="K31" s="621">
        <f t="shared" si="4"/>
        <v>13785803.136</v>
      </c>
      <c r="L31" s="670"/>
      <c r="M31" s="670"/>
      <c r="N31" s="670"/>
      <c r="O31" s="670"/>
      <c r="P31" s="670"/>
      <c r="Q31" s="670"/>
      <c r="R31" s="670"/>
      <c r="S31" s="670"/>
      <c r="T31" s="670"/>
      <c r="U31" s="670"/>
    </row>
    <row r="32" spans="1:21" s="669" customFormat="1" ht="16.2" thickBot="1" x14ac:dyDescent="0.3">
      <c r="A32" s="671" t="s">
        <v>140</v>
      </c>
      <c r="B32" s="652"/>
      <c r="C32" s="653"/>
      <c r="D32" s="654"/>
      <c r="E32" s="655"/>
      <c r="F32" s="656">
        <f>SUM(F26:F31)</f>
        <v>639054267.27999997</v>
      </c>
      <c r="G32" s="880"/>
      <c r="H32" s="670"/>
      <c r="I32" s="670"/>
      <c r="J32" s="670"/>
      <c r="K32" s="670"/>
      <c r="L32" s="670"/>
      <c r="M32" s="670"/>
      <c r="N32" s="670"/>
      <c r="O32" s="670"/>
      <c r="P32" s="670"/>
      <c r="Q32" s="670"/>
      <c r="R32" s="670"/>
      <c r="S32" s="670"/>
      <c r="T32" s="670"/>
      <c r="U32" s="670"/>
    </row>
    <row r="33" spans="1:21" s="669" customFormat="1" ht="16.2" thickBot="1" x14ac:dyDescent="0.3">
      <c r="A33" s="639">
        <v>4</v>
      </c>
      <c r="B33" s="640" t="s">
        <v>158</v>
      </c>
      <c r="C33" s="641"/>
      <c r="D33" s="642"/>
      <c r="E33" s="643"/>
      <c r="F33" s="644"/>
      <c r="G33" s="880"/>
      <c r="H33" s="670"/>
      <c r="I33" s="670"/>
      <c r="J33" s="672"/>
      <c r="K33" s="670"/>
      <c r="L33" s="670"/>
      <c r="M33" s="670"/>
      <c r="N33" s="670"/>
      <c r="O33" s="670"/>
      <c r="P33" s="670"/>
      <c r="Q33" s="670"/>
      <c r="R33" s="670"/>
      <c r="S33" s="670"/>
      <c r="T33" s="670"/>
      <c r="U33" s="670"/>
    </row>
    <row r="34" spans="1:21" s="669" customFormat="1" ht="15" x14ac:dyDescent="0.25">
      <c r="A34" s="657">
        <v>4.0999999999999996</v>
      </c>
      <c r="B34" s="658" t="s">
        <v>159</v>
      </c>
      <c r="C34" s="659" t="s">
        <v>152</v>
      </c>
      <c r="D34" s="660">
        <f>+'[73]APU''S'!H1041</f>
        <v>85325.499999999956</v>
      </c>
      <c r="E34" s="666">
        <v>550</v>
      </c>
      <c r="F34" s="662">
        <f>+ROUND(D34*E34,3)</f>
        <v>46929025</v>
      </c>
      <c r="G34" s="880"/>
      <c r="H34" s="670"/>
      <c r="I34" s="670"/>
      <c r="J34" s="621">
        <f>+F34</f>
        <v>46929025</v>
      </c>
      <c r="K34" s="670"/>
      <c r="L34" s="670"/>
      <c r="M34" s="670"/>
      <c r="N34" s="670"/>
      <c r="O34" s="670"/>
      <c r="P34" s="670"/>
      <c r="Q34" s="670"/>
      <c r="R34" s="670"/>
      <c r="S34" s="670"/>
      <c r="T34" s="670"/>
      <c r="U34" s="670"/>
    </row>
    <row r="35" spans="1:21" s="669" customFormat="1" ht="15" x14ac:dyDescent="0.25">
      <c r="A35" s="657">
        <v>4.2</v>
      </c>
      <c r="B35" s="658" t="s">
        <v>160</v>
      </c>
      <c r="C35" s="659" t="s">
        <v>161</v>
      </c>
      <c r="D35" s="660">
        <f>+'[73]APU''S'!$H$1071</f>
        <v>1761160.5</v>
      </c>
      <c r="E35" s="666">
        <v>5</v>
      </c>
      <c r="F35" s="662">
        <f>+ROUND(D35*E35,3)</f>
        <v>8805802.5</v>
      </c>
      <c r="G35" s="880"/>
      <c r="H35" s="670"/>
      <c r="I35" s="670"/>
      <c r="J35" s="621">
        <f t="shared" ref="J35:J36" si="5">+F35</f>
        <v>8805802.5</v>
      </c>
      <c r="K35" s="670"/>
      <c r="L35" s="670"/>
      <c r="M35" s="670"/>
      <c r="N35" s="670"/>
      <c r="O35" s="670"/>
      <c r="P35" s="670"/>
      <c r="Q35" s="670"/>
      <c r="R35" s="670"/>
      <c r="S35" s="670"/>
      <c r="T35" s="670"/>
      <c r="U35" s="670"/>
    </row>
    <row r="36" spans="1:21" s="669" customFormat="1" ht="30" x14ac:dyDescent="0.25">
      <c r="A36" s="657">
        <v>4.3</v>
      </c>
      <c r="B36" s="658" t="s">
        <v>162</v>
      </c>
      <c r="C36" s="659" t="s">
        <v>161</v>
      </c>
      <c r="D36" s="660">
        <f>+'[73]APU''S'!$H$1130</f>
        <v>217190</v>
      </c>
      <c r="E36" s="666">
        <v>50</v>
      </c>
      <c r="F36" s="662">
        <f>+ROUND(D36*E36,3)</f>
        <v>10859500</v>
      </c>
      <c r="G36" s="880"/>
      <c r="H36" s="670"/>
      <c r="I36" s="670"/>
      <c r="J36" s="621">
        <f t="shared" si="5"/>
        <v>10859500</v>
      </c>
      <c r="K36" s="670"/>
      <c r="L36" s="670"/>
      <c r="M36" s="670"/>
      <c r="N36" s="670"/>
      <c r="O36" s="670"/>
      <c r="P36" s="670"/>
      <c r="Q36" s="670"/>
      <c r="R36" s="670"/>
      <c r="S36" s="670"/>
      <c r="T36" s="670"/>
      <c r="U36" s="670"/>
    </row>
    <row r="37" spans="1:21" s="669" customFormat="1" ht="16.2" thickBot="1" x14ac:dyDescent="0.3">
      <c r="A37" s="651" t="s">
        <v>140</v>
      </c>
      <c r="B37" s="652"/>
      <c r="C37" s="653"/>
      <c r="D37" s="654"/>
      <c r="E37" s="655"/>
      <c r="F37" s="656">
        <f>SUM(F34:F36)</f>
        <v>66594327.5</v>
      </c>
      <c r="G37" s="880"/>
      <c r="H37" s="670"/>
      <c r="I37" s="670"/>
      <c r="J37" s="670"/>
      <c r="K37" s="670"/>
      <c r="L37" s="670"/>
      <c r="M37" s="670"/>
      <c r="N37" s="670"/>
      <c r="O37" s="670"/>
      <c r="P37" s="670"/>
      <c r="Q37" s="670"/>
      <c r="R37" s="670"/>
      <c r="S37" s="670"/>
      <c r="T37" s="670"/>
      <c r="U37" s="670"/>
    </row>
    <row r="38" spans="1:21" s="669" customFormat="1" ht="16.2" thickBot="1" x14ac:dyDescent="0.3">
      <c r="A38" s="639">
        <v>5</v>
      </c>
      <c r="B38" s="640" t="s">
        <v>163</v>
      </c>
      <c r="C38" s="641"/>
      <c r="D38" s="642"/>
      <c r="E38" s="673"/>
      <c r="F38" s="644"/>
      <c r="G38" s="880"/>
      <c r="H38" s="670"/>
      <c r="I38" s="670"/>
      <c r="J38" s="670"/>
      <c r="K38" s="672"/>
      <c r="L38" s="670"/>
      <c r="M38" s="670"/>
      <c r="N38" s="670"/>
      <c r="O38" s="670"/>
      <c r="P38" s="670"/>
      <c r="Q38" s="670"/>
      <c r="R38" s="670"/>
      <c r="S38" s="670"/>
      <c r="T38" s="670"/>
      <c r="U38" s="670"/>
    </row>
    <row r="39" spans="1:21" s="669" customFormat="1" ht="15" x14ac:dyDescent="0.25">
      <c r="A39" s="674">
        <v>5.0999999999999996</v>
      </c>
      <c r="B39" s="675" t="s">
        <v>164</v>
      </c>
      <c r="C39" s="676" t="s">
        <v>165</v>
      </c>
      <c r="D39" s="677">
        <f>+'[73]APU''S'!$H$1259</f>
        <v>739303</v>
      </c>
      <c r="E39" s="678">
        <v>4</v>
      </c>
      <c r="F39" s="662">
        <f>+ROUND(D39*E39,3)</f>
        <v>2957212</v>
      </c>
      <c r="G39" s="880"/>
      <c r="H39" s="670"/>
      <c r="I39" s="670"/>
      <c r="J39" s="670"/>
      <c r="K39" s="621">
        <f>+F39</f>
        <v>2957212</v>
      </c>
      <c r="L39" s="670"/>
      <c r="M39" s="670"/>
      <c r="N39" s="670"/>
      <c r="O39" s="670"/>
      <c r="P39" s="670"/>
      <c r="Q39" s="670"/>
      <c r="R39" s="670"/>
      <c r="S39" s="670"/>
      <c r="T39" s="670"/>
      <c r="U39" s="670"/>
    </row>
    <row r="40" spans="1:21" s="669" customFormat="1" ht="15" x14ac:dyDescent="0.25">
      <c r="A40" s="674">
        <v>5.2</v>
      </c>
      <c r="B40" s="675" t="s">
        <v>166</v>
      </c>
      <c r="C40" s="676" t="s">
        <v>165</v>
      </c>
      <c r="D40" s="679">
        <f>+'[73]APU''S'!$H$1289</f>
        <v>23803.5</v>
      </c>
      <c r="E40" s="678">
        <v>4</v>
      </c>
      <c r="F40" s="662">
        <f>+ROUND(D40*E40,3)</f>
        <v>95214</v>
      </c>
      <c r="G40" s="880"/>
      <c r="H40" s="670"/>
      <c r="I40" s="670"/>
      <c r="J40" s="670"/>
      <c r="K40" s="621">
        <f t="shared" ref="K40:K41" si="6">+F40</f>
        <v>95214</v>
      </c>
      <c r="L40" s="670"/>
      <c r="M40" s="670"/>
      <c r="N40" s="670"/>
      <c r="O40" s="670"/>
      <c r="P40" s="670"/>
      <c r="Q40" s="670"/>
      <c r="R40" s="670"/>
      <c r="S40" s="670"/>
      <c r="T40" s="670"/>
      <c r="U40" s="670"/>
    </row>
    <row r="41" spans="1:21" s="669" customFormat="1" ht="15" x14ac:dyDescent="0.25">
      <c r="A41" s="674">
        <v>5.3</v>
      </c>
      <c r="B41" s="658" t="s">
        <v>167</v>
      </c>
      <c r="C41" s="659" t="s">
        <v>152</v>
      </c>
      <c r="D41" s="679">
        <f>+'[73]APU''S'!$H$1319</f>
        <v>17084</v>
      </c>
      <c r="E41" s="666">
        <v>750</v>
      </c>
      <c r="F41" s="662">
        <f>+ROUND(D41*E41,3)</f>
        <v>12813000</v>
      </c>
      <c r="G41" s="880"/>
      <c r="H41" s="670"/>
      <c r="I41" s="670"/>
      <c r="J41" s="670"/>
      <c r="K41" s="621">
        <f t="shared" si="6"/>
        <v>12813000</v>
      </c>
      <c r="L41" s="670"/>
      <c r="M41" s="670"/>
      <c r="N41" s="670"/>
      <c r="O41" s="670"/>
      <c r="P41" s="670"/>
      <c r="Q41" s="670"/>
      <c r="R41" s="670"/>
      <c r="S41" s="670"/>
      <c r="T41" s="670"/>
      <c r="U41" s="670"/>
    </row>
    <row r="42" spans="1:21" s="669" customFormat="1" ht="16.2" thickBot="1" x14ac:dyDescent="0.3">
      <c r="A42" s="680" t="s">
        <v>140</v>
      </c>
      <c r="B42" s="681"/>
      <c r="C42" s="682"/>
      <c r="D42" s="683"/>
      <c r="E42" s="684"/>
      <c r="F42" s="685">
        <f>SUM(F39:F41)</f>
        <v>15865426</v>
      </c>
      <c r="G42" s="880"/>
      <c r="H42" s="670"/>
      <c r="I42" s="670"/>
      <c r="J42" s="670"/>
      <c r="K42" s="670"/>
      <c r="L42" s="670"/>
      <c r="M42" s="670"/>
      <c r="N42" s="670"/>
      <c r="O42" s="670"/>
      <c r="P42" s="670"/>
      <c r="Q42" s="670"/>
      <c r="R42" s="670"/>
      <c r="S42" s="670"/>
      <c r="T42" s="670"/>
      <c r="U42" s="670"/>
    </row>
    <row r="43" spans="1:21" s="669" customFormat="1" ht="16.2" thickBot="1" x14ac:dyDescent="0.3">
      <c r="A43" s="639">
        <v>6</v>
      </c>
      <c r="B43" s="640" t="s">
        <v>168</v>
      </c>
      <c r="C43" s="641"/>
      <c r="D43" s="642"/>
      <c r="E43" s="643"/>
      <c r="F43" s="644"/>
      <c r="G43" s="880"/>
      <c r="H43" s="670"/>
      <c r="I43" s="670"/>
      <c r="J43" s="670"/>
      <c r="K43" s="670"/>
      <c r="L43" s="670"/>
      <c r="M43" s="670"/>
      <c r="N43" s="670"/>
      <c r="O43" s="670"/>
      <c r="P43" s="670"/>
      <c r="Q43" s="670"/>
      <c r="R43" s="670"/>
      <c r="S43" s="670"/>
      <c r="T43" s="670"/>
      <c r="U43" s="670"/>
    </row>
    <row r="44" spans="1:21" s="669" customFormat="1" ht="15" x14ac:dyDescent="0.25">
      <c r="A44" s="674">
        <v>6.1</v>
      </c>
      <c r="B44" s="675" t="s">
        <v>169</v>
      </c>
      <c r="C44" s="676" t="s">
        <v>2</v>
      </c>
      <c r="D44" s="677">
        <f>+'[73]APU''S'!$H$1378</f>
        <v>1501.9999999999998</v>
      </c>
      <c r="E44" s="678">
        <v>1576.8900000000003</v>
      </c>
      <c r="F44" s="662">
        <f>+ROUND(D44*E44,3)</f>
        <v>2368488.7799999998</v>
      </c>
      <c r="G44" s="880"/>
      <c r="H44" s="670"/>
      <c r="I44" s="670"/>
      <c r="J44" s="670"/>
      <c r="K44" s="621">
        <f>+F44</f>
        <v>2368488.7799999998</v>
      </c>
      <c r="L44" s="670"/>
      <c r="M44" s="670"/>
      <c r="N44" s="670"/>
      <c r="O44" s="670"/>
      <c r="P44" s="670"/>
      <c r="Q44" s="670"/>
      <c r="R44" s="670"/>
      <c r="S44" s="670"/>
      <c r="T44" s="670"/>
      <c r="U44" s="670"/>
    </row>
    <row r="45" spans="1:21" s="669" customFormat="1" ht="16.2" thickBot="1" x14ac:dyDescent="0.3">
      <c r="A45" s="686" t="s">
        <v>140</v>
      </c>
      <c r="B45" s="687"/>
      <c r="C45" s="688"/>
      <c r="D45" s="689"/>
      <c r="E45" s="690"/>
      <c r="F45" s="691">
        <f>SUM(F44)</f>
        <v>2368488.7799999998</v>
      </c>
      <c r="G45" s="880"/>
      <c r="H45" s="670"/>
      <c r="I45" s="670"/>
      <c r="J45" s="670"/>
      <c r="K45" s="670"/>
      <c r="L45" s="670"/>
      <c r="M45" s="670"/>
      <c r="N45" s="670"/>
      <c r="O45" s="670"/>
      <c r="P45" s="670"/>
      <c r="Q45" s="670"/>
      <c r="R45" s="670"/>
      <c r="S45" s="670"/>
      <c r="T45" s="670"/>
      <c r="U45" s="670"/>
    </row>
    <row r="46" spans="1:21" s="669" customFormat="1" ht="16.2" thickBot="1" x14ac:dyDescent="0.3">
      <c r="A46" s="692"/>
      <c r="B46" s="693"/>
      <c r="C46" s="693"/>
      <c r="D46" s="694"/>
      <c r="E46" s="695" t="s">
        <v>3</v>
      </c>
      <c r="F46" s="696">
        <f>+F45+F42+F37+F32+F24+F16</f>
        <v>1034094306.4869999</v>
      </c>
      <c r="G46" s="881"/>
      <c r="H46" s="638"/>
      <c r="I46" s="638"/>
      <c r="J46" s="638"/>
      <c r="K46" s="638"/>
      <c r="L46" s="638"/>
      <c r="M46" s="638"/>
      <c r="N46" s="638"/>
      <c r="O46" s="638"/>
      <c r="P46" s="638"/>
      <c r="Q46" s="638"/>
      <c r="R46" s="638"/>
      <c r="S46" s="638"/>
      <c r="T46" s="638"/>
      <c r="U46" s="638"/>
    </row>
    <row r="47" spans="1:21" s="669" customFormat="1" ht="18" customHeight="1" thickBot="1" x14ac:dyDescent="0.3">
      <c r="A47" s="997" t="s">
        <v>170</v>
      </c>
      <c r="B47" s="998"/>
      <c r="C47" s="998"/>
      <c r="D47" s="998"/>
      <c r="E47" s="998"/>
      <c r="F47" s="999"/>
      <c r="G47" s="880"/>
      <c r="H47" s="697"/>
      <c r="I47" s="697"/>
      <c r="J47" s="697"/>
      <c r="K47" s="697"/>
      <c r="L47" s="697"/>
      <c r="M47" s="697"/>
      <c r="N47" s="697"/>
      <c r="O47" s="697"/>
      <c r="P47" s="697"/>
      <c r="Q47" s="697"/>
      <c r="R47" s="697"/>
      <c r="S47" s="697"/>
      <c r="T47" s="697"/>
      <c r="U47" s="697"/>
    </row>
    <row r="48" spans="1:21" s="669" customFormat="1" ht="13.8" x14ac:dyDescent="0.25">
      <c r="A48" s="1000" t="s">
        <v>171</v>
      </c>
      <c r="B48" s="1001"/>
      <c r="C48" s="1001"/>
      <c r="D48" s="1001"/>
      <c r="E48" s="1001"/>
      <c r="F48" s="1002"/>
      <c r="G48" s="880"/>
      <c r="H48" s="670"/>
      <c r="I48" s="670"/>
      <c r="J48" s="670"/>
      <c r="K48" s="670"/>
      <c r="L48" s="670"/>
      <c r="M48" s="670"/>
      <c r="N48" s="670"/>
      <c r="O48" s="670"/>
      <c r="P48" s="670"/>
      <c r="Q48" s="670"/>
      <c r="R48" s="670"/>
      <c r="S48" s="670"/>
      <c r="T48" s="670"/>
      <c r="U48" s="670"/>
    </row>
    <row r="49" spans="1:21" s="669" customFormat="1" ht="26.4" customHeight="1" thickBot="1" x14ac:dyDescent="0.3">
      <c r="A49" s="1003"/>
      <c r="B49" s="1004"/>
      <c r="C49" s="1004"/>
      <c r="D49" s="1004"/>
      <c r="E49" s="1004"/>
      <c r="F49" s="1005"/>
      <c r="G49" s="880"/>
      <c r="H49" s="670"/>
      <c r="I49" s="670"/>
      <c r="J49" s="670"/>
      <c r="K49" s="670"/>
      <c r="L49" s="670"/>
      <c r="M49" s="670"/>
      <c r="N49" s="670"/>
      <c r="O49" s="670"/>
      <c r="P49" s="670"/>
      <c r="Q49" s="670"/>
      <c r="R49" s="670"/>
      <c r="S49" s="670"/>
      <c r="T49" s="670"/>
      <c r="U49" s="670"/>
    </row>
    <row r="50" spans="1:21" s="669" customFormat="1" ht="13.8" x14ac:dyDescent="0.25">
      <c r="A50" s="1006" t="s">
        <v>133</v>
      </c>
      <c r="B50" s="1008" t="s">
        <v>134</v>
      </c>
      <c r="C50" s="1010" t="s">
        <v>135</v>
      </c>
      <c r="D50" s="1012" t="s">
        <v>136</v>
      </c>
      <c r="E50" s="1014" t="s">
        <v>0</v>
      </c>
      <c r="F50" s="1016" t="s">
        <v>172</v>
      </c>
      <c r="G50" s="880"/>
      <c r="H50" s="670"/>
      <c r="I50" s="670"/>
      <c r="J50" s="670"/>
      <c r="K50" s="670"/>
      <c r="L50" s="670"/>
      <c r="M50" s="670"/>
      <c r="N50" s="670"/>
      <c r="O50" s="670"/>
      <c r="P50" s="670"/>
      <c r="Q50" s="670"/>
      <c r="R50" s="670"/>
      <c r="S50" s="670"/>
      <c r="T50" s="670"/>
      <c r="U50" s="670"/>
    </row>
    <row r="51" spans="1:21" s="669" customFormat="1" ht="14.4" thickBot="1" x14ac:dyDescent="0.3">
      <c r="A51" s="1007"/>
      <c r="B51" s="1009"/>
      <c r="C51" s="1011"/>
      <c r="D51" s="1013"/>
      <c r="E51" s="1015"/>
      <c r="F51" s="1017"/>
      <c r="G51" s="880"/>
      <c r="H51" s="670"/>
      <c r="I51" s="670"/>
      <c r="J51" s="670"/>
      <c r="K51" s="670"/>
      <c r="L51" s="670"/>
      <c r="M51" s="670"/>
      <c r="N51" s="670"/>
      <c r="O51" s="670"/>
      <c r="P51" s="670"/>
      <c r="Q51" s="670"/>
      <c r="R51" s="670"/>
      <c r="S51" s="670"/>
      <c r="T51" s="670"/>
      <c r="U51" s="670"/>
    </row>
    <row r="52" spans="1:21" s="669" customFormat="1" ht="16.2" thickBot="1" x14ac:dyDescent="0.3">
      <c r="A52" s="698">
        <v>1</v>
      </c>
      <c r="B52" s="699" t="s">
        <v>138</v>
      </c>
      <c r="C52" s="700"/>
      <c r="D52" s="701"/>
      <c r="E52" s="702"/>
      <c r="F52" s="703"/>
      <c r="G52" s="880"/>
      <c r="H52" s="670"/>
      <c r="I52" s="670"/>
      <c r="J52" s="670"/>
      <c r="K52" s="670"/>
      <c r="L52" s="670"/>
      <c r="M52" s="670"/>
      <c r="N52" s="670"/>
      <c r="O52" s="670"/>
      <c r="P52" s="670"/>
      <c r="Q52" s="670"/>
      <c r="R52" s="670"/>
      <c r="S52" s="670"/>
      <c r="T52" s="670"/>
      <c r="U52" s="670"/>
    </row>
    <row r="53" spans="1:21" s="669" customFormat="1" ht="15" x14ac:dyDescent="0.25">
      <c r="A53" s="645">
        <v>1.1000000000000001</v>
      </c>
      <c r="B53" s="646" t="s">
        <v>139</v>
      </c>
      <c r="C53" s="647" t="s">
        <v>2</v>
      </c>
      <c r="D53" s="648">
        <f>+'[73]APU''S'!H26</f>
        <v>7213.5</v>
      </c>
      <c r="E53" s="649">
        <v>651.5775000000001</v>
      </c>
      <c r="F53" s="650">
        <f>+ROUND(D53*E53,3)</f>
        <v>4700154.2960000001</v>
      </c>
      <c r="G53" s="880"/>
      <c r="H53" s="670"/>
      <c r="I53" s="670"/>
      <c r="J53" s="670"/>
      <c r="K53" s="704">
        <f>+F53</f>
        <v>4700154.2960000001</v>
      </c>
      <c r="L53" s="670"/>
      <c r="M53" s="670"/>
      <c r="N53" s="670"/>
      <c r="O53" s="670"/>
      <c r="P53" s="670"/>
      <c r="Q53" s="670"/>
      <c r="R53" s="670"/>
      <c r="S53" s="670"/>
      <c r="T53" s="670"/>
      <c r="U53" s="670"/>
    </row>
    <row r="54" spans="1:21" s="669" customFormat="1" ht="30" x14ac:dyDescent="0.25">
      <c r="A54" s="657">
        <v>1.2</v>
      </c>
      <c r="B54" s="658" t="s">
        <v>173</v>
      </c>
      <c r="C54" s="659" t="s">
        <v>152</v>
      </c>
      <c r="D54" s="648">
        <f>+'[73]APU''S'!H88</f>
        <v>24877</v>
      </c>
      <c r="E54" s="661">
        <v>20</v>
      </c>
      <c r="F54" s="662">
        <f t="shared" ref="F54:F56" si="7">+ROUND(D54*E54,3)</f>
        <v>497540</v>
      </c>
      <c r="G54" s="880"/>
      <c r="H54" s="670"/>
      <c r="I54" s="670"/>
      <c r="J54" s="670"/>
      <c r="K54" s="704">
        <f t="shared" ref="K54:K56" si="8">+F54</f>
        <v>497540</v>
      </c>
      <c r="L54" s="670"/>
      <c r="M54" s="670"/>
      <c r="N54" s="670"/>
      <c r="O54" s="670"/>
      <c r="P54" s="670"/>
      <c r="Q54" s="670"/>
      <c r="R54" s="670"/>
      <c r="S54" s="670"/>
      <c r="T54" s="670"/>
      <c r="U54" s="670"/>
    </row>
    <row r="55" spans="1:21" s="669" customFormat="1" ht="30" x14ac:dyDescent="0.25">
      <c r="A55" s="657">
        <v>1.3</v>
      </c>
      <c r="B55" s="658" t="s">
        <v>174</v>
      </c>
      <c r="C55" s="659" t="s">
        <v>2</v>
      </c>
      <c r="D55" s="648">
        <f>+'[73]APU''S'!H119</f>
        <v>20812.5</v>
      </c>
      <c r="E55" s="661">
        <v>20</v>
      </c>
      <c r="F55" s="662">
        <f t="shared" si="7"/>
        <v>416250</v>
      </c>
      <c r="G55" s="880"/>
      <c r="H55" s="670"/>
      <c r="I55" s="670"/>
      <c r="J55" s="670"/>
      <c r="K55" s="704">
        <f t="shared" si="8"/>
        <v>416250</v>
      </c>
      <c r="L55" s="670"/>
      <c r="M55" s="670"/>
      <c r="N55" s="670"/>
      <c r="O55" s="670"/>
      <c r="P55" s="670"/>
      <c r="Q55" s="670"/>
      <c r="R55" s="670"/>
      <c r="S55" s="670"/>
      <c r="T55" s="670"/>
      <c r="U55" s="670"/>
    </row>
    <row r="56" spans="1:21" s="669" customFormat="1" ht="30" x14ac:dyDescent="0.25">
      <c r="A56" s="657">
        <v>1.4</v>
      </c>
      <c r="B56" s="658" t="s">
        <v>175</v>
      </c>
      <c r="C56" s="659" t="s">
        <v>152</v>
      </c>
      <c r="D56" s="648">
        <f>+'[73]APU''S'!H150</f>
        <v>14362.5</v>
      </c>
      <c r="E56" s="661">
        <v>20</v>
      </c>
      <c r="F56" s="662">
        <f t="shared" si="7"/>
        <v>287250</v>
      </c>
      <c r="G56" s="880"/>
      <c r="H56" s="670"/>
      <c r="I56" s="670"/>
      <c r="J56" s="670"/>
      <c r="K56" s="704">
        <f t="shared" si="8"/>
        <v>287250</v>
      </c>
      <c r="L56" s="670"/>
      <c r="M56" s="670"/>
      <c r="N56" s="670"/>
      <c r="O56" s="670"/>
      <c r="P56" s="670"/>
      <c r="Q56" s="670"/>
      <c r="R56" s="670"/>
      <c r="S56" s="670"/>
      <c r="T56" s="670"/>
      <c r="U56" s="670"/>
    </row>
    <row r="57" spans="1:21" s="669" customFormat="1" ht="16.2" thickBot="1" x14ac:dyDescent="0.3">
      <c r="A57" s="651" t="s">
        <v>140</v>
      </c>
      <c r="B57" s="652"/>
      <c r="C57" s="653"/>
      <c r="D57" s="654"/>
      <c r="E57" s="655"/>
      <c r="F57" s="656">
        <f>SUM(F53:F56)</f>
        <v>5901194.2960000001</v>
      </c>
      <c r="G57" s="880"/>
      <c r="H57" s="670"/>
      <c r="I57" s="670"/>
      <c r="J57" s="670"/>
      <c r="K57" s="670"/>
      <c r="L57" s="670"/>
      <c r="M57" s="670"/>
      <c r="N57" s="670"/>
      <c r="O57" s="670"/>
      <c r="P57" s="670"/>
      <c r="Q57" s="670"/>
      <c r="R57" s="670"/>
      <c r="S57" s="670"/>
      <c r="T57" s="670"/>
      <c r="U57" s="670"/>
    </row>
    <row r="58" spans="1:21" s="669" customFormat="1" ht="16.2" thickBot="1" x14ac:dyDescent="0.3">
      <c r="A58" s="698">
        <v>2</v>
      </c>
      <c r="B58" s="699" t="s">
        <v>141</v>
      </c>
      <c r="C58" s="700"/>
      <c r="D58" s="701"/>
      <c r="E58" s="702"/>
      <c r="F58" s="703"/>
      <c r="G58" s="880"/>
      <c r="H58" s="670"/>
      <c r="I58" s="670"/>
      <c r="J58" s="670"/>
      <c r="K58" s="670"/>
      <c r="L58" s="670"/>
      <c r="M58" s="706"/>
      <c r="N58" s="670"/>
      <c r="O58" s="670"/>
      <c r="P58" s="670"/>
      <c r="Q58" s="670"/>
      <c r="R58" s="670"/>
      <c r="S58" s="670"/>
      <c r="T58" s="670"/>
      <c r="U58" s="670"/>
    </row>
    <row r="59" spans="1:21" s="669" customFormat="1" ht="15" x14ac:dyDescent="0.25">
      <c r="A59" s="657">
        <v>2.1</v>
      </c>
      <c r="B59" s="658" t="s">
        <v>142</v>
      </c>
      <c r="C59" s="659" t="s">
        <v>143</v>
      </c>
      <c r="D59" s="660">
        <f>+'[73]APU''S'!H210</f>
        <v>28529</v>
      </c>
      <c r="E59" s="661">
        <v>448.69499999999999</v>
      </c>
      <c r="F59" s="662">
        <f t="shared" ref="F59:F65" si="9">+ROUND(D59*E59,3)</f>
        <v>12800819.654999999</v>
      </c>
      <c r="G59" s="880"/>
      <c r="H59" s="670"/>
      <c r="I59" s="670"/>
      <c r="J59" s="670"/>
      <c r="K59" s="670"/>
      <c r="L59" s="705">
        <f>+F59</f>
        <v>12800819.654999999</v>
      </c>
      <c r="M59" s="706"/>
      <c r="N59" s="670"/>
      <c r="O59" s="670"/>
      <c r="P59" s="670"/>
      <c r="Q59" s="670"/>
      <c r="R59" s="670"/>
      <c r="S59" s="670"/>
      <c r="T59" s="670"/>
      <c r="U59" s="670"/>
    </row>
    <row r="60" spans="1:21" s="669" customFormat="1" ht="15" x14ac:dyDescent="0.25">
      <c r="A60" s="657">
        <v>2.2000000000000002</v>
      </c>
      <c r="B60" s="658" t="s">
        <v>144</v>
      </c>
      <c r="C60" s="659" t="s">
        <v>143</v>
      </c>
      <c r="D60" s="660">
        <f>+'[73]APU''S'!H239</f>
        <v>67727</v>
      </c>
      <c r="E60" s="661">
        <v>106.2</v>
      </c>
      <c r="F60" s="662">
        <f t="shared" si="9"/>
        <v>7192607.4000000004</v>
      </c>
      <c r="G60" s="880"/>
      <c r="H60" s="670"/>
      <c r="I60" s="670"/>
      <c r="J60" s="670"/>
      <c r="K60" s="670"/>
      <c r="L60" s="705">
        <f t="shared" ref="L60:L65" si="10">+F60</f>
        <v>7192607.4000000004</v>
      </c>
      <c r="M60" s="706"/>
      <c r="N60" s="670"/>
      <c r="O60" s="670"/>
      <c r="P60" s="670"/>
      <c r="Q60" s="670"/>
      <c r="R60" s="670"/>
      <c r="S60" s="670"/>
      <c r="T60" s="670"/>
      <c r="U60" s="670"/>
    </row>
    <row r="61" spans="1:21" s="669" customFormat="1" ht="15" x14ac:dyDescent="0.25">
      <c r="A61" s="657">
        <v>2.2999999999999998</v>
      </c>
      <c r="B61" s="658" t="s">
        <v>145</v>
      </c>
      <c r="C61" s="659" t="s">
        <v>2</v>
      </c>
      <c r="D61" s="660">
        <f>+'[73]APU''S'!H268</f>
        <v>7550.0000000000091</v>
      </c>
      <c r="E61" s="649">
        <v>651.5775000000001</v>
      </c>
      <c r="F61" s="662">
        <f t="shared" si="9"/>
        <v>4919410.125</v>
      </c>
      <c r="G61" s="880"/>
      <c r="H61" s="670"/>
      <c r="I61" s="670"/>
      <c r="J61" s="670"/>
      <c r="K61" s="670"/>
      <c r="L61" s="705">
        <f t="shared" si="10"/>
        <v>4919410.125</v>
      </c>
      <c r="M61" s="706"/>
      <c r="N61" s="670"/>
      <c r="O61" s="670"/>
      <c r="P61" s="670"/>
      <c r="Q61" s="670"/>
      <c r="R61" s="670"/>
      <c r="S61" s="670"/>
      <c r="T61" s="670"/>
      <c r="U61" s="670"/>
    </row>
    <row r="62" spans="1:21" s="669" customFormat="1" ht="15" x14ac:dyDescent="0.25">
      <c r="A62" s="657">
        <v>2.4</v>
      </c>
      <c r="B62" s="664" t="s">
        <v>146</v>
      </c>
      <c r="C62" s="659" t="s">
        <v>143</v>
      </c>
      <c r="D62" s="660">
        <f>+'[73]APU''S'!H327</f>
        <v>284036</v>
      </c>
      <c r="E62" s="661">
        <v>214.22325000000004</v>
      </c>
      <c r="F62" s="662">
        <f t="shared" si="9"/>
        <v>60847115.037</v>
      </c>
      <c r="G62" s="880"/>
      <c r="H62" s="670"/>
      <c r="I62" s="670"/>
      <c r="J62" s="670"/>
      <c r="K62" s="670"/>
      <c r="L62" s="705">
        <f t="shared" si="10"/>
        <v>60847115.037</v>
      </c>
      <c r="M62" s="706"/>
      <c r="N62" s="670"/>
      <c r="O62" s="670"/>
      <c r="P62" s="670"/>
      <c r="Q62" s="670"/>
      <c r="R62" s="670"/>
      <c r="S62" s="670"/>
      <c r="T62" s="670"/>
      <c r="U62" s="670"/>
    </row>
    <row r="63" spans="1:21" s="669" customFormat="1" ht="30" x14ac:dyDescent="0.25">
      <c r="A63" s="657">
        <v>2.5</v>
      </c>
      <c r="B63" s="658" t="s">
        <v>147</v>
      </c>
      <c r="C63" s="659" t="s">
        <v>143</v>
      </c>
      <c r="D63" s="660">
        <f>+'[73]APU''S'!H387</f>
        <v>73206</v>
      </c>
      <c r="E63" s="661">
        <v>721.36350000000004</v>
      </c>
      <c r="F63" s="662">
        <f t="shared" si="9"/>
        <v>52808136.380999997</v>
      </c>
      <c r="G63" s="880"/>
      <c r="H63" s="670"/>
      <c r="I63" s="670"/>
      <c r="J63" s="670"/>
      <c r="K63" s="670"/>
      <c r="L63" s="705">
        <f t="shared" si="10"/>
        <v>52808136.380999997</v>
      </c>
      <c r="M63" s="706"/>
      <c r="N63" s="670"/>
      <c r="O63" s="670"/>
      <c r="P63" s="670"/>
      <c r="Q63" s="670"/>
      <c r="R63" s="670"/>
      <c r="S63" s="670"/>
      <c r="T63" s="670"/>
      <c r="U63" s="670"/>
    </row>
    <row r="64" spans="1:21" s="669" customFormat="1" ht="15" x14ac:dyDescent="0.25">
      <c r="A64" s="657">
        <v>2.6</v>
      </c>
      <c r="B64" s="658" t="s">
        <v>148</v>
      </c>
      <c r="C64" s="659" t="s">
        <v>143</v>
      </c>
      <c r="D64" s="665">
        <f>+'[73]APU''S'!H447</f>
        <v>125068.99999999997</v>
      </c>
      <c r="E64" s="666">
        <v>53.1</v>
      </c>
      <c r="F64" s="662">
        <f t="shared" si="9"/>
        <v>6641163.9000000004</v>
      </c>
      <c r="G64" s="880"/>
      <c r="H64" s="670"/>
      <c r="I64" s="670"/>
      <c r="J64" s="670"/>
      <c r="K64" s="670"/>
      <c r="L64" s="705">
        <f t="shared" si="10"/>
        <v>6641163.9000000004</v>
      </c>
      <c r="M64" s="706"/>
      <c r="N64" s="670"/>
      <c r="O64" s="670"/>
      <c r="P64" s="670"/>
      <c r="Q64" s="670"/>
      <c r="R64" s="670"/>
      <c r="S64" s="670"/>
      <c r="T64" s="670"/>
      <c r="U64" s="670"/>
    </row>
    <row r="65" spans="1:21" s="669" customFormat="1" ht="15" x14ac:dyDescent="0.25">
      <c r="A65" s="657">
        <v>2.7</v>
      </c>
      <c r="B65" s="658" t="s">
        <v>176</v>
      </c>
      <c r="C65" s="659" t="s">
        <v>143</v>
      </c>
      <c r="D65" s="665">
        <f>+'[73]APU''S'!H477</f>
        <v>95892</v>
      </c>
      <c r="E65" s="666">
        <v>42</v>
      </c>
      <c r="F65" s="662">
        <f t="shared" si="9"/>
        <v>4027464</v>
      </c>
      <c r="G65" s="880"/>
      <c r="H65" s="670"/>
      <c r="I65" s="670"/>
      <c r="J65" s="670"/>
      <c r="K65" s="670"/>
      <c r="L65" s="705">
        <f t="shared" si="10"/>
        <v>4027464</v>
      </c>
      <c r="M65" s="706"/>
      <c r="N65" s="670"/>
      <c r="O65" s="670"/>
      <c r="P65" s="670"/>
      <c r="Q65" s="670"/>
      <c r="R65" s="670"/>
      <c r="S65" s="670"/>
      <c r="T65" s="670"/>
      <c r="U65" s="670"/>
    </row>
    <row r="66" spans="1:21" s="669" customFormat="1" ht="16.2" thickBot="1" x14ac:dyDescent="0.3">
      <c r="A66" s="651" t="s">
        <v>140</v>
      </c>
      <c r="B66" s="652"/>
      <c r="C66" s="653"/>
      <c r="D66" s="654"/>
      <c r="E66" s="655"/>
      <c r="F66" s="656">
        <f>SUM(F59:F65)</f>
        <v>149236716.498</v>
      </c>
      <c r="G66" s="880"/>
      <c r="H66" s="670"/>
      <c r="I66" s="670"/>
      <c r="J66" s="670"/>
      <c r="K66" s="670"/>
      <c r="L66" s="670"/>
      <c r="M66" s="670"/>
      <c r="N66" s="670"/>
      <c r="O66" s="670"/>
      <c r="P66" s="670"/>
      <c r="Q66" s="670"/>
      <c r="R66" s="670"/>
      <c r="S66" s="670"/>
      <c r="T66" s="670"/>
      <c r="U66" s="670"/>
    </row>
    <row r="67" spans="1:21" s="669" customFormat="1" ht="16.2" thickBot="1" x14ac:dyDescent="0.3">
      <c r="A67" s="698">
        <v>3</v>
      </c>
      <c r="B67" s="699" t="s">
        <v>149</v>
      </c>
      <c r="C67" s="700"/>
      <c r="D67" s="701"/>
      <c r="E67" s="702"/>
      <c r="F67" s="703"/>
      <c r="G67" s="880"/>
      <c r="H67" s="670"/>
      <c r="I67" s="670"/>
      <c r="J67" s="670"/>
      <c r="K67" s="670"/>
      <c r="L67" s="670"/>
      <c r="M67" s="670"/>
      <c r="N67" s="670"/>
      <c r="O67" s="670"/>
      <c r="P67" s="670"/>
      <c r="Q67" s="670"/>
      <c r="R67" s="670"/>
      <c r="S67" s="670"/>
      <c r="T67" s="670"/>
      <c r="U67" s="670"/>
    </row>
    <row r="68" spans="1:21" s="669" customFormat="1" ht="60" x14ac:dyDescent="0.25">
      <c r="A68" s="657">
        <v>3.1</v>
      </c>
      <c r="B68" s="658" t="s">
        <v>150</v>
      </c>
      <c r="C68" s="659" t="s">
        <v>2</v>
      </c>
      <c r="D68" s="660">
        <f>+'[73]APU''S'!H507</f>
        <v>289509.50000000006</v>
      </c>
      <c r="E68" s="668">
        <v>651.5775000000001</v>
      </c>
      <c r="F68" s="662">
        <f t="shared" ref="F68:F72" si="11">+ROUND(D68*E68,3)</f>
        <v>188637876.236</v>
      </c>
      <c r="G68" s="880"/>
      <c r="H68" s="670"/>
      <c r="I68" s="670"/>
      <c r="J68" s="670"/>
      <c r="K68" s="670"/>
      <c r="L68" s="705">
        <f>+F68/2</f>
        <v>94318938.118000001</v>
      </c>
      <c r="M68" s="708">
        <f>+L68</f>
        <v>94318938.118000001</v>
      </c>
      <c r="N68" s="670"/>
      <c r="O68" s="670"/>
      <c r="P68" s="670"/>
      <c r="Q68" s="670"/>
      <c r="R68" s="670"/>
      <c r="S68" s="670"/>
      <c r="T68" s="670"/>
      <c r="U68" s="670"/>
    </row>
    <row r="69" spans="1:21" s="669" customFormat="1" ht="15" x14ac:dyDescent="0.25">
      <c r="A69" s="657">
        <v>3.2</v>
      </c>
      <c r="B69" s="658" t="s">
        <v>151</v>
      </c>
      <c r="C69" s="659" t="s">
        <v>152</v>
      </c>
      <c r="D69" s="660">
        <f>+'[73]APU''S'!H536</f>
        <v>84975</v>
      </c>
      <c r="E69" s="666">
        <v>374</v>
      </c>
      <c r="F69" s="662">
        <f t="shared" si="11"/>
        <v>31780650</v>
      </c>
      <c r="G69" s="880"/>
      <c r="H69" s="670"/>
      <c r="I69" s="670"/>
      <c r="J69" s="670"/>
      <c r="K69" s="670"/>
      <c r="L69" s="705">
        <f t="shared" ref="L69:L73" si="12">+F69/2</f>
        <v>15890325</v>
      </c>
      <c r="M69" s="708">
        <f t="shared" ref="M69:M73" si="13">+L69</f>
        <v>15890325</v>
      </c>
      <c r="N69" s="670"/>
      <c r="O69" s="670"/>
      <c r="P69" s="670"/>
      <c r="Q69" s="670"/>
      <c r="R69" s="670"/>
      <c r="S69" s="670"/>
      <c r="T69" s="670"/>
      <c r="U69" s="670"/>
    </row>
    <row r="70" spans="1:21" s="669" customFormat="1" ht="30" x14ac:dyDescent="0.25">
      <c r="A70" s="657">
        <v>3.3</v>
      </c>
      <c r="B70" s="658" t="s">
        <v>153</v>
      </c>
      <c r="C70" s="659" t="s">
        <v>2</v>
      </c>
      <c r="D70" s="660">
        <f>+'[73]APU''S'!H566</f>
        <v>113503</v>
      </c>
      <c r="E70" s="666">
        <v>374</v>
      </c>
      <c r="F70" s="662">
        <f t="shared" si="11"/>
        <v>42450122</v>
      </c>
      <c r="G70" s="880"/>
      <c r="H70" s="670"/>
      <c r="I70" s="670"/>
      <c r="J70" s="670"/>
      <c r="K70" s="670"/>
      <c r="L70" s="705">
        <f t="shared" si="12"/>
        <v>21225061</v>
      </c>
      <c r="M70" s="708">
        <f t="shared" si="13"/>
        <v>21225061</v>
      </c>
      <c r="N70" s="670"/>
      <c r="O70" s="670"/>
      <c r="P70" s="670"/>
      <c r="Q70" s="670"/>
      <c r="R70" s="670"/>
      <c r="S70" s="670"/>
      <c r="T70" s="670"/>
      <c r="U70" s="670"/>
    </row>
    <row r="71" spans="1:21" s="669" customFormat="1" ht="15" x14ac:dyDescent="0.25">
      <c r="A71" s="657">
        <v>3.4</v>
      </c>
      <c r="B71" s="658" t="s">
        <v>154</v>
      </c>
      <c r="C71" s="659" t="s">
        <v>2</v>
      </c>
      <c r="D71" s="660">
        <f>+'[73]APU''S'!H596</f>
        <v>16954</v>
      </c>
      <c r="E71" s="666">
        <v>884.55075000000011</v>
      </c>
      <c r="F71" s="662">
        <f t="shared" si="11"/>
        <v>14996673.415999999</v>
      </c>
      <c r="G71" s="880"/>
      <c r="H71" s="670"/>
      <c r="I71" s="670"/>
      <c r="J71" s="670"/>
      <c r="K71" s="670"/>
      <c r="L71" s="705">
        <f t="shared" si="12"/>
        <v>7498336.7079999996</v>
      </c>
      <c r="M71" s="708">
        <f t="shared" si="13"/>
        <v>7498336.7079999996</v>
      </c>
      <c r="N71" s="670"/>
      <c r="O71" s="670"/>
      <c r="P71" s="670"/>
      <c r="Q71" s="670"/>
      <c r="R71" s="670"/>
      <c r="S71" s="670"/>
      <c r="T71" s="670"/>
      <c r="U71" s="670"/>
    </row>
    <row r="72" spans="1:21" s="669" customFormat="1" ht="15" x14ac:dyDescent="0.25">
      <c r="A72" s="657">
        <v>3.5</v>
      </c>
      <c r="B72" s="658" t="s">
        <v>155</v>
      </c>
      <c r="C72" s="659" t="s">
        <v>152</v>
      </c>
      <c r="D72" s="660">
        <f>+'[73]APU''S'!H657</f>
        <v>29079</v>
      </c>
      <c r="E72" s="666">
        <v>415.61249999999995</v>
      </c>
      <c r="F72" s="662">
        <f t="shared" si="11"/>
        <v>12085595.888</v>
      </c>
      <c r="G72" s="880"/>
      <c r="H72" s="670"/>
      <c r="I72" s="670"/>
      <c r="J72" s="670"/>
      <c r="K72" s="670"/>
      <c r="L72" s="705">
        <f t="shared" si="12"/>
        <v>6042797.9440000001</v>
      </c>
      <c r="M72" s="708">
        <f t="shared" si="13"/>
        <v>6042797.9440000001</v>
      </c>
      <c r="N72" s="670"/>
      <c r="O72" s="670"/>
      <c r="P72" s="670"/>
      <c r="Q72" s="670"/>
      <c r="R72" s="670"/>
      <c r="S72" s="670"/>
      <c r="T72" s="670"/>
      <c r="U72" s="670"/>
    </row>
    <row r="73" spans="1:21" s="669" customFormat="1" ht="15" x14ac:dyDescent="0.25">
      <c r="A73" s="657">
        <v>3.6</v>
      </c>
      <c r="B73" s="658" t="s">
        <v>156</v>
      </c>
      <c r="C73" s="659" t="s">
        <v>157</v>
      </c>
      <c r="D73" s="660">
        <f>+'[73]APU''S'!H687</f>
        <v>10928</v>
      </c>
      <c r="E73" s="666">
        <v>364.88340000000011</v>
      </c>
      <c r="F73" s="662">
        <f>+ROUND(D73*E73,3)</f>
        <v>3987445.7949999999</v>
      </c>
      <c r="G73" s="880"/>
      <c r="H73" s="670"/>
      <c r="I73" s="670"/>
      <c r="J73" s="670"/>
      <c r="K73" s="670"/>
      <c r="L73" s="705">
        <f t="shared" si="12"/>
        <v>1993722.8975</v>
      </c>
      <c r="M73" s="708">
        <f t="shared" si="13"/>
        <v>1993722.8975</v>
      </c>
      <c r="N73" s="670"/>
      <c r="O73" s="670"/>
      <c r="P73" s="670"/>
      <c r="Q73" s="670"/>
      <c r="R73" s="670"/>
      <c r="S73" s="670"/>
      <c r="T73" s="670"/>
      <c r="U73" s="670"/>
    </row>
    <row r="74" spans="1:21" s="669" customFormat="1" ht="16.2" thickBot="1" x14ac:dyDescent="0.3">
      <c r="A74" s="671" t="s">
        <v>140</v>
      </c>
      <c r="B74" s="652"/>
      <c r="C74" s="653"/>
      <c r="D74" s="654"/>
      <c r="E74" s="655"/>
      <c r="F74" s="656">
        <f>SUM(F68:F73)</f>
        <v>293938363.33500004</v>
      </c>
      <c r="G74" s="880"/>
      <c r="H74" s="670"/>
      <c r="I74" s="670"/>
      <c r="J74" s="670"/>
      <c r="K74" s="670"/>
      <c r="L74" s="670"/>
      <c r="M74" s="670"/>
      <c r="N74" s="670"/>
      <c r="O74" s="670"/>
      <c r="P74" s="670"/>
      <c r="Q74" s="670"/>
      <c r="R74" s="670"/>
      <c r="S74" s="670"/>
      <c r="T74" s="670"/>
      <c r="U74" s="670"/>
    </row>
    <row r="75" spans="1:21" s="669" customFormat="1" ht="16.2" thickBot="1" x14ac:dyDescent="0.3">
      <c r="A75" s="698">
        <v>4</v>
      </c>
      <c r="B75" s="699" t="s">
        <v>158</v>
      </c>
      <c r="C75" s="700"/>
      <c r="D75" s="701"/>
      <c r="E75" s="702"/>
      <c r="F75" s="703"/>
      <c r="G75" s="880"/>
      <c r="H75" s="670"/>
      <c r="I75" s="670"/>
      <c r="J75" s="670"/>
      <c r="K75" s="670"/>
      <c r="L75" s="670"/>
      <c r="M75" s="670"/>
      <c r="N75" s="670"/>
      <c r="O75" s="670"/>
      <c r="P75" s="670"/>
      <c r="Q75" s="670"/>
      <c r="R75" s="670"/>
      <c r="S75" s="670"/>
      <c r="T75" s="670"/>
      <c r="U75" s="670"/>
    </row>
    <row r="76" spans="1:21" s="669" customFormat="1" ht="15" x14ac:dyDescent="0.25">
      <c r="A76" s="657">
        <v>4.0999999999999996</v>
      </c>
      <c r="B76" s="658" t="s">
        <v>177</v>
      </c>
      <c r="C76" s="659" t="s">
        <v>143</v>
      </c>
      <c r="D76" s="660">
        <f>+'[73]APU''S'!H717</f>
        <v>67727</v>
      </c>
      <c r="E76" s="666">
        <v>38.6</v>
      </c>
      <c r="F76" s="662">
        <f t="shared" ref="F76:F83" si="14">+ROUND(D76*E76,3)</f>
        <v>2614262.2000000002</v>
      </c>
      <c r="G76" s="880"/>
      <c r="H76" s="670"/>
      <c r="I76" s="670"/>
      <c r="J76" s="670"/>
      <c r="K76" s="670"/>
      <c r="L76" s="704">
        <f>+F76</f>
        <v>2614262.2000000002</v>
      </c>
      <c r="M76" s="670"/>
      <c r="N76" s="670"/>
      <c r="O76" s="670"/>
      <c r="P76" s="670"/>
      <c r="Q76" s="670"/>
      <c r="R76" s="670"/>
      <c r="S76" s="670"/>
      <c r="T76" s="670"/>
      <c r="U76" s="670"/>
    </row>
    <row r="77" spans="1:21" s="669" customFormat="1" ht="15" x14ac:dyDescent="0.25">
      <c r="A77" s="657">
        <v>4.2</v>
      </c>
      <c r="B77" s="658" t="s">
        <v>178</v>
      </c>
      <c r="C77" s="659" t="s">
        <v>2</v>
      </c>
      <c r="D77" s="660">
        <f>+'[73]APU''S'!H805</f>
        <v>38405</v>
      </c>
      <c r="E77" s="666">
        <v>27.5</v>
      </c>
      <c r="F77" s="662">
        <f t="shared" si="14"/>
        <v>1056137.5</v>
      </c>
      <c r="G77" s="880"/>
      <c r="H77" s="670"/>
      <c r="I77" s="670"/>
      <c r="J77" s="670"/>
      <c r="K77" s="670"/>
      <c r="L77" s="704">
        <f t="shared" ref="L77:L82" si="15">+F77</f>
        <v>1056137.5</v>
      </c>
      <c r="M77" s="670"/>
      <c r="N77" s="670"/>
      <c r="O77" s="670"/>
      <c r="P77" s="670"/>
      <c r="Q77" s="670"/>
      <c r="R77" s="670"/>
      <c r="S77" s="670"/>
      <c r="T77" s="670"/>
      <c r="U77" s="670"/>
    </row>
    <row r="78" spans="1:21" s="669" customFormat="1" ht="15" x14ac:dyDescent="0.25">
      <c r="A78" s="657">
        <v>4.3</v>
      </c>
      <c r="B78" s="658" t="s">
        <v>179</v>
      </c>
      <c r="C78" s="659" t="s">
        <v>157</v>
      </c>
      <c r="D78" s="660">
        <f>+'[73]APU''S'!H834</f>
        <v>10928</v>
      </c>
      <c r="E78" s="666">
        <v>2457</v>
      </c>
      <c r="F78" s="662">
        <f t="shared" si="14"/>
        <v>26850096</v>
      </c>
      <c r="G78" s="880"/>
      <c r="H78" s="670"/>
      <c r="I78" s="670"/>
      <c r="J78" s="670"/>
      <c r="K78" s="670"/>
      <c r="L78" s="704">
        <f t="shared" si="15"/>
        <v>26850096</v>
      </c>
      <c r="M78" s="670"/>
      <c r="N78" s="670"/>
      <c r="O78" s="670"/>
      <c r="P78" s="670"/>
      <c r="Q78" s="670"/>
      <c r="R78" s="670"/>
      <c r="S78" s="670"/>
      <c r="T78" s="670"/>
      <c r="U78" s="670"/>
    </row>
    <row r="79" spans="1:21" s="669" customFormat="1" ht="15" x14ac:dyDescent="0.25">
      <c r="A79" s="657">
        <v>4.4000000000000004</v>
      </c>
      <c r="B79" s="658" t="s">
        <v>180</v>
      </c>
      <c r="C79" s="659" t="s">
        <v>143</v>
      </c>
      <c r="D79" s="660">
        <f>+'[73]APU''S'!H863</f>
        <v>1961639.61</v>
      </c>
      <c r="E79" s="666">
        <v>20.475000000000001</v>
      </c>
      <c r="F79" s="662">
        <f t="shared" si="14"/>
        <v>40164571.015000001</v>
      </c>
      <c r="G79" s="880"/>
      <c r="H79" s="670"/>
      <c r="I79" s="670"/>
      <c r="J79" s="670"/>
      <c r="K79" s="670"/>
      <c r="L79" s="704">
        <f t="shared" si="15"/>
        <v>40164571.015000001</v>
      </c>
      <c r="M79" s="670"/>
      <c r="N79" s="670"/>
      <c r="O79" s="670"/>
      <c r="P79" s="670"/>
      <c r="Q79" s="670"/>
      <c r="R79" s="670"/>
      <c r="S79" s="670"/>
      <c r="T79" s="670"/>
      <c r="U79" s="670"/>
    </row>
    <row r="80" spans="1:21" s="669" customFormat="1" ht="15" x14ac:dyDescent="0.25">
      <c r="A80" s="657">
        <v>4.5</v>
      </c>
      <c r="B80" s="658" t="s">
        <v>181</v>
      </c>
      <c r="C80" s="659" t="s">
        <v>2</v>
      </c>
      <c r="D80" s="660">
        <f>+'[73]APU''S'!H891</f>
        <v>74976</v>
      </c>
      <c r="E80" s="666">
        <v>26</v>
      </c>
      <c r="F80" s="662">
        <f t="shared" si="14"/>
        <v>1949376</v>
      </c>
      <c r="G80" s="880"/>
      <c r="H80" s="670"/>
      <c r="I80" s="670"/>
      <c r="J80" s="670"/>
      <c r="K80" s="670"/>
      <c r="L80" s="704">
        <f t="shared" si="15"/>
        <v>1949376</v>
      </c>
      <c r="M80" s="670"/>
      <c r="N80" s="670"/>
      <c r="O80" s="670"/>
      <c r="P80" s="670"/>
      <c r="Q80" s="670"/>
      <c r="R80" s="670"/>
      <c r="S80" s="670"/>
      <c r="T80" s="670"/>
      <c r="U80" s="670"/>
    </row>
    <row r="81" spans="1:21" s="669" customFormat="1" ht="15" x14ac:dyDescent="0.25">
      <c r="A81" s="657">
        <v>4.5999999999999996</v>
      </c>
      <c r="B81" s="658" t="s">
        <v>159</v>
      </c>
      <c r="C81" s="659" t="s">
        <v>152</v>
      </c>
      <c r="D81" s="660">
        <f>+D34</f>
        <v>85325.499999999956</v>
      </c>
      <c r="E81" s="666">
        <v>300.89999999999998</v>
      </c>
      <c r="F81" s="662">
        <f t="shared" si="14"/>
        <v>25674442.949999999</v>
      </c>
      <c r="G81" s="880"/>
      <c r="H81" s="670"/>
      <c r="I81" s="670"/>
      <c r="J81" s="670"/>
      <c r="K81" s="670"/>
      <c r="L81" s="704">
        <f t="shared" si="15"/>
        <v>25674442.949999999</v>
      </c>
      <c r="M81" s="670"/>
      <c r="N81" s="670"/>
      <c r="O81" s="670"/>
      <c r="P81" s="670"/>
      <c r="Q81" s="670"/>
      <c r="R81" s="670"/>
      <c r="S81" s="670"/>
      <c r="T81" s="670"/>
      <c r="U81" s="670"/>
    </row>
    <row r="82" spans="1:21" s="669" customFormat="1" ht="15" x14ac:dyDescent="0.25">
      <c r="A82" s="657">
        <v>4.7</v>
      </c>
      <c r="B82" s="658" t="s">
        <v>160</v>
      </c>
      <c r="C82" s="659" t="s">
        <v>161</v>
      </c>
      <c r="D82" s="660">
        <f>+D35</f>
        <v>1761160.5</v>
      </c>
      <c r="E82" s="666">
        <v>3</v>
      </c>
      <c r="F82" s="662">
        <f t="shared" si="14"/>
        <v>5283481.5</v>
      </c>
      <c r="G82" s="880"/>
      <c r="H82" s="670"/>
      <c r="I82" s="670"/>
      <c r="J82" s="670"/>
      <c r="K82" s="670"/>
      <c r="L82" s="704">
        <f t="shared" si="15"/>
        <v>5283481.5</v>
      </c>
      <c r="M82" s="670"/>
      <c r="N82" s="670"/>
      <c r="O82" s="670"/>
      <c r="P82" s="670"/>
      <c r="Q82" s="670"/>
      <c r="R82" s="670"/>
      <c r="S82" s="670"/>
      <c r="T82" s="670"/>
      <c r="U82" s="670"/>
    </row>
    <row r="83" spans="1:21" s="669" customFormat="1" ht="30" x14ac:dyDescent="0.25">
      <c r="A83" s="657">
        <v>4.8</v>
      </c>
      <c r="B83" s="658" t="s">
        <v>162</v>
      </c>
      <c r="C83" s="659" t="s">
        <v>161</v>
      </c>
      <c r="D83" s="660">
        <f>+D36</f>
        <v>217190</v>
      </c>
      <c r="E83" s="666">
        <v>18</v>
      </c>
      <c r="F83" s="662">
        <f t="shared" si="14"/>
        <v>3909420</v>
      </c>
      <c r="G83" s="880"/>
      <c r="H83" s="670"/>
      <c r="I83" s="670"/>
      <c r="J83" s="670"/>
      <c r="K83" s="670"/>
      <c r="L83" s="704">
        <f>+F83</f>
        <v>3909420</v>
      </c>
      <c r="M83" s="670"/>
      <c r="N83" s="670"/>
      <c r="O83" s="670"/>
      <c r="P83" s="670"/>
      <c r="Q83" s="670"/>
      <c r="R83" s="670"/>
      <c r="S83" s="670"/>
      <c r="T83" s="670"/>
      <c r="U83" s="670"/>
    </row>
    <row r="84" spans="1:21" s="669" customFormat="1" ht="16.2" thickBot="1" x14ac:dyDescent="0.3">
      <c r="A84" s="651" t="s">
        <v>140</v>
      </c>
      <c r="B84" s="652"/>
      <c r="C84" s="653"/>
      <c r="D84" s="654"/>
      <c r="E84" s="655"/>
      <c r="F84" s="656">
        <f>SUM(F76:F83)</f>
        <v>107501787.16500001</v>
      </c>
      <c r="G84" s="880"/>
      <c r="H84" s="670"/>
      <c r="I84" s="670"/>
      <c r="J84" s="670"/>
      <c r="K84" s="670"/>
      <c r="L84" s="670"/>
      <c r="M84" s="670"/>
      <c r="N84" s="670"/>
      <c r="O84" s="670"/>
      <c r="P84" s="670"/>
      <c r="Q84" s="670"/>
      <c r="R84" s="670"/>
      <c r="S84" s="670"/>
      <c r="T84" s="670"/>
      <c r="U84" s="670"/>
    </row>
    <row r="85" spans="1:21" s="669" customFormat="1" ht="16.2" thickBot="1" x14ac:dyDescent="0.3">
      <c r="A85" s="698">
        <v>5</v>
      </c>
      <c r="B85" s="699" t="s">
        <v>163</v>
      </c>
      <c r="C85" s="700"/>
      <c r="D85" s="701"/>
      <c r="E85" s="709"/>
      <c r="F85" s="703"/>
      <c r="G85" s="880"/>
      <c r="H85" s="670"/>
      <c r="I85" s="670"/>
      <c r="J85" s="670"/>
      <c r="K85" s="670"/>
      <c r="L85" s="670"/>
      <c r="N85" s="670"/>
      <c r="O85" s="670"/>
      <c r="P85" s="670"/>
      <c r="Q85" s="670"/>
      <c r="R85" s="670"/>
      <c r="S85" s="670"/>
      <c r="T85" s="670"/>
      <c r="U85" s="670"/>
    </row>
    <row r="86" spans="1:21" s="669" customFormat="1" ht="15" x14ac:dyDescent="0.25">
      <c r="A86" s="674">
        <v>5.0999999999999996</v>
      </c>
      <c r="B86" s="675" t="s">
        <v>164</v>
      </c>
      <c r="C86" s="676" t="s">
        <v>165</v>
      </c>
      <c r="D86" s="677">
        <f>+D39</f>
        <v>739303</v>
      </c>
      <c r="E86" s="678">
        <v>4</v>
      </c>
      <c r="F86" s="662">
        <f t="shared" ref="F86:F91" si="16">+ROUND(D86*E86,3)</f>
        <v>2957212</v>
      </c>
      <c r="G86" s="880"/>
      <c r="H86" s="670"/>
      <c r="I86" s="670"/>
      <c r="J86" s="670"/>
      <c r="K86" s="670"/>
      <c r="L86" s="670"/>
      <c r="M86" s="704">
        <f>+F86</f>
        <v>2957212</v>
      </c>
      <c r="N86" s="670"/>
      <c r="O86" s="670"/>
      <c r="P86" s="670"/>
      <c r="Q86" s="670"/>
      <c r="R86" s="670"/>
      <c r="S86" s="670"/>
      <c r="T86" s="670"/>
      <c r="U86" s="670"/>
    </row>
    <row r="87" spans="1:21" s="669" customFormat="1" ht="15" x14ac:dyDescent="0.25">
      <c r="A87" s="674">
        <v>5.2</v>
      </c>
      <c r="B87" s="675" t="s">
        <v>166</v>
      </c>
      <c r="C87" s="676" t="s">
        <v>165</v>
      </c>
      <c r="D87" s="677">
        <f>+D40</f>
        <v>23803.5</v>
      </c>
      <c r="E87" s="710">
        <v>4</v>
      </c>
      <c r="F87" s="662">
        <f t="shared" si="16"/>
        <v>95214</v>
      </c>
      <c r="G87" s="880"/>
      <c r="H87" s="670"/>
      <c r="I87" s="670"/>
      <c r="J87" s="670"/>
      <c r="K87" s="670"/>
      <c r="L87" s="670"/>
      <c r="M87" s="704">
        <f>+F87</f>
        <v>95214</v>
      </c>
      <c r="N87" s="670"/>
      <c r="O87" s="670"/>
      <c r="P87" s="670"/>
      <c r="Q87" s="670"/>
      <c r="R87" s="670"/>
      <c r="S87" s="670"/>
      <c r="T87" s="670"/>
      <c r="U87" s="670"/>
    </row>
    <row r="88" spans="1:21" s="669" customFormat="1" ht="15" x14ac:dyDescent="0.25">
      <c r="A88" s="674">
        <v>5.3</v>
      </c>
      <c r="B88" s="658" t="s">
        <v>167</v>
      </c>
      <c r="C88" s="659" t="s">
        <v>152</v>
      </c>
      <c r="D88" s="677">
        <f>+D41</f>
        <v>17084</v>
      </c>
      <c r="E88" s="661">
        <v>531</v>
      </c>
      <c r="F88" s="662">
        <f t="shared" si="16"/>
        <v>9071604</v>
      </c>
      <c r="G88" s="880"/>
      <c r="H88" s="670"/>
      <c r="I88" s="670"/>
      <c r="J88" s="670"/>
      <c r="K88" s="670"/>
      <c r="L88" s="670"/>
      <c r="M88" s="704">
        <f>+F88</f>
        <v>9071604</v>
      </c>
      <c r="N88" s="670"/>
      <c r="O88" s="670"/>
      <c r="P88" s="670"/>
      <c r="Q88" s="670"/>
      <c r="R88" s="670"/>
      <c r="S88" s="670"/>
      <c r="T88" s="670"/>
      <c r="U88" s="670"/>
    </row>
    <row r="89" spans="1:21" s="669" customFormat="1" ht="16.2" thickBot="1" x14ac:dyDescent="0.3">
      <c r="A89" s="680" t="s">
        <v>140</v>
      </c>
      <c r="B89" s="681"/>
      <c r="C89" s="682"/>
      <c r="D89" s="683"/>
      <c r="E89" s="684"/>
      <c r="F89" s="685">
        <f>SUM(F86:F88)</f>
        <v>12124030</v>
      </c>
      <c r="G89" s="880"/>
      <c r="H89" s="670"/>
      <c r="I89" s="670"/>
      <c r="J89" s="670"/>
      <c r="K89" s="670"/>
      <c r="L89" s="670"/>
      <c r="M89" s="672"/>
      <c r="N89" s="670"/>
      <c r="O89" s="670"/>
      <c r="P89" s="670"/>
      <c r="Q89" s="670"/>
      <c r="R89" s="670"/>
      <c r="S89" s="670"/>
      <c r="T89" s="670"/>
      <c r="U89" s="670"/>
    </row>
    <row r="90" spans="1:21" s="669" customFormat="1" ht="16.2" thickBot="1" x14ac:dyDescent="0.3">
      <c r="A90" s="698">
        <v>6</v>
      </c>
      <c r="B90" s="699" t="s">
        <v>168</v>
      </c>
      <c r="C90" s="700"/>
      <c r="D90" s="701"/>
      <c r="E90" s="702"/>
      <c r="F90" s="703"/>
      <c r="G90" s="880"/>
      <c r="H90" s="670"/>
      <c r="I90" s="670"/>
      <c r="J90" s="670"/>
      <c r="K90" s="670"/>
      <c r="L90" s="670"/>
      <c r="M90" s="672"/>
      <c r="N90" s="670"/>
      <c r="O90" s="670"/>
      <c r="P90" s="670"/>
      <c r="Q90" s="670"/>
      <c r="R90" s="670"/>
      <c r="S90" s="670"/>
      <c r="T90" s="670"/>
      <c r="U90" s="670"/>
    </row>
    <row r="91" spans="1:21" s="669" customFormat="1" ht="15" x14ac:dyDescent="0.25">
      <c r="A91" s="674">
        <v>6.1</v>
      </c>
      <c r="B91" s="675" t="s">
        <v>169</v>
      </c>
      <c r="C91" s="676" t="s">
        <v>2</v>
      </c>
      <c r="D91" s="677">
        <f>+D44</f>
        <v>1501.9999999999998</v>
      </c>
      <c r="E91" s="678">
        <v>651.5775000000001</v>
      </c>
      <c r="F91" s="662">
        <f t="shared" si="16"/>
        <v>978669.40500000003</v>
      </c>
      <c r="G91" s="880"/>
      <c r="H91" s="670"/>
      <c r="I91" s="670"/>
      <c r="J91" s="670"/>
      <c r="K91" s="670"/>
      <c r="L91" s="670"/>
      <c r="M91" s="704">
        <f>+F91</f>
        <v>978669.40500000003</v>
      </c>
      <c r="N91" s="670"/>
      <c r="O91" s="670"/>
      <c r="P91" s="670"/>
      <c r="Q91" s="670"/>
      <c r="R91" s="670"/>
      <c r="S91" s="670"/>
      <c r="T91" s="670"/>
      <c r="U91" s="670"/>
    </row>
    <row r="92" spans="1:21" s="669" customFormat="1" ht="16.2" thickBot="1" x14ac:dyDescent="0.3">
      <c r="A92" s="711" t="s">
        <v>140</v>
      </c>
      <c r="B92" s="712"/>
      <c r="C92" s="713"/>
      <c r="D92" s="714"/>
      <c r="E92" s="715"/>
      <c r="F92" s="716">
        <f>SUM(F91)</f>
        <v>978669.40500000003</v>
      </c>
      <c r="G92" s="880"/>
      <c r="H92" s="670"/>
      <c r="I92" s="670"/>
      <c r="J92" s="670"/>
      <c r="K92" s="670"/>
      <c r="L92" s="670"/>
      <c r="M92" s="670"/>
      <c r="N92" s="670"/>
      <c r="O92" s="670"/>
      <c r="P92" s="670"/>
      <c r="Q92" s="670"/>
      <c r="R92" s="670"/>
      <c r="S92" s="670"/>
      <c r="T92" s="670"/>
      <c r="U92" s="670"/>
    </row>
    <row r="93" spans="1:21" s="669" customFormat="1" ht="16.2" thickBot="1" x14ac:dyDescent="0.3">
      <c r="A93" s="717"/>
      <c r="B93" s="718"/>
      <c r="C93" s="718"/>
      <c r="D93" s="719"/>
      <c r="E93" s="720" t="s">
        <v>3</v>
      </c>
      <c r="F93" s="721">
        <f>+F57+F66+F74+F84+F89+F92</f>
        <v>569680760.699</v>
      </c>
      <c r="G93" s="882"/>
      <c r="H93" s="697"/>
      <c r="I93" s="697"/>
      <c r="J93" s="697"/>
      <c r="K93" s="697"/>
      <c r="L93" s="697"/>
      <c r="M93" s="697"/>
      <c r="N93" s="697"/>
      <c r="O93" s="697"/>
      <c r="P93" s="697"/>
      <c r="Q93" s="697"/>
      <c r="R93" s="697"/>
      <c r="S93" s="697"/>
      <c r="T93" s="697"/>
      <c r="U93" s="697"/>
    </row>
    <row r="94" spans="1:21" s="669" customFormat="1" ht="16.2" thickBot="1" x14ac:dyDescent="0.3">
      <c r="A94" s="918" t="s">
        <v>182</v>
      </c>
      <c r="B94" s="919"/>
      <c r="C94" s="919"/>
      <c r="D94" s="919"/>
      <c r="E94" s="919"/>
      <c r="F94" s="920"/>
      <c r="G94" s="880"/>
      <c r="H94" s="670"/>
      <c r="I94" s="670"/>
      <c r="J94" s="670"/>
      <c r="K94" s="670"/>
      <c r="L94" s="670"/>
      <c r="M94" s="670"/>
      <c r="N94" s="670"/>
      <c r="O94" s="670"/>
      <c r="P94" s="670"/>
      <c r="Q94" s="670"/>
      <c r="R94" s="670"/>
      <c r="S94" s="670"/>
      <c r="T94" s="670"/>
      <c r="U94" s="670"/>
    </row>
    <row r="95" spans="1:21" s="669" customFormat="1" ht="13.8" x14ac:dyDescent="0.25">
      <c r="A95" s="921" t="s">
        <v>183</v>
      </c>
      <c r="B95" s="922"/>
      <c r="C95" s="922"/>
      <c r="D95" s="922"/>
      <c r="E95" s="922"/>
      <c r="F95" s="923"/>
      <c r="G95" s="880"/>
      <c r="H95" s="722"/>
      <c r="I95" s="722"/>
      <c r="J95" s="722"/>
      <c r="K95" s="722"/>
      <c r="L95" s="722"/>
      <c r="M95" s="722"/>
      <c r="N95" s="722"/>
      <c r="O95" s="722"/>
      <c r="P95" s="722"/>
      <c r="Q95" s="722"/>
      <c r="R95" s="722"/>
      <c r="S95" s="722"/>
      <c r="T95" s="722"/>
      <c r="U95" s="722"/>
    </row>
    <row r="96" spans="1:21" s="669" customFormat="1" ht="56.4" customHeight="1" thickBot="1" x14ac:dyDescent="0.3">
      <c r="A96" s="924"/>
      <c r="B96" s="925"/>
      <c r="C96" s="925"/>
      <c r="D96" s="925"/>
      <c r="E96" s="925"/>
      <c r="F96" s="926"/>
      <c r="G96" s="880"/>
      <c r="H96" s="670"/>
      <c r="I96" s="670"/>
      <c r="J96" s="670"/>
      <c r="K96" s="670"/>
      <c r="L96" s="670"/>
      <c r="M96" s="670"/>
      <c r="N96" s="670"/>
      <c r="O96" s="670"/>
      <c r="P96" s="670"/>
      <c r="Q96" s="670"/>
      <c r="R96" s="670"/>
      <c r="S96" s="670"/>
      <c r="T96" s="670"/>
      <c r="U96" s="670"/>
    </row>
    <row r="97" spans="1:21" s="669" customFormat="1" ht="15" customHeight="1" x14ac:dyDescent="0.25">
      <c r="A97" s="927" t="s">
        <v>133</v>
      </c>
      <c r="B97" s="929" t="s">
        <v>134</v>
      </c>
      <c r="C97" s="931" t="s">
        <v>135</v>
      </c>
      <c r="D97" s="933" t="s">
        <v>136</v>
      </c>
      <c r="E97" s="935" t="s">
        <v>0</v>
      </c>
      <c r="F97" s="937" t="s">
        <v>172</v>
      </c>
      <c r="G97" s="880"/>
      <c r="H97" s="670"/>
      <c r="I97" s="670"/>
      <c r="J97" s="670"/>
      <c r="K97" s="670"/>
      <c r="L97" s="670"/>
      <c r="M97" s="670"/>
      <c r="N97" s="670"/>
      <c r="O97" s="670"/>
      <c r="P97" s="670"/>
      <c r="Q97" s="670"/>
      <c r="R97" s="670"/>
      <c r="S97" s="670"/>
      <c r="T97" s="670"/>
      <c r="U97" s="670"/>
    </row>
    <row r="98" spans="1:21" s="669" customFormat="1" ht="14.4" thickBot="1" x14ac:dyDescent="0.3">
      <c r="A98" s="928"/>
      <c r="B98" s="930"/>
      <c r="C98" s="932"/>
      <c r="D98" s="934"/>
      <c r="E98" s="936"/>
      <c r="F98" s="938"/>
      <c r="G98" s="880"/>
      <c r="H98" s="670"/>
      <c r="I98" s="670"/>
      <c r="J98" s="670"/>
      <c r="K98" s="670"/>
      <c r="L98" s="670"/>
      <c r="M98" s="670"/>
      <c r="N98" s="670"/>
      <c r="O98" s="670"/>
      <c r="P98" s="670"/>
      <c r="Q98" s="670"/>
      <c r="R98" s="670"/>
      <c r="S98" s="670"/>
      <c r="T98" s="670"/>
      <c r="U98" s="670"/>
    </row>
    <row r="99" spans="1:21" s="669" customFormat="1" ht="16.2" thickBot="1" x14ac:dyDescent="0.3">
      <c r="A99" s="723">
        <v>1</v>
      </c>
      <c r="B99" s="724" t="s">
        <v>138</v>
      </c>
      <c r="C99" s="725"/>
      <c r="D99" s="726"/>
      <c r="E99" s="727"/>
      <c r="F99" s="728"/>
      <c r="G99" s="880"/>
      <c r="H99" s="670"/>
      <c r="I99" s="670"/>
      <c r="J99" s="670"/>
      <c r="K99" s="670"/>
      <c r="L99" s="670"/>
      <c r="M99" s="670"/>
      <c r="N99" s="670"/>
      <c r="O99" s="670"/>
      <c r="P99" s="670"/>
      <c r="Q99" s="670"/>
      <c r="R99" s="670"/>
      <c r="S99" s="670"/>
      <c r="T99" s="670"/>
      <c r="U99" s="670"/>
    </row>
    <row r="100" spans="1:21" s="669" customFormat="1" ht="15" x14ac:dyDescent="0.25">
      <c r="A100" s="645">
        <v>1.1000000000000001</v>
      </c>
      <c r="B100" s="646" t="s">
        <v>139</v>
      </c>
      <c r="C100" s="647" t="s">
        <v>2</v>
      </c>
      <c r="D100" s="648">
        <f>+D53</f>
        <v>7213.5</v>
      </c>
      <c r="E100" s="668">
        <v>626.47199999999998</v>
      </c>
      <c r="F100" s="650">
        <f>+ROUND(D100*E100,3)</f>
        <v>4519055.7719999999</v>
      </c>
      <c r="G100" s="880"/>
      <c r="H100" s="670"/>
      <c r="I100" s="670"/>
      <c r="J100" s="670"/>
      <c r="K100" s="670"/>
      <c r="L100" s="670"/>
      <c r="M100" s="729">
        <f>+F100</f>
        <v>4519055.7719999999</v>
      </c>
      <c r="N100" s="670"/>
      <c r="O100" s="670"/>
      <c r="P100" s="670"/>
      <c r="Q100" s="670"/>
      <c r="R100" s="670"/>
      <c r="S100" s="670"/>
      <c r="T100" s="670"/>
      <c r="U100" s="670"/>
    </row>
    <row r="101" spans="1:21" s="669" customFormat="1" ht="30" x14ac:dyDescent="0.25">
      <c r="A101" s="657">
        <v>1.2</v>
      </c>
      <c r="B101" s="658" t="s">
        <v>173</v>
      </c>
      <c r="C101" s="659" t="s">
        <v>152</v>
      </c>
      <c r="D101" s="648">
        <f t="shared" ref="D101:D103" si="17">+D54</f>
        <v>24877</v>
      </c>
      <c r="E101" s="661">
        <v>20</v>
      </c>
      <c r="F101" s="662">
        <f t="shared" ref="F101:F103" si="18">+ROUND(D101*E101,3)</f>
        <v>497540</v>
      </c>
      <c r="G101" s="880"/>
      <c r="H101" s="670"/>
      <c r="I101" s="670"/>
      <c r="J101" s="670"/>
      <c r="K101" s="670"/>
      <c r="L101" s="670"/>
      <c r="M101" s="729">
        <f t="shared" ref="M101:M103" si="19">+F101</f>
        <v>497540</v>
      </c>
      <c r="N101" s="670"/>
      <c r="O101" s="670"/>
      <c r="P101" s="670"/>
      <c r="Q101" s="670"/>
      <c r="R101" s="670"/>
      <c r="S101" s="670"/>
      <c r="T101" s="670"/>
      <c r="U101" s="670"/>
    </row>
    <row r="102" spans="1:21" s="669" customFormat="1" ht="30" x14ac:dyDescent="0.25">
      <c r="A102" s="657">
        <v>1.3</v>
      </c>
      <c r="B102" s="658" t="s">
        <v>174</v>
      </c>
      <c r="C102" s="659" t="s">
        <v>2</v>
      </c>
      <c r="D102" s="648">
        <f t="shared" si="17"/>
        <v>20812.5</v>
      </c>
      <c r="E102" s="661">
        <v>20</v>
      </c>
      <c r="F102" s="662">
        <f t="shared" si="18"/>
        <v>416250</v>
      </c>
      <c r="G102" s="880"/>
      <c r="H102" s="670"/>
      <c r="I102" s="670"/>
      <c r="J102" s="670"/>
      <c r="K102" s="670"/>
      <c r="L102" s="670"/>
      <c r="M102" s="729">
        <f t="shared" si="19"/>
        <v>416250</v>
      </c>
      <c r="N102" s="670"/>
      <c r="O102" s="670"/>
      <c r="P102" s="670"/>
      <c r="Q102" s="670"/>
      <c r="R102" s="670"/>
      <c r="S102" s="670"/>
      <c r="T102" s="670"/>
      <c r="U102" s="670"/>
    </row>
    <row r="103" spans="1:21" s="669" customFormat="1" ht="30" x14ac:dyDescent="0.25">
      <c r="A103" s="657">
        <v>1.4</v>
      </c>
      <c r="B103" s="658" t="s">
        <v>175</v>
      </c>
      <c r="C103" s="659" t="s">
        <v>152</v>
      </c>
      <c r="D103" s="648">
        <f t="shared" si="17"/>
        <v>14362.5</v>
      </c>
      <c r="E103" s="661">
        <v>20</v>
      </c>
      <c r="F103" s="662">
        <f t="shared" si="18"/>
        <v>287250</v>
      </c>
      <c r="G103" s="880"/>
      <c r="H103" s="670"/>
      <c r="I103" s="670"/>
      <c r="J103" s="670"/>
      <c r="K103" s="670"/>
      <c r="L103" s="670"/>
      <c r="M103" s="729">
        <f t="shared" si="19"/>
        <v>287250</v>
      </c>
      <c r="N103" s="670"/>
      <c r="O103" s="670"/>
      <c r="P103" s="670"/>
      <c r="Q103" s="670"/>
      <c r="R103" s="670"/>
      <c r="S103" s="670"/>
      <c r="T103" s="670"/>
      <c r="U103" s="670"/>
    </row>
    <row r="104" spans="1:21" s="669" customFormat="1" ht="16.2" thickBot="1" x14ac:dyDescent="0.3">
      <c r="A104" s="651" t="s">
        <v>140</v>
      </c>
      <c r="B104" s="652"/>
      <c r="C104" s="653"/>
      <c r="D104" s="654"/>
      <c r="E104" s="655"/>
      <c r="F104" s="656">
        <f>SUM(F100:F103)</f>
        <v>5720095.7719999999</v>
      </c>
      <c r="G104" s="880"/>
      <c r="H104" s="670"/>
      <c r="I104" s="670"/>
      <c r="J104" s="670"/>
      <c r="K104" s="670"/>
      <c r="L104" s="670"/>
      <c r="M104" s="670"/>
      <c r="N104" s="670"/>
      <c r="O104" s="670"/>
      <c r="P104" s="670"/>
      <c r="Q104" s="670"/>
      <c r="R104" s="670"/>
      <c r="S104" s="670"/>
      <c r="T104" s="670"/>
      <c r="U104" s="670"/>
    </row>
    <row r="105" spans="1:21" s="669" customFormat="1" ht="16.2" thickBot="1" x14ac:dyDescent="0.3">
      <c r="A105" s="723">
        <v>2</v>
      </c>
      <c r="B105" s="724" t="s">
        <v>141</v>
      </c>
      <c r="C105" s="725"/>
      <c r="D105" s="726"/>
      <c r="E105" s="727"/>
      <c r="F105" s="728"/>
      <c r="G105" s="880"/>
      <c r="H105" s="670"/>
      <c r="I105" s="670"/>
      <c r="J105" s="670"/>
      <c r="K105" s="670"/>
      <c r="L105" s="670"/>
      <c r="M105" s="670"/>
      <c r="N105" s="670"/>
      <c r="O105" s="670"/>
      <c r="P105" s="670"/>
      <c r="Q105" s="670"/>
      <c r="R105" s="670"/>
      <c r="S105" s="670"/>
      <c r="T105" s="670"/>
      <c r="U105" s="670"/>
    </row>
    <row r="106" spans="1:21" s="669" customFormat="1" ht="15" x14ac:dyDescent="0.25">
      <c r="A106" s="657">
        <v>2.1</v>
      </c>
      <c r="B106" s="658" t="s">
        <v>142</v>
      </c>
      <c r="C106" s="659" t="s">
        <v>143</v>
      </c>
      <c r="D106" s="660">
        <f>+D59</f>
        <v>28529</v>
      </c>
      <c r="E106" s="661">
        <v>419.12000000000006</v>
      </c>
      <c r="F106" s="662">
        <f t="shared" ref="F106:F112" si="20">+ROUND(D106*E106,3)</f>
        <v>11957074.48</v>
      </c>
      <c r="G106" s="880"/>
      <c r="H106" s="670"/>
      <c r="I106" s="670"/>
      <c r="J106" s="670"/>
      <c r="K106" s="670"/>
      <c r="L106" s="670"/>
      <c r="M106" s="670"/>
      <c r="N106" s="730">
        <f>+F106</f>
        <v>11957074.48</v>
      </c>
      <c r="O106" s="707"/>
      <c r="P106" s="670"/>
      <c r="Q106" s="670"/>
      <c r="R106" s="670"/>
      <c r="S106" s="670"/>
      <c r="T106" s="670"/>
      <c r="U106" s="670"/>
    </row>
    <row r="107" spans="1:21" s="669" customFormat="1" ht="15" x14ac:dyDescent="0.25">
      <c r="A107" s="657">
        <v>2.2000000000000002</v>
      </c>
      <c r="B107" s="658" t="s">
        <v>144</v>
      </c>
      <c r="C107" s="659" t="s">
        <v>143</v>
      </c>
      <c r="D107" s="660">
        <f t="shared" ref="D107:D112" si="21">+D60</f>
        <v>67727</v>
      </c>
      <c r="E107" s="661">
        <v>74.399999999999991</v>
      </c>
      <c r="F107" s="662">
        <f t="shared" si="20"/>
        <v>5038888.8</v>
      </c>
      <c r="G107" s="880"/>
      <c r="H107" s="670"/>
      <c r="I107" s="670"/>
      <c r="J107" s="670"/>
      <c r="K107" s="670"/>
      <c r="L107" s="670"/>
      <c r="M107" s="670"/>
      <c r="N107" s="730">
        <f t="shared" ref="N107:N112" si="22">+F107</f>
        <v>5038888.8</v>
      </c>
      <c r="O107" s="707"/>
      <c r="P107" s="670"/>
      <c r="Q107" s="670"/>
      <c r="R107" s="670"/>
      <c r="S107" s="670"/>
      <c r="T107" s="670"/>
      <c r="U107" s="670"/>
    </row>
    <row r="108" spans="1:21" s="669" customFormat="1" ht="15" x14ac:dyDescent="0.25">
      <c r="A108" s="657">
        <v>2.2999999999999998</v>
      </c>
      <c r="B108" s="658" t="s">
        <v>145</v>
      </c>
      <c r="C108" s="659" t="s">
        <v>2</v>
      </c>
      <c r="D108" s="660">
        <f t="shared" si="21"/>
        <v>7550.0000000000091</v>
      </c>
      <c r="E108" s="649">
        <v>626.47199999999998</v>
      </c>
      <c r="F108" s="662">
        <f t="shared" si="20"/>
        <v>4729863.5999999996</v>
      </c>
      <c r="G108" s="880"/>
      <c r="H108" s="670"/>
      <c r="I108" s="670"/>
      <c r="J108" s="670"/>
      <c r="K108" s="670"/>
      <c r="L108" s="670"/>
      <c r="M108" s="670"/>
      <c r="N108" s="730">
        <f t="shared" si="22"/>
        <v>4729863.5999999996</v>
      </c>
      <c r="O108" s="707"/>
      <c r="P108" s="670"/>
      <c r="Q108" s="670"/>
      <c r="R108" s="670"/>
      <c r="S108" s="670"/>
      <c r="T108" s="670"/>
      <c r="U108" s="670"/>
    </row>
    <row r="109" spans="1:21" s="669" customFormat="1" ht="15" x14ac:dyDescent="0.25">
      <c r="A109" s="657">
        <v>2.4</v>
      </c>
      <c r="B109" s="664" t="s">
        <v>146</v>
      </c>
      <c r="C109" s="659" t="s">
        <v>143</v>
      </c>
      <c r="D109" s="660">
        <f t="shared" si="21"/>
        <v>284036</v>
      </c>
      <c r="E109" s="661">
        <v>206.69159999999999</v>
      </c>
      <c r="F109" s="662">
        <f t="shared" si="20"/>
        <v>58707855.298</v>
      </c>
      <c r="G109" s="880"/>
      <c r="H109" s="670"/>
      <c r="I109" s="670"/>
      <c r="J109" s="670"/>
      <c r="K109" s="670"/>
      <c r="L109" s="670"/>
      <c r="M109" s="670"/>
      <c r="N109" s="730">
        <f t="shared" si="22"/>
        <v>58707855.298</v>
      </c>
      <c r="O109" s="707"/>
      <c r="P109" s="670"/>
      <c r="Q109" s="670"/>
      <c r="R109" s="670"/>
      <c r="S109" s="670"/>
      <c r="T109" s="670"/>
      <c r="U109" s="670"/>
    </row>
    <row r="110" spans="1:21" s="669" customFormat="1" ht="30" x14ac:dyDescent="0.25">
      <c r="A110" s="657">
        <v>2.5</v>
      </c>
      <c r="B110" s="658" t="s">
        <v>147</v>
      </c>
      <c r="C110" s="659" t="s">
        <v>143</v>
      </c>
      <c r="D110" s="660">
        <f t="shared" si="21"/>
        <v>73206</v>
      </c>
      <c r="E110" s="661">
        <v>641.57600000000002</v>
      </c>
      <c r="F110" s="662">
        <f t="shared" si="20"/>
        <v>46967212.656000003</v>
      </c>
      <c r="G110" s="880"/>
      <c r="H110" s="670"/>
      <c r="I110" s="670"/>
      <c r="J110" s="670"/>
      <c r="K110" s="670"/>
      <c r="L110" s="670"/>
      <c r="M110" s="670"/>
      <c r="N110" s="730">
        <f t="shared" si="22"/>
        <v>46967212.656000003</v>
      </c>
      <c r="O110" s="707"/>
      <c r="P110" s="670"/>
      <c r="Q110" s="670"/>
      <c r="R110" s="670"/>
      <c r="S110" s="670"/>
      <c r="T110" s="670"/>
      <c r="U110" s="670"/>
    </row>
    <row r="111" spans="1:21" s="669" customFormat="1" ht="15" x14ac:dyDescent="0.25">
      <c r="A111" s="657">
        <v>2.6</v>
      </c>
      <c r="B111" s="658" t="s">
        <v>148</v>
      </c>
      <c r="C111" s="659" t="s">
        <v>143</v>
      </c>
      <c r="D111" s="660">
        <f>+D64</f>
        <v>125068.99999999997</v>
      </c>
      <c r="E111" s="661">
        <v>37.199999999999996</v>
      </c>
      <c r="F111" s="662">
        <f t="shared" si="20"/>
        <v>4652566.8</v>
      </c>
      <c r="G111" s="880"/>
      <c r="H111" s="670"/>
      <c r="I111" s="670"/>
      <c r="J111" s="670"/>
      <c r="K111" s="670"/>
      <c r="L111" s="670"/>
      <c r="M111" s="670"/>
      <c r="N111" s="730">
        <f t="shared" si="22"/>
        <v>4652566.8</v>
      </c>
      <c r="O111" s="707"/>
      <c r="P111" s="670"/>
      <c r="Q111" s="670"/>
      <c r="R111" s="670"/>
      <c r="S111" s="670"/>
      <c r="T111" s="670"/>
      <c r="U111" s="670"/>
    </row>
    <row r="112" spans="1:21" s="669" customFormat="1" ht="15" x14ac:dyDescent="0.25">
      <c r="A112" s="657">
        <v>2.7</v>
      </c>
      <c r="B112" s="658" t="s">
        <v>176</v>
      </c>
      <c r="C112" s="659" t="s">
        <v>143</v>
      </c>
      <c r="D112" s="660">
        <f t="shared" si="21"/>
        <v>95892</v>
      </c>
      <c r="E112" s="661">
        <v>42</v>
      </c>
      <c r="F112" s="662">
        <f t="shared" si="20"/>
        <v>4027464</v>
      </c>
      <c r="G112" s="880"/>
      <c r="H112" s="670"/>
      <c r="I112" s="670"/>
      <c r="J112" s="670"/>
      <c r="K112" s="670"/>
      <c r="L112" s="670"/>
      <c r="M112" s="670"/>
      <c r="N112" s="730">
        <f t="shared" si="22"/>
        <v>4027464</v>
      </c>
      <c r="O112" s="707"/>
      <c r="P112" s="670"/>
      <c r="Q112" s="670"/>
      <c r="R112" s="670"/>
      <c r="S112" s="670"/>
      <c r="T112" s="670"/>
      <c r="U112" s="670"/>
    </row>
    <row r="113" spans="1:21" s="669" customFormat="1" ht="16.2" thickBot="1" x14ac:dyDescent="0.3">
      <c r="A113" s="651" t="s">
        <v>140</v>
      </c>
      <c r="B113" s="652"/>
      <c r="C113" s="653"/>
      <c r="D113" s="654"/>
      <c r="E113" s="655"/>
      <c r="F113" s="656">
        <f>SUM(F106:F112)</f>
        <v>136080925.634</v>
      </c>
      <c r="G113" s="880"/>
      <c r="H113" s="670"/>
      <c r="I113" s="670"/>
      <c r="J113" s="670"/>
      <c r="K113" s="670"/>
      <c r="L113" s="670"/>
      <c r="M113" s="670"/>
      <c r="N113" s="707"/>
      <c r="O113" s="707"/>
      <c r="P113" s="670"/>
      <c r="Q113" s="670"/>
      <c r="R113" s="670"/>
      <c r="S113" s="670"/>
      <c r="T113" s="670"/>
      <c r="U113" s="670"/>
    </row>
    <row r="114" spans="1:21" s="669" customFormat="1" ht="16.2" thickBot="1" x14ac:dyDescent="0.3">
      <c r="A114" s="723">
        <v>3</v>
      </c>
      <c r="B114" s="724" t="s">
        <v>149</v>
      </c>
      <c r="C114" s="725"/>
      <c r="D114" s="726"/>
      <c r="E114" s="727"/>
      <c r="F114" s="728"/>
      <c r="G114" s="880"/>
      <c r="H114" s="670"/>
      <c r="I114" s="670"/>
      <c r="J114" s="670"/>
      <c r="K114" s="670"/>
      <c r="L114" s="670"/>
      <c r="M114" s="670"/>
      <c r="N114" s="670"/>
      <c r="O114" s="670"/>
      <c r="P114" s="670"/>
      <c r="Q114" s="670"/>
      <c r="R114" s="670"/>
      <c r="S114" s="670"/>
      <c r="T114" s="670"/>
      <c r="U114" s="670"/>
    </row>
    <row r="115" spans="1:21" s="669" customFormat="1" ht="60" x14ac:dyDescent="0.25">
      <c r="A115" s="657">
        <v>3.1</v>
      </c>
      <c r="B115" s="658" t="s">
        <v>150</v>
      </c>
      <c r="C115" s="659" t="s">
        <v>2</v>
      </c>
      <c r="D115" s="660">
        <f>+D68</f>
        <v>289509.50000000006</v>
      </c>
      <c r="E115" s="649">
        <v>626.47199999999998</v>
      </c>
      <c r="F115" s="662">
        <f t="shared" ref="F115:F119" si="23">+ROUND(D115*E115,3)</f>
        <v>181369595.484</v>
      </c>
      <c r="G115" s="880"/>
      <c r="H115" s="670"/>
      <c r="I115" s="670"/>
      <c r="J115" s="670"/>
      <c r="K115" s="670"/>
      <c r="L115" s="670"/>
      <c r="M115" s="670"/>
      <c r="N115" s="730">
        <f>+F115/2</f>
        <v>90684797.741999999</v>
      </c>
      <c r="O115" s="731">
        <f>+N115</f>
        <v>90684797.741999999</v>
      </c>
      <c r="P115" s="670"/>
      <c r="Q115" s="670"/>
      <c r="R115" s="670"/>
      <c r="S115" s="670"/>
      <c r="T115" s="670"/>
      <c r="U115" s="670"/>
    </row>
    <row r="116" spans="1:21" s="669" customFormat="1" ht="15" x14ac:dyDescent="0.25">
      <c r="A116" s="657">
        <v>3.2</v>
      </c>
      <c r="B116" s="658" t="s">
        <v>151</v>
      </c>
      <c r="C116" s="659" t="s">
        <v>152</v>
      </c>
      <c r="D116" s="660">
        <f>+D69</f>
        <v>84975</v>
      </c>
      <c r="E116" s="661">
        <v>268</v>
      </c>
      <c r="F116" s="662">
        <f t="shared" si="23"/>
        <v>22773300</v>
      </c>
      <c r="G116" s="880"/>
      <c r="H116" s="670"/>
      <c r="I116" s="670"/>
      <c r="J116" s="670"/>
      <c r="K116" s="670"/>
      <c r="L116" s="670"/>
      <c r="M116" s="670"/>
      <c r="N116" s="730">
        <f t="shared" ref="N116:N120" si="24">+F116/2</f>
        <v>11386650</v>
      </c>
      <c r="O116" s="731">
        <f t="shared" ref="O116:O120" si="25">+N116</f>
        <v>11386650</v>
      </c>
      <c r="P116" s="670"/>
      <c r="Q116" s="670"/>
      <c r="R116" s="670"/>
      <c r="S116" s="670"/>
      <c r="T116" s="670"/>
      <c r="U116" s="670"/>
    </row>
    <row r="117" spans="1:21" s="669" customFormat="1" ht="30" x14ac:dyDescent="0.25">
      <c r="A117" s="657">
        <v>3.3</v>
      </c>
      <c r="B117" s="658" t="s">
        <v>153</v>
      </c>
      <c r="C117" s="659" t="s">
        <v>2</v>
      </c>
      <c r="D117" s="660">
        <f t="shared" ref="D117:D120" si="26">+D70</f>
        <v>113503</v>
      </c>
      <c r="E117" s="661">
        <v>268</v>
      </c>
      <c r="F117" s="662">
        <f t="shared" si="23"/>
        <v>30418804</v>
      </c>
      <c r="G117" s="880"/>
      <c r="H117" s="670"/>
      <c r="I117" s="670"/>
      <c r="J117" s="670"/>
      <c r="K117" s="670"/>
      <c r="L117" s="670"/>
      <c r="M117" s="670"/>
      <c r="N117" s="730">
        <f t="shared" si="24"/>
        <v>15209402</v>
      </c>
      <c r="O117" s="731">
        <f t="shared" si="25"/>
        <v>15209402</v>
      </c>
      <c r="P117" s="670"/>
      <c r="Q117" s="670"/>
      <c r="R117" s="670"/>
      <c r="S117" s="670"/>
      <c r="T117" s="670"/>
      <c r="U117" s="670"/>
    </row>
    <row r="118" spans="1:21" s="669" customFormat="1" ht="15" x14ac:dyDescent="0.25">
      <c r="A118" s="657">
        <v>3.4</v>
      </c>
      <c r="B118" s="658" t="s">
        <v>154</v>
      </c>
      <c r="C118" s="659" t="s">
        <v>2</v>
      </c>
      <c r="D118" s="660">
        <f t="shared" si="26"/>
        <v>16954</v>
      </c>
      <c r="E118" s="661">
        <v>851.91359999999997</v>
      </c>
      <c r="F118" s="662">
        <f t="shared" si="23"/>
        <v>14443343.174000001</v>
      </c>
      <c r="G118" s="880"/>
      <c r="H118" s="670"/>
      <c r="I118" s="670"/>
      <c r="J118" s="670"/>
      <c r="K118" s="670"/>
      <c r="L118" s="670"/>
      <c r="M118" s="670"/>
      <c r="N118" s="730">
        <f t="shared" si="24"/>
        <v>7221671.5870000003</v>
      </c>
      <c r="O118" s="731">
        <f t="shared" si="25"/>
        <v>7221671.5870000003</v>
      </c>
      <c r="P118" s="670"/>
      <c r="Q118" s="670"/>
      <c r="R118" s="670"/>
      <c r="S118" s="670"/>
      <c r="T118" s="670"/>
      <c r="U118" s="670"/>
    </row>
    <row r="119" spans="1:21" s="669" customFormat="1" ht="15" x14ac:dyDescent="0.25">
      <c r="A119" s="657">
        <v>3.5</v>
      </c>
      <c r="B119" s="658" t="s">
        <v>155</v>
      </c>
      <c r="C119" s="659" t="s">
        <v>152</v>
      </c>
      <c r="D119" s="660">
        <f t="shared" si="26"/>
        <v>29079</v>
      </c>
      <c r="E119" s="661">
        <v>293.05</v>
      </c>
      <c r="F119" s="662">
        <f t="shared" si="23"/>
        <v>8521600.9499999993</v>
      </c>
      <c r="G119" s="880"/>
      <c r="H119" s="670"/>
      <c r="I119" s="670"/>
      <c r="J119" s="670"/>
      <c r="K119" s="670"/>
      <c r="L119" s="670"/>
      <c r="M119" s="670"/>
      <c r="N119" s="730">
        <f t="shared" si="24"/>
        <v>4260800.4749999996</v>
      </c>
      <c r="O119" s="731">
        <f t="shared" si="25"/>
        <v>4260800.4749999996</v>
      </c>
      <c r="P119" s="670"/>
      <c r="Q119" s="670"/>
      <c r="R119" s="670"/>
      <c r="S119" s="670"/>
      <c r="T119" s="670"/>
      <c r="U119" s="670"/>
    </row>
    <row r="120" spans="1:21" s="669" customFormat="1" ht="15" x14ac:dyDescent="0.25">
      <c r="A120" s="657">
        <v>3.6</v>
      </c>
      <c r="B120" s="658" t="s">
        <v>156</v>
      </c>
      <c r="C120" s="659" t="s">
        <v>157</v>
      </c>
      <c r="D120" s="660">
        <f t="shared" si="26"/>
        <v>10928</v>
      </c>
      <c r="E120" s="661">
        <v>350.82432</v>
      </c>
      <c r="F120" s="662">
        <f>+ROUND(D120*E120,3)</f>
        <v>3833808.1690000002</v>
      </c>
      <c r="G120" s="880"/>
      <c r="H120" s="670"/>
      <c r="I120" s="670"/>
      <c r="J120" s="670"/>
      <c r="K120" s="670"/>
      <c r="L120" s="670"/>
      <c r="M120" s="670"/>
      <c r="N120" s="730">
        <f t="shared" si="24"/>
        <v>1916904.0845000001</v>
      </c>
      <c r="O120" s="731">
        <f t="shared" si="25"/>
        <v>1916904.0845000001</v>
      </c>
      <c r="P120" s="670"/>
      <c r="Q120" s="670"/>
      <c r="R120" s="670"/>
      <c r="S120" s="670"/>
      <c r="T120" s="670"/>
      <c r="U120" s="670"/>
    </row>
    <row r="121" spans="1:21" s="669" customFormat="1" ht="16.2" thickBot="1" x14ac:dyDescent="0.3">
      <c r="A121" s="671" t="s">
        <v>140</v>
      </c>
      <c r="B121" s="652"/>
      <c r="C121" s="653"/>
      <c r="D121" s="654"/>
      <c r="E121" s="655"/>
      <c r="F121" s="656">
        <f>SUM(F115:F120)</f>
        <v>261360451.77699998</v>
      </c>
      <c r="G121" s="880"/>
      <c r="H121" s="670"/>
      <c r="I121" s="670"/>
      <c r="J121" s="670"/>
      <c r="K121" s="670"/>
      <c r="L121" s="670"/>
      <c r="M121" s="670"/>
      <c r="N121" s="670"/>
      <c r="O121" s="670"/>
      <c r="P121" s="670"/>
      <c r="Q121" s="670"/>
      <c r="R121" s="670"/>
      <c r="S121" s="670"/>
      <c r="T121" s="670"/>
      <c r="U121" s="670"/>
    </row>
    <row r="122" spans="1:21" s="669" customFormat="1" ht="16.2" thickBot="1" x14ac:dyDescent="0.3">
      <c r="A122" s="723">
        <v>4</v>
      </c>
      <c r="B122" s="724" t="s">
        <v>158</v>
      </c>
      <c r="C122" s="725"/>
      <c r="D122" s="726"/>
      <c r="E122" s="727"/>
      <c r="F122" s="728"/>
      <c r="G122" s="880"/>
      <c r="H122" s="670"/>
      <c r="I122" s="670"/>
      <c r="J122" s="670"/>
      <c r="K122" s="670"/>
      <c r="L122" s="670"/>
      <c r="M122" s="670"/>
      <c r="N122" s="670"/>
      <c r="O122" s="670"/>
      <c r="P122" s="670"/>
      <c r="Q122" s="670"/>
      <c r="R122" s="670"/>
      <c r="S122" s="670"/>
      <c r="T122" s="670"/>
      <c r="U122" s="670"/>
    </row>
    <row r="123" spans="1:21" s="669" customFormat="1" ht="15" x14ac:dyDescent="0.25">
      <c r="A123" s="657">
        <v>4.0999999999999996</v>
      </c>
      <c r="B123" s="658" t="s">
        <v>177</v>
      </c>
      <c r="C123" s="659" t="s">
        <v>143</v>
      </c>
      <c r="D123" s="660">
        <f>+D76</f>
        <v>67727</v>
      </c>
      <c r="E123" s="661">
        <v>38.6</v>
      </c>
      <c r="F123" s="662">
        <f t="shared" ref="F123:F130" si="27">+ROUND(D123*E123,3)</f>
        <v>2614262.2000000002</v>
      </c>
      <c r="G123" s="880"/>
      <c r="H123" s="670"/>
      <c r="I123" s="670"/>
      <c r="J123" s="670"/>
      <c r="K123" s="670"/>
      <c r="L123" s="670"/>
      <c r="M123" s="670"/>
      <c r="N123" s="729">
        <f>+F123</f>
        <v>2614262.2000000002</v>
      </c>
      <c r="O123" s="670"/>
      <c r="P123" s="670"/>
      <c r="Q123" s="670"/>
      <c r="R123" s="670"/>
      <c r="S123" s="670"/>
      <c r="T123" s="670"/>
      <c r="U123" s="670"/>
    </row>
    <row r="124" spans="1:21" s="669" customFormat="1" ht="15" x14ac:dyDescent="0.25">
      <c r="A124" s="657">
        <v>4.2</v>
      </c>
      <c r="B124" s="658" t="s">
        <v>178</v>
      </c>
      <c r="C124" s="659" t="s">
        <v>2</v>
      </c>
      <c r="D124" s="660">
        <f t="shared" ref="D124:D130" si="28">+D77</f>
        <v>38405</v>
      </c>
      <c r="E124" s="661">
        <v>27.5</v>
      </c>
      <c r="F124" s="662">
        <f t="shared" si="27"/>
        <v>1056137.5</v>
      </c>
      <c r="G124" s="880"/>
      <c r="H124" s="670"/>
      <c r="I124" s="670"/>
      <c r="J124" s="670"/>
      <c r="K124" s="670"/>
      <c r="L124" s="670"/>
      <c r="M124" s="670"/>
      <c r="N124" s="729">
        <f t="shared" ref="N124:N130" si="29">+F124</f>
        <v>1056137.5</v>
      </c>
      <c r="O124" s="670"/>
      <c r="P124" s="670"/>
      <c r="Q124" s="670"/>
      <c r="R124" s="670"/>
      <c r="S124" s="670"/>
      <c r="T124" s="670"/>
      <c r="U124" s="670"/>
    </row>
    <row r="125" spans="1:21" s="669" customFormat="1" ht="15" x14ac:dyDescent="0.25">
      <c r="A125" s="657">
        <v>4.3</v>
      </c>
      <c r="B125" s="658" t="s">
        <v>179</v>
      </c>
      <c r="C125" s="659" t="s">
        <v>157</v>
      </c>
      <c r="D125" s="660">
        <f t="shared" si="28"/>
        <v>10928</v>
      </c>
      <c r="E125" s="661">
        <v>2457</v>
      </c>
      <c r="F125" s="662">
        <f t="shared" si="27"/>
        <v>26850096</v>
      </c>
      <c r="G125" s="880"/>
      <c r="H125" s="670"/>
      <c r="I125" s="670"/>
      <c r="J125" s="670"/>
      <c r="K125" s="670"/>
      <c r="L125" s="670"/>
      <c r="M125" s="670"/>
      <c r="N125" s="729">
        <f t="shared" si="29"/>
        <v>26850096</v>
      </c>
      <c r="O125" s="670"/>
      <c r="P125" s="670"/>
      <c r="Q125" s="670"/>
      <c r="R125" s="670"/>
      <c r="S125" s="670"/>
      <c r="T125" s="670"/>
      <c r="U125" s="670"/>
    </row>
    <row r="126" spans="1:21" s="669" customFormat="1" ht="15" x14ac:dyDescent="0.25">
      <c r="A126" s="657">
        <v>4.4000000000000004</v>
      </c>
      <c r="B126" s="658" t="s">
        <v>180</v>
      </c>
      <c r="C126" s="659" t="s">
        <v>143</v>
      </c>
      <c r="D126" s="660">
        <f t="shared" si="28"/>
        <v>1961639.61</v>
      </c>
      <c r="E126" s="661">
        <v>20.475000000000001</v>
      </c>
      <c r="F126" s="662">
        <f t="shared" si="27"/>
        <v>40164571.015000001</v>
      </c>
      <c r="G126" s="880"/>
      <c r="H126" s="670"/>
      <c r="I126" s="670"/>
      <c r="J126" s="670"/>
      <c r="K126" s="670"/>
      <c r="L126" s="670"/>
      <c r="M126" s="670"/>
      <c r="N126" s="729">
        <f t="shared" si="29"/>
        <v>40164571.015000001</v>
      </c>
      <c r="O126" s="670"/>
      <c r="P126" s="670"/>
      <c r="Q126" s="670"/>
      <c r="R126" s="670"/>
      <c r="S126" s="670"/>
      <c r="T126" s="670"/>
      <c r="U126" s="670"/>
    </row>
    <row r="127" spans="1:21" s="669" customFormat="1" ht="15" x14ac:dyDescent="0.25">
      <c r="A127" s="657">
        <v>4.5</v>
      </c>
      <c r="B127" s="658" t="s">
        <v>181</v>
      </c>
      <c r="C127" s="659" t="s">
        <v>2</v>
      </c>
      <c r="D127" s="660">
        <f t="shared" si="28"/>
        <v>74976</v>
      </c>
      <c r="E127" s="661">
        <v>26</v>
      </c>
      <c r="F127" s="662">
        <f t="shared" si="27"/>
        <v>1949376</v>
      </c>
      <c r="G127" s="880"/>
      <c r="H127" s="670"/>
      <c r="I127" s="670"/>
      <c r="J127" s="670"/>
      <c r="K127" s="670"/>
      <c r="L127" s="670"/>
      <c r="M127" s="670"/>
      <c r="N127" s="729">
        <f t="shared" si="29"/>
        <v>1949376</v>
      </c>
      <c r="O127" s="670"/>
      <c r="P127" s="670"/>
      <c r="Q127" s="670"/>
      <c r="R127" s="670"/>
      <c r="S127" s="670"/>
      <c r="T127" s="670"/>
      <c r="U127" s="670"/>
    </row>
    <row r="128" spans="1:21" s="669" customFormat="1" ht="15" x14ac:dyDescent="0.25">
      <c r="A128" s="657">
        <v>4.5999999999999996</v>
      </c>
      <c r="B128" s="658" t="s">
        <v>159</v>
      </c>
      <c r="C128" s="659" t="s">
        <v>152</v>
      </c>
      <c r="D128" s="660">
        <f t="shared" si="28"/>
        <v>85325.499999999956</v>
      </c>
      <c r="E128" s="661">
        <v>243.04000000000002</v>
      </c>
      <c r="F128" s="662">
        <f t="shared" si="27"/>
        <v>20737509.52</v>
      </c>
      <c r="G128" s="880"/>
      <c r="H128" s="670"/>
      <c r="I128" s="670"/>
      <c r="J128" s="670"/>
      <c r="K128" s="670"/>
      <c r="L128" s="670"/>
      <c r="M128" s="670"/>
      <c r="N128" s="729">
        <f t="shared" si="29"/>
        <v>20737509.52</v>
      </c>
      <c r="O128" s="670"/>
      <c r="P128" s="670"/>
      <c r="Q128" s="670"/>
      <c r="R128" s="670"/>
      <c r="S128" s="670"/>
      <c r="T128" s="670"/>
      <c r="U128" s="670"/>
    </row>
    <row r="129" spans="1:21" s="669" customFormat="1" ht="15" x14ac:dyDescent="0.25">
      <c r="A129" s="657">
        <v>4.7</v>
      </c>
      <c r="B129" s="658" t="s">
        <v>160</v>
      </c>
      <c r="C129" s="659" t="s">
        <v>161</v>
      </c>
      <c r="D129" s="660">
        <f t="shared" si="28"/>
        <v>1761160.5</v>
      </c>
      <c r="E129" s="661">
        <v>3</v>
      </c>
      <c r="F129" s="662">
        <f t="shared" si="27"/>
        <v>5283481.5</v>
      </c>
      <c r="G129" s="880"/>
      <c r="H129" s="670"/>
      <c r="I129" s="670"/>
      <c r="J129" s="670"/>
      <c r="K129" s="670"/>
      <c r="L129" s="670"/>
      <c r="M129" s="670"/>
      <c r="N129" s="729">
        <f t="shared" si="29"/>
        <v>5283481.5</v>
      </c>
      <c r="O129" s="670"/>
      <c r="P129" s="670"/>
      <c r="Q129" s="670"/>
      <c r="R129" s="670"/>
      <c r="S129" s="670"/>
      <c r="T129" s="670"/>
      <c r="U129" s="670"/>
    </row>
    <row r="130" spans="1:21" s="669" customFormat="1" ht="30" x14ac:dyDescent="0.25">
      <c r="A130" s="657">
        <v>4.8</v>
      </c>
      <c r="B130" s="658" t="s">
        <v>162</v>
      </c>
      <c r="C130" s="659" t="s">
        <v>161</v>
      </c>
      <c r="D130" s="660">
        <f t="shared" si="28"/>
        <v>217190</v>
      </c>
      <c r="E130" s="661">
        <v>18</v>
      </c>
      <c r="F130" s="662">
        <f t="shared" si="27"/>
        <v>3909420</v>
      </c>
      <c r="G130" s="880"/>
      <c r="H130" s="670"/>
      <c r="I130" s="670"/>
      <c r="J130" s="670"/>
      <c r="K130" s="670"/>
      <c r="L130" s="670"/>
      <c r="M130" s="670"/>
      <c r="N130" s="729">
        <f t="shared" si="29"/>
        <v>3909420</v>
      </c>
      <c r="O130" s="670"/>
      <c r="P130" s="670"/>
      <c r="Q130" s="670"/>
      <c r="R130" s="670"/>
      <c r="S130" s="670"/>
      <c r="T130" s="670"/>
      <c r="U130" s="670"/>
    </row>
    <row r="131" spans="1:21" s="669" customFormat="1" ht="16.2" thickBot="1" x14ac:dyDescent="0.3">
      <c r="A131" s="651" t="s">
        <v>140</v>
      </c>
      <c r="B131" s="652"/>
      <c r="C131" s="653"/>
      <c r="D131" s="654"/>
      <c r="E131" s="655"/>
      <c r="F131" s="656">
        <f>SUM(F123:F130)</f>
        <v>102564853.735</v>
      </c>
      <c r="G131" s="880"/>
      <c r="H131" s="670"/>
      <c r="I131" s="670"/>
      <c r="J131" s="670"/>
      <c r="K131" s="670"/>
      <c r="L131" s="670"/>
      <c r="M131" s="670"/>
      <c r="N131" s="670"/>
      <c r="O131" s="670"/>
      <c r="P131" s="670"/>
      <c r="Q131" s="670"/>
      <c r="R131" s="670"/>
      <c r="S131" s="670"/>
      <c r="T131" s="670"/>
      <c r="U131" s="670"/>
    </row>
    <row r="132" spans="1:21" s="669" customFormat="1" ht="16.2" thickBot="1" x14ac:dyDescent="0.3">
      <c r="A132" s="723">
        <v>5</v>
      </c>
      <c r="B132" s="724" t="s">
        <v>163</v>
      </c>
      <c r="C132" s="725"/>
      <c r="D132" s="726"/>
      <c r="E132" s="732"/>
      <c r="F132" s="728"/>
      <c r="G132" s="880"/>
      <c r="H132" s="670"/>
      <c r="I132" s="670"/>
      <c r="J132" s="670"/>
      <c r="K132" s="670"/>
      <c r="L132" s="670"/>
      <c r="M132" s="670"/>
      <c r="N132" s="670"/>
      <c r="O132" s="670"/>
      <c r="P132" s="670"/>
      <c r="Q132" s="670"/>
      <c r="R132" s="670"/>
      <c r="S132" s="670"/>
      <c r="T132" s="670"/>
      <c r="U132" s="670"/>
    </row>
    <row r="133" spans="1:21" s="669" customFormat="1" ht="15" x14ac:dyDescent="0.25">
      <c r="A133" s="674">
        <v>5.0999999999999996</v>
      </c>
      <c r="B133" s="675" t="s">
        <v>164</v>
      </c>
      <c r="C133" s="676" t="s">
        <v>165</v>
      </c>
      <c r="D133" s="677">
        <f>+D86</f>
        <v>739303</v>
      </c>
      <c r="E133" s="678">
        <v>4</v>
      </c>
      <c r="F133" s="662">
        <f t="shared" ref="F133:F138" si="30">+ROUND(D133*E133,3)</f>
        <v>2957212</v>
      </c>
      <c r="G133" s="880"/>
      <c r="H133" s="670"/>
      <c r="I133" s="670"/>
      <c r="J133" s="670"/>
      <c r="K133" s="670"/>
      <c r="L133" s="670"/>
      <c r="M133" s="670"/>
      <c r="N133" s="670"/>
      <c r="O133" s="729">
        <f>+F133</f>
        <v>2957212</v>
      </c>
      <c r="P133" s="670"/>
      <c r="Q133" s="670"/>
      <c r="R133" s="670"/>
      <c r="S133" s="670"/>
      <c r="T133" s="670"/>
      <c r="U133" s="670"/>
    </row>
    <row r="134" spans="1:21" s="669" customFormat="1" ht="15" x14ac:dyDescent="0.25">
      <c r="A134" s="674">
        <v>5.2</v>
      </c>
      <c r="B134" s="675" t="s">
        <v>166</v>
      </c>
      <c r="C134" s="676" t="s">
        <v>165</v>
      </c>
      <c r="D134" s="677">
        <f t="shared" ref="D134:D135" si="31">+D87</f>
        <v>23803.5</v>
      </c>
      <c r="E134" s="710">
        <v>4</v>
      </c>
      <c r="F134" s="662">
        <f t="shared" si="30"/>
        <v>95214</v>
      </c>
      <c r="G134" s="880"/>
      <c r="H134" s="670"/>
      <c r="I134" s="670"/>
      <c r="J134" s="670"/>
      <c r="K134" s="670"/>
      <c r="L134" s="670"/>
      <c r="M134" s="670"/>
      <c r="N134" s="670"/>
      <c r="O134" s="729">
        <f t="shared" ref="O134:O135" si="32">+F134</f>
        <v>95214</v>
      </c>
      <c r="P134" s="670"/>
      <c r="Q134" s="670"/>
      <c r="R134" s="670"/>
      <c r="S134" s="670"/>
      <c r="T134" s="670"/>
      <c r="U134" s="670"/>
    </row>
    <row r="135" spans="1:21" s="669" customFormat="1" ht="15" x14ac:dyDescent="0.25">
      <c r="A135" s="674">
        <v>5.3</v>
      </c>
      <c r="B135" s="658" t="s">
        <v>167</v>
      </c>
      <c r="C135" s="659" t="s">
        <v>152</v>
      </c>
      <c r="D135" s="677">
        <f t="shared" si="31"/>
        <v>17084</v>
      </c>
      <c r="E135" s="661">
        <v>372</v>
      </c>
      <c r="F135" s="662">
        <f t="shared" si="30"/>
        <v>6355248</v>
      </c>
      <c r="G135" s="880"/>
      <c r="H135" s="670"/>
      <c r="I135" s="670"/>
      <c r="J135" s="670"/>
      <c r="K135" s="670"/>
      <c r="L135" s="670"/>
      <c r="M135" s="670"/>
      <c r="N135" s="670"/>
      <c r="O135" s="729">
        <f t="shared" si="32"/>
        <v>6355248</v>
      </c>
      <c r="P135" s="670"/>
      <c r="Q135" s="670"/>
      <c r="R135" s="670"/>
      <c r="S135" s="670"/>
      <c r="T135" s="670"/>
      <c r="U135" s="670"/>
    </row>
    <row r="136" spans="1:21" s="669" customFormat="1" ht="16.2" thickBot="1" x14ac:dyDescent="0.3">
      <c r="A136" s="733" t="s">
        <v>140</v>
      </c>
      <c r="B136" s="734"/>
      <c r="C136" s="735"/>
      <c r="D136" s="736"/>
      <c r="E136" s="737"/>
      <c r="F136" s="738">
        <f>SUM(F133:F135)</f>
        <v>9407674</v>
      </c>
      <c r="G136" s="880"/>
      <c r="H136" s="670"/>
      <c r="I136" s="670"/>
      <c r="J136" s="670"/>
      <c r="K136" s="670"/>
      <c r="L136" s="670"/>
      <c r="M136" s="670"/>
      <c r="N136" s="670"/>
      <c r="O136" s="672"/>
      <c r="P136" s="670"/>
      <c r="Q136" s="670"/>
      <c r="R136" s="670"/>
      <c r="S136" s="670"/>
      <c r="T136" s="670"/>
      <c r="U136" s="670"/>
    </row>
    <row r="137" spans="1:21" s="669" customFormat="1" ht="16.2" thickBot="1" x14ac:dyDescent="0.3">
      <c r="A137" s="723">
        <v>6</v>
      </c>
      <c r="B137" s="724" t="s">
        <v>168</v>
      </c>
      <c r="C137" s="725"/>
      <c r="D137" s="726"/>
      <c r="E137" s="727"/>
      <c r="F137" s="728"/>
      <c r="G137" s="880"/>
      <c r="H137" s="670"/>
      <c r="I137" s="670"/>
      <c r="J137" s="670"/>
      <c r="K137" s="670"/>
      <c r="L137" s="670"/>
      <c r="M137" s="670"/>
      <c r="N137" s="670"/>
      <c r="O137" s="672"/>
      <c r="P137" s="670"/>
      <c r="Q137" s="670"/>
      <c r="R137" s="670"/>
      <c r="S137" s="670"/>
      <c r="T137" s="670"/>
      <c r="U137" s="670"/>
    </row>
    <row r="138" spans="1:21" s="669" customFormat="1" ht="15" x14ac:dyDescent="0.25">
      <c r="A138" s="674">
        <v>6.1</v>
      </c>
      <c r="B138" s="675" t="s">
        <v>169</v>
      </c>
      <c r="C138" s="676" t="s">
        <v>2</v>
      </c>
      <c r="D138" s="677">
        <f>+D91</f>
        <v>1501.9999999999998</v>
      </c>
      <c r="E138" s="678">
        <v>626.47199999999998</v>
      </c>
      <c r="F138" s="662">
        <f t="shared" si="30"/>
        <v>940960.94400000002</v>
      </c>
      <c r="G138" s="880"/>
      <c r="H138" s="670"/>
      <c r="I138" s="670"/>
      <c r="J138" s="670"/>
      <c r="K138" s="670"/>
      <c r="L138" s="670"/>
      <c r="M138" s="670"/>
      <c r="N138" s="670"/>
      <c r="O138" s="729">
        <f>+F138</f>
        <v>940960.94400000002</v>
      </c>
      <c r="P138" s="670"/>
      <c r="Q138" s="670"/>
      <c r="R138" s="670"/>
      <c r="S138" s="670"/>
      <c r="T138" s="670"/>
      <c r="U138" s="670"/>
    </row>
    <row r="139" spans="1:21" s="669" customFormat="1" ht="16.2" thickBot="1" x14ac:dyDescent="0.3">
      <c r="A139" s="739" t="s">
        <v>140</v>
      </c>
      <c r="B139" s="740"/>
      <c r="C139" s="741"/>
      <c r="D139" s="742"/>
      <c r="E139" s="743"/>
      <c r="F139" s="744">
        <f>SUM(F138)</f>
        <v>940960.94400000002</v>
      </c>
      <c r="G139" s="880"/>
      <c r="H139" s="670"/>
      <c r="I139" s="670"/>
      <c r="J139" s="670"/>
      <c r="K139" s="670"/>
      <c r="L139" s="670"/>
      <c r="M139" s="670"/>
      <c r="N139" s="670"/>
      <c r="O139" s="670"/>
      <c r="P139" s="670"/>
      <c r="Q139" s="670"/>
      <c r="R139" s="670"/>
      <c r="S139" s="670"/>
      <c r="T139" s="670"/>
      <c r="U139" s="670"/>
    </row>
    <row r="140" spans="1:21" s="669" customFormat="1" ht="16.2" thickBot="1" x14ac:dyDescent="0.3">
      <c r="A140" s="745"/>
      <c r="B140" s="746"/>
      <c r="C140" s="746"/>
      <c r="D140" s="747"/>
      <c r="E140" s="748" t="s">
        <v>3</v>
      </c>
      <c r="F140" s="749">
        <f>+F104+F113+F121+F131+F139+F136</f>
        <v>516074961.86199999</v>
      </c>
      <c r="G140" s="882"/>
      <c r="H140" s="722"/>
      <c r="I140" s="722"/>
      <c r="J140" s="722"/>
      <c r="K140" s="722"/>
      <c r="L140" s="722"/>
      <c r="M140" s="722"/>
      <c r="N140" s="722"/>
      <c r="O140" s="722"/>
      <c r="P140" s="722"/>
      <c r="Q140" s="722"/>
      <c r="R140" s="722"/>
      <c r="S140" s="722"/>
      <c r="T140" s="722"/>
      <c r="U140" s="722"/>
    </row>
    <row r="141" spans="1:21" s="669" customFormat="1" ht="18" customHeight="1" thickBot="1" x14ac:dyDescent="0.3">
      <c r="A141" s="939" t="s">
        <v>184</v>
      </c>
      <c r="B141" s="940"/>
      <c r="C141" s="940"/>
      <c r="D141" s="940"/>
      <c r="E141" s="940"/>
      <c r="F141" s="941"/>
      <c r="G141" s="880"/>
      <c r="H141" s="750"/>
      <c r="I141" s="750"/>
      <c r="J141" s="750"/>
      <c r="K141" s="750"/>
      <c r="L141" s="750"/>
      <c r="M141" s="750"/>
      <c r="N141" s="750"/>
      <c r="O141" s="750"/>
      <c r="P141" s="750"/>
      <c r="Q141" s="750"/>
      <c r="R141" s="750"/>
      <c r="S141" s="750"/>
      <c r="T141" s="750"/>
      <c r="U141" s="750"/>
    </row>
    <row r="142" spans="1:21" s="669" customFormat="1" ht="13.8" x14ac:dyDescent="0.25">
      <c r="A142" s="942" t="s">
        <v>185</v>
      </c>
      <c r="B142" s="943"/>
      <c r="C142" s="943"/>
      <c r="D142" s="943"/>
      <c r="E142" s="943"/>
      <c r="F142" s="944"/>
      <c r="G142" s="880"/>
      <c r="H142" s="670"/>
      <c r="I142" s="670"/>
      <c r="J142" s="670"/>
      <c r="K142" s="670"/>
      <c r="L142" s="670"/>
      <c r="M142" s="670"/>
      <c r="N142" s="670"/>
      <c r="O142" s="670"/>
      <c r="P142" s="670"/>
      <c r="Q142" s="670"/>
      <c r="R142" s="670"/>
      <c r="S142" s="670"/>
      <c r="T142" s="670"/>
      <c r="U142" s="670"/>
    </row>
    <row r="143" spans="1:21" s="669" customFormat="1" ht="39" customHeight="1" thickBot="1" x14ac:dyDescent="0.3">
      <c r="A143" s="945"/>
      <c r="B143" s="946"/>
      <c r="C143" s="946"/>
      <c r="D143" s="946"/>
      <c r="E143" s="946"/>
      <c r="F143" s="947"/>
      <c r="G143" s="880"/>
      <c r="H143" s="670"/>
      <c r="I143" s="670"/>
      <c r="J143" s="670"/>
      <c r="K143" s="670"/>
      <c r="L143" s="670"/>
      <c r="M143" s="670"/>
      <c r="N143" s="670"/>
      <c r="O143" s="670"/>
      <c r="P143" s="670"/>
      <c r="Q143" s="670"/>
      <c r="R143" s="670"/>
      <c r="S143" s="670"/>
      <c r="T143" s="670"/>
      <c r="U143" s="670"/>
    </row>
    <row r="144" spans="1:21" s="669" customFormat="1" ht="13.8" x14ac:dyDescent="0.25">
      <c r="A144" s="948" t="s">
        <v>133</v>
      </c>
      <c r="B144" s="950" t="s">
        <v>134</v>
      </c>
      <c r="C144" s="952" t="s">
        <v>135</v>
      </c>
      <c r="D144" s="954" t="s">
        <v>136</v>
      </c>
      <c r="E144" s="956" t="s">
        <v>0</v>
      </c>
      <c r="F144" s="958" t="s">
        <v>172</v>
      </c>
      <c r="G144" s="880"/>
      <c r="H144" s="670"/>
      <c r="I144" s="670"/>
      <c r="J144" s="670"/>
      <c r="K144" s="670"/>
      <c r="L144" s="670"/>
      <c r="M144" s="670"/>
      <c r="N144" s="670"/>
      <c r="O144" s="670"/>
      <c r="P144" s="670"/>
      <c r="Q144" s="670"/>
      <c r="R144" s="670"/>
      <c r="S144" s="670"/>
      <c r="T144" s="670"/>
      <c r="U144" s="670"/>
    </row>
    <row r="145" spans="1:21" s="669" customFormat="1" ht="14.4" thickBot="1" x14ac:dyDescent="0.3">
      <c r="A145" s="949"/>
      <c r="B145" s="951"/>
      <c r="C145" s="953"/>
      <c r="D145" s="955"/>
      <c r="E145" s="957"/>
      <c r="F145" s="959"/>
      <c r="G145" s="880"/>
      <c r="H145" s="670"/>
      <c r="I145" s="670"/>
      <c r="J145" s="670"/>
      <c r="K145" s="670"/>
      <c r="L145" s="670"/>
      <c r="M145" s="670"/>
      <c r="N145" s="670"/>
      <c r="O145" s="670"/>
      <c r="P145" s="670"/>
      <c r="Q145" s="670"/>
      <c r="R145" s="670"/>
      <c r="S145" s="670"/>
      <c r="T145" s="670"/>
      <c r="U145" s="670"/>
    </row>
    <row r="146" spans="1:21" ht="16.2" thickBot="1" x14ac:dyDescent="0.3">
      <c r="A146" s="751">
        <v>1</v>
      </c>
      <c r="B146" s="752" t="s">
        <v>138</v>
      </c>
      <c r="C146" s="753"/>
      <c r="D146" s="754"/>
      <c r="E146" s="755"/>
      <c r="F146" s="756"/>
      <c r="H146" s="637"/>
      <c r="I146" s="637"/>
      <c r="J146" s="637"/>
      <c r="K146" s="637"/>
      <c r="L146" s="637"/>
      <c r="M146" s="637"/>
      <c r="N146" s="637"/>
      <c r="O146" s="637"/>
      <c r="P146" s="637"/>
      <c r="Q146" s="637"/>
      <c r="R146" s="637"/>
      <c r="S146" s="637"/>
      <c r="T146" s="637"/>
      <c r="U146" s="637"/>
    </row>
    <row r="147" spans="1:21" ht="15" x14ac:dyDescent="0.25">
      <c r="A147" s="645">
        <v>1.1000000000000001</v>
      </c>
      <c r="B147" s="646" t="s">
        <v>139</v>
      </c>
      <c r="C147" s="647" t="s">
        <v>2</v>
      </c>
      <c r="D147" s="648">
        <f>+D100</f>
        <v>7213.5</v>
      </c>
      <c r="E147" s="649">
        <v>1261.8900000000003</v>
      </c>
      <c r="F147" s="650">
        <f>+ROUND(D147*E147,3)</f>
        <v>9102643.5150000006</v>
      </c>
      <c r="H147" s="637"/>
      <c r="I147" s="637"/>
      <c r="J147" s="637"/>
      <c r="K147" s="637"/>
      <c r="L147" s="637"/>
      <c r="M147" s="637"/>
      <c r="N147" s="637"/>
      <c r="O147" s="757">
        <f>+F147</f>
        <v>9102643.5150000006</v>
      </c>
      <c r="P147" s="758"/>
      <c r="Q147" s="758"/>
      <c r="R147" s="758"/>
      <c r="S147" s="758"/>
      <c r="T147" s="758"/>
      <c r="U147" s="637"/>
    </row>
    <row r="148" spans="1:21" ht="16.2" thickBot="1" x14ac:dyDescent="0.3">
      <c r="A148" s="651" t="s">
        <v>140</v>
      </c>
      <c r="B148" s="652"/>
      <c r="C148" s="653"/>
      <c r="D148" s="654"/>
      <c r="E148" s="655"/>
      <c r="F148" s="656">
        <f>SUM(F147:F147)</f>
        <v>9102643.5150000006</v>
      </c>
      <c r="H148" s="637"/>
      <c r="I148" s="637"/>
      <c r="J148" s="637"/>
      <c r="K148" s="637"/>
      <c r="L148" s="637"/>
      <c r="M148" s="637"/>
      <c r="N148" s="637"/>
      <c r="O148" s="637"/>
      <c r="P148" s="758"/>
      <c r="Q148" s="758"/>
      <c r="R148" s="758"/>
      <c r="S148" s="758"/>
      <c r="T148" s="758"/>
      <c r="U148" s="637"/>
    </row>
    <row r="149" spans="1:21" ht="16.2" thickBot="1" x14ac:dyDescent="0.3">
      <c r="A149" s="751">
        <v>2</v>
      </c>
      <c r="B149" s="752" t="s">
        <v>141</v>
      </c>
      <c r="C149" s="753"/>
      <c r="D149" s="754"/>
      <c r="E149" s="755"/>
      <c r="F149" s="756"/>
      <c r="H149" s="637"/>
      <c r="I149" s="637"/>
      <c r="J149" s="637"/>
      <c r="K149" s="637"/>
      <c r="L149" s="637"/>
      <c r="M149" s="637"/>
      <c r="N149" s="637"/>
      <c r="O149" s="637"/>
      <c r="P149" s="758"/>
      <c r="Q149" s="758"/>
      <c r="R149" s="758"/>
      <c r="S149" s="758"/>
      <c r="T149" s="758"/>
      <c r="U149" s="637"/>
    </row>
    <row r="150" spans="1:21" ht="15" x14ac:dyDescent="0.25">
      <c r="A150" s="657">
        <v>2.1</v>
      </c>
      <c r="B150" s="658" t="s">
        <v>142</v>
      </c>
      <c r="C150" s="659" t="s">
        <v>143</v>
      </c>
      <c r="D150" s="660">
        <f>+D106</f>
        <v>28529</v>
      </c>
      <c r="E150" s="661">
        <v>768</v>
      </c>
      <c r="F150" s="662">
        <f t="shared" ref="F150:F155" si="33">+ROUND(D150*E150,3)</f>
        <v>21910272</v>
      </c>
      <c r="H150" s="637"/>
      <c r="I150" s="637"/>
      <c r="J150" s="637"/>
      <c r="K150" s="637"/>
      <c r="L150" s="637"/>
      <c r="M150" s="637"/>
      <c r="N150" s="637"/>
      <c r="O150" s="757">
        <f>+F150</f>
        <v>21910272</v>
      </c>
      <c r="P150" s="758"/>
      <c r="Q150" s="758"/>
      <c r="R150" s="758"/>
      <c r="S150" s="758"/>
      <c r="T150" s="758"/>
      <c r="U150" s="637"/>
    </row>
    <row r="151" spans="1:21" ht="15" x14ac:dyDescent="0.25">
      <c r="A151" s="657">
        <v>2.2000000000000002</v>
      </c>
      <c r="B151" s="658" t="s">
        <v>144</v>
      </c>
      <c r="C151" s="659" t="s">
        <v>143</v>
      </c>
      <c r="D151" s="660">
        <f t="shared" ref="D151:D155" si="34">+D107</f>
        <v>67727</v>
      </c>
      <c r="E151" s="661">
        <v>120</v>
      </c>
      <c r="F151" s="662">
        <f t="shared" si="33"/>
        <v>8127240</v>
      </c>
      <c r="H151" s="637"/>
      <c r="I151" s="637"/>
      <c r="J151" s="637"/>
      <c r="K151" s="637"/>
      <c r="L151" s="637"/>
      <c r="M151" s="637"/>
      <c r="N151" s="637"/>
      <c r="O151" s="757">
        <f t="shared" ref="O151:O155" si="35">+F151</f>
        <v>8127240</v>
      </c>
      <c r="P151" s="637"/>
      <c r="Q151" s="637"/>
      <c r="R151" s="637"/>
      <c r="S151" s="637"/>
      <c r="T151" s="637"/>
      <c r="U151" s="637"/>
    </row>
    <row r="152" spans="1:21" ht="15" x14ac:dyDescent="0.25">
      <c r="A152" s="657">
        <v>2.2999999999999998</v>
      </c>
      <c r="B152" s="658" t="s">
        <v>145</v>
      </c>
      <c r="C152" s="659" t="s">
        <v>2</v>
      </c>
      <c r="D152" s="660">
        <f t="shared" si="34"/>
        <v>7550.0000000000091</v>
      </c>
      <c r="E152" s="649">
        <v>1261.8900000000003</v>
      </c>
      <c r="F152" s="662">
        <f t="shared" si="33"/>
        <v>9527269.5</v>
      </c>
      <c r="H152" s="637"/>
      <c r="I152" s="637"/>
      <c r="J152" s="637"/>
      <c r="K152" s="637"/>
      <c r="L152" s="637"/>
      <c r="M152" s="637"/>
      <c r="N152" s="637"/>
      <c r="O152" s="757">
        <f t="shared" si="35"/>
        <v>9527269.5</v>
      </c>
      <c r="P152" s="637"/>
      <c r="Q152" s="637"/>
      <c r="R152" s="637"/>
      <c r="S152" s="637"/>
      <c r="T152" s="637"/>
      <c r="U152" s="637"/>
    </row>
    <row r="153" spans="1:21" ht="15" x14ac:dyDescent="0.25">
      <c r="A153" s="657">
        <v>2.4</v>
      </c>
      <c r="B153" s="664" t="s">
        <v>146</v>
      </c>
      <c r="C153" s="659" t="s">
        <v>143</v>
      </c>
      <c r="D153" s="660">
        <f t="shared" si="34"/>
        <v>284036</v>
      </c>
      <c r="E153" s="661">
        <v>378.56700000000006</v>
      </c>
      <c r="F153" s="662">
        <f t="shared" si="33"/>
        <v>107526656.412</v>
      </c>
      <c r="H153" s="637"/>
      <c r="I153" s="637"/>
      <c r="J153" s="637"/>
      <c r="K153" s="637"/>
      <c r="L153" s="637"/>
      <c r="M153" s="637"/>
      <c r="N153" s="637"/>
      <c r="O153" s="757">
        <f t="shared" si="35"/>
        <v>107526656.412</v>
      </c>
      <c r="P153" s="637"/>
      <c r="Q153" s="637"/>
      <c r="R153" s="637"/>
      <c r="S153" s="637"/>
      <c r="T153" s="637"/>
      <c r="U153" s="637"/>
    </row>
    <row r="154" spans="1:21" ht="30" x14ac:dyDescent="0.25">
      <c r="A154" s="657">
        <v>2.5</v>
      </c>
      <c r="B154" s="658" t="s">
        <v>147</v>
      </c>
      <c r="C154" s="659" t="s">
        <v>143</v>
      </c>
      <c r="D154" s="660">
        <f t="shared" si="34"/>
        <v>73206</v>
      </c>
      <c r="E154" s="661">
        <v>1154.4000000000001</v>
      </c>
      <c r="F154" s="662">
        <f t="shared" si="33"/>
        <v>84509006.400000006</v>
      </c>
      <c r="H154" s="637"/>
      <c r="I154" s="637"/>
      <c r="J154" s="637"/>
      <c r="K154" s="637"/>
      <c r="L154" s="637"/>
      <c r="M154" s="637"/>
      <c r="N154" s="637"/>
      <c r="O154" s="757">
        <f t="shared" si="35"/>
        <v>84509006.400000006</v>
      </c>
      <c r="P154" s="637"/>
      <c r="Q154" s="637"/>
      <c r="R154" s="637"/>
      <c r="S154" s="637"/>
      <c r="T154" s="637"/>
      <c r="U154" s="637"/>
    </row>
    <row r="155" spans="1:21" ht="15" x14ac:dyDescent="0.25">
      <c r="A155" s="657">
        <v>2.6</v>
      </c>
      <c r="B155" s="658" t="s">
        <v>148</v>
      </c>
      <c r="C155" s="659" t="s">
        <v>143</v>
      </c>
      <c r="D155" s="660">
        <f t="shared" si="34"/>
        <v>125068.99999999997</v>
      </c>
      <c r="E155" s="661">
        <v>60</v>
      </c>
      <c r="F155" s="662">
        <f t="shared" si="33"/>
        <v>7504140</v>
      </c>
      <c r="H155" s="637"/>
      <c r="I155" s="637"/>
      <c r="J155" s="637"/>
      <c r="K155" s="637"/>
      <c r="L155" s="637"/>
      <c r="M155" s="637"/>
      <c r="N155" s="637"/>
      <c r="O155" s="757">
        <f t="shared" si="35"/>
        <v>7504140</v>
      </c>
      <c r="P155" s="637"/>
      <c r="Q155" s="637"/>
      <c r="R155" s="637"/>
      <c r="S155" s="637"/>
      <c r="T155" s="637"/>
      <c r="U155" s="637"/>
    </row>
    <row r="156" spans="1:21" ht="16.2" thickBot="1" x14ac:dyDescent="0.3">
      <c r="A156" s="651" t="s">
        <v>140</v>
      </c>
      <c r="B156" s="652"/>
      <c r="C156" s="653"/>
      <c r="D156" s="654"/>
      <c r="E156" s="655"/>
      <c r="F156" s="656">
        <f>SUM(F150:F155)</f>
        <v>239104584.31200001</v>
      </c>
      <c r="H156" s="637"/>
      <c r="I156" s="637"/>
      <c r="J156" s="637"/>
      <c r="K156" s="637"/>
      <c r="L156" s="637"/>
      <c r="M156" s="637"/>
      <c r="N156" s="637"/>
      <c r="O156" s="637"/>
      <c r="P156" s="637"/>
      <c r="Q156" s="637"/>
      <c r="R156" s="637"/>
      <c r="S156" s="637"/>
      <c r="T156" s="637"/>
      <c r="U156" s="637"/>
    </row>
    <row r="157" spans="1:21" ht="16.2" thickBot="1" x14ac:dyDescent="0.3">
      <c r="A157" s="751">
        <v>3</v>
      </c>
      <c r="B157" s="752" t="s">
        <v>149</v>
      </c>
      <c r="C157" s="753"/>
      <c r="D157" s="754"/>
      <c r="E157" s="755"/>
      <c r="F157" s="756"/>
      <c r="H157" s="637"/>
      <c r="I157" s="637"/>
      <c r="J157" s="637"/>
      <c r="K157" s="637"/>
      <c r="L157" s="637"/>
      <c r="M157" s="637"/>
      <c r="N157" s="637"/>
      <c r="O157" s="637"/>
      <c r="P157" s="637"/>
      <c r="Q157" s="637"/>
      <c r="R157" s="637"/>
      <c r="S157" s="637"/>
      <c r="T157" s="637"/>
      <c r="U157" s="637"/>
    </row>
    <row r="158" spans="1:21" ht="60" x14ac:dyDescent="0.25">
      <c r="A158" s="657">
        <v>3.1</v>
      </c>
      <c r="B158" s="658" t="s">
        <v>150</v>
      </c>
      <c r="C158" s="659" t="s">
        <v>2</v>
      </c>
      <c r="D158" s="660">
        <f>+D115</f>
        <v>289509.50000000006</v>
      </c>
      <c r="E158" s="649">
        <v>1261.8900000000003</v>
      </c>
      <c r="F158" s="662">
        <f t="shared" ref="F158:F162" si="36">+ROUND(D158*E158,3)</f>
        <v>365329142.95499998</v>
      </c>
      <c r="H158" s="637"/>
      <c r="I158" s="637"/>
      <c r="J158" s="637"/>
      <c r="K158" s="637"/>
      <c r="L158" s="637"/>
      <c r="M158" s="637"/>
      <c r="N158" s="637"/>
      <c r="O158" s="637"/>
      <c r="P158" s="622">
        <f>+F158/2</f>
        <v>182664571.47749999</v>
      </c>
      <c r="Q158" s="759">
        <f>+P158</f>
        <v>182664571.47749999</v>
      </c>
      <c r="R158" s="637"/>
      <c r="S158" s="637"/>
      <c r="T158" s="637"/>
      <c r="U158" s="637"/>
    </row>
    <row r="159" spans="1:21" ht="15" x14ac:dyDescent="0.25">
      <c r="A159" s="657">
        <v>3.2</v>
      </c>
      <c r="B159" s="658" t="s">
        <v>151</v>
      </c>
      <c r="C159" s="659" t="s">
        <v>152</v>
      </c>
      <c r="D159" s="660">
        <f t="shared" ref="D159:D163" si="37">+D116</f>
        <v>84975</v>
      </c>
      <c r="E159" s="661">
        <v>420</v>
      </c>
      <c r="F159" s="662">
        <f t="shared" si="36"/>
        <v>35689500</v>
      </c>
      <c r="H159" s="637"/>
      <c r="I159" s="637"/>
      <c r="J159" s="637"/>
      <c r="K159" s="637"/>
      <c r="L159" s="637"/>
      <c r="M159" s="637"/>
      <c r="N159" s="637"/>
      <c r="O159" s="637"/>
      <c r="P159" s="622">
        <f t="shared" ref="P159:P163" si="38">+F159/2</f>
        <v>17844750</v>
      </c>
      <c r="Q159" s="759">
        <f t="shared" ref="Q159:Q163" si="39">+P159</f>
        <v>17844750</v>
      </c>
      <c r="R159" s="637"/>
      <c r="S159" s="637"/>
      <c r="T159" s="637"/>
      <c r="U159" s="637"/>
    </row>
    <row r="160" spans="1:21" ht="30" x14ac:dyDescent="0.25">
      <c r="A160" s="657">
        <v>3.3</v>
      </c>
      <c r="B160" s="658" t="s">
        <v>153</v>
      </c>
      <c r="C160" s="659" t="s">
        <v>2</v>
      </c>
      <c r="D160" s="660">
        <f t="shared" si="37"/>
        <v>113503</v>
      </c>
      <c r="E160" s="661">
        <v>420</v>
      </c>
      <c r="F160" s="662">
        <f t="shared" si="36"/>
        <v>47671260</v>
      </c>
      <c r="H160" s="637"/>
      <c r="I160" s="637"/>
      <c r="J160" s="637"/>
      <c r="K160" s="637"/>
      <c r="L160" s="637"/>
      <c r="M160" s="637"/>
      <c r="N160" s="637"/>
      <c r="O160" s="637"/>
      <c r="P160" s="622">
        <f t="shared" si="38"/>
        <v>23835630</v>
      </c>
      <c r="Q160" s="759">
        <f t="shared" si="39"/>
        <v>23835630</v>
      </c>
      <c r="R160" s="637"/>
      <c r="S160" s="637"/>
      <c r="T160" s="637"/>
      <c r="U160" s="637"/>
    </row>
    <row r="161" spans="1:21" ht="15" x14ac:dyDescent="0.25">
      <c r="A161" s="657">
        <v>3.4</v>
      </c>
      <c r="B161" s="658" t="s">
        <v>154</v>
      </c>
      <c r="C161" s="659" t="s">
        <v>2</v>
      </c>
      <c r="D161" s="660">
        <f t="shared" si="37"/>
        <v>16954</v>
      </c>
      <c r="E161" s="661">
        <v>1640.4570000000006</v>
      </c>
      <c r="F161" s="662">
        <f t="shared" si="36"/>
        <v>27812307.978</v>
      </c>
      <c r="H161" s="637"/>
      <c r="I161" s="637"/>
      <c r="J161" s="637"/>
      <c r="K161" s="637"/>
      <c r="L161" s="637"/>
      <c r="M161" s="637"/>
      <c r="N161" s="637"/>
      <c r="O161" s="637"/>
      <c r="P161" s="622">
        <f t="shared" si="38"/>
        <v>13906153.989</v>
      </c>
      <c r="Q161" s="759">
        <f t="shared" si="39"/>
        <v>13906153.989</v>
      </c>
      <c r="R161" s="637"/>
      <c r="S161" s="637"/>
      <c r="T161" s="637"/>
      <c r="U161" s="637"/>
    </row>
    <row r="162" spans="1:21" ht="15" x14ac:dyDescent="0.25">
      <c r="A162" s="657">
        <v>3.5</v>
      </c>
      <c r="B162" s="658" t="s">
        <v>155</v>
      </c>
      <c r="C162" s="659" t="s">
        <v>152</v>
      </c>
      <c r="D162" s="660">
        <f t="shared" si="37"/>
        <v>29079</v>
      </c>
      <c r="E162" s="661">
        <v>468.8</v>
      </c>
      <c r="F162" s="662">
        <f t="shared" si="36"/>
        <v>13632235.199999999</v>
      </c>
      <c r="H162" s="637"/>
      <c r="I162" s="637"/>
      <c r="J162" s="637"/>
      <c r="K162" s="637"/>
      <c r="L162" s="637"/>
      <c r="M162" s="637"/>
      <c r="N162" s="637"/>
      <c r="O162" s="637"/>
      <c r="P162" s="622">
        <f t="shared" si="38"/>
        <v>6816117.5999999996</v>
      </c>
      <c r="Q162" s="759">
        <f t="shared" si="39"/>
        <v>6816117.5999999996</v>
      </c>
      <c r="R162" s="637"/>
      <c r="S162" s="637"/>
      <c r="T162" s="637"/>
      <c r="U162" s="637"/>
    </row>
    <row r="163" spans="1:21" ht="15" x14ac:dyDescent="0.25">
      <c r="A163" s="657">
        <v>3.6</v>
      </c>
      <c r="B163" s="658" t="s">
        <v>156</v>
      </c>
      <c r="C163" s="659" t="s">
        <v>157</v>
      </c>
      <c r="D163" s="660">
        <f t="shared" si="37"/>
        <v>10928</v>
      </c>
      <c r="E163" s="661">
        <v>2019.0240000000006</v>
      </c>
      <c r="F163" s="662">
        <f>+ROUND(D163*E163,3)</f>
        <v>22063894.272</v>
      </c>
      <c r="H163" s="637"/>
      <c r="I163" s="637"/>
      <c r="J163" s="637"/>
      <c r="K163" s="637"/>
      <c r="L163" s="637"/>
      <c r="M163" s="637"/>
      <c r="N163" s="637"/>
      <c r="O163" s="637"/>
      <c r="P163" s="622">
        <f t="shared" si="38"/>
        <v>11031947.136</v>
      </c>
      <c r="Q163" s="759">
        <f t="shared" si="39"/>
        <v>11031947.136</v>
      </c>
      <c r="R163" s="637"/>
      <c r="S163" s="637"/>
      <c r="T163" s="637"/>
      <c r="U163" s="637"/>
    </row>
    <row r="164" spans="1:21" ht="16.2" thickBot="1" x14ac:dyDescent="0.3">
      <c r="A164" s="760" t="s">
        <v>140</v>
      </c>
      <c r="B164" s="761"/>
      <c r="C164" s="762"/>
      <c r="D164" s="763"/>
      <c r="E164" s="764"/>
      <c r="F164" s="765">
        <f>SUM(F158:F163)</f>
        <v>512198340.40499997</v>
      </c>
      <c r="H164" s="637"/>
      <c r="I164" s="637"/>
      <c r="J164" s="637"/>
      <c r="K164" s="637"/>
      <c r="L164" s="637"/>
      <c r="M164" s="637"/>
      <c r="N164" s="637"/>
      <c r="O164" s="637"/>
      <c r="P164" s="637"/>
      <c r="Q164" s="637"/>
      <c r="R164" s="637"/>
      <c r="S164" s="637"/>
      <c r="T164" s="637"/>
      <c r="U164" s="637"/>
    </row>
    <row r="165" spans="1:21" ht="16.2" thickBot="1" x14ac:dyDescent="0.3">
      <c r="A165" s="751">
        <v>4</v>
      </c>
      <c r="B165" s="752" t="s">
        <v>158</v>
      </c>
      <c r="C165" s="753"/>
      <c r="D165" s="754"/>
      <c r="E165" s="755"/>
      <c r="F165" s="756"/>
      <c r="H165" s="637"/>
      <c r="I165" s="637"/>
      <c r="J165" s="637"/>
      <c r="K165" s="637"/>
      <c r="L165" s="637"/>
      <c r="M165" s="637"/>
      <c r="N165" s="637"/>
      <c r="O165" s="637"/>
      <c r="P165" s="637"/>
      <c r="Q165" s="637"/>
      <c r="R165" s="637"/>
      <c r="S165" s="637"/>
      <c r="T165" s="637"/>
      <c r="U165" s="637"/>
    </row>
    <row r="166" spans="1:21" ht="15" x14ac:dyDescent="0.25">
      <c r="A166" s="657">
        <v>4.0999999999999996</v>
      </c>
      <c r="B166" s="658" t="s">
        <v>159</v>
      </c>
      <c r="C166" s="659" t="s">
        <v>152</v>
      </c>
      <c r="D166" s="660">
        <f>+D128</f>
        <v>85325.499999999956</v>
      </c>
      <c r="E166" s="666">
        <v>440</v>
      </c>
      <c r="F166" s="662">
        <f t="shared" ref="F166:F168" si="40">+ROUND(D166*E166,3)</f>
        <v>37543220</v>
      </c>
      <c r="H166" s="637"/>
      <c r="I166" s="637"/>
      <c r="J166" s="637"/>
      <c r="K166" s="637"/>
      <c r="L166" s="637"/>
      <c r="M166" s="637"/>
      <c r="N166" s="637"/>
      <c r="O166" s="757">
        <f>+F166</f>
        <v>37543220</v>
      </c>
      <c r="P166" s="637"/>
      <c r="Q166" s="637"/>
      <c r="R166" s="637"/>
      <c r="S166" s="637"/>
      <c r="T166" s="637"/>
      <c r="U166" s="637"/>
    </row>
    <row r="167" spans="1:21" ht="15" x14ac:dyDescent="0.25">
      <c r="A167" s="657">
        <v>4.2</v>
      </c>
      <c r="B167" s="658" t="s">
        <v>160</v>
      </c>
      <c r="C167" s="659" t="s">
        <v>161</v>
      </c>
      <c r="D167" s="660">
        <f t="shared" ref="D167:D168" si="41">+D129</f>
        <v>1761160.5</v>
      </c>
      <c r="E167" s="666">
        <v>5</v>
      </c>
      <c r="F167" s="662">
        <f t="shared" si="40"/>
        <v>8805802.5</v>
      </c>
      <c r="H167" s="637"/>
      <c r="I167" s="637"/>
      <c r="J167" s="637"/>
      <c r="K167" s="637"/>
      <c r="L167" s="637"/>
      <c r="M167" s="637"/>
      <c r="N167" s="637"/>
      <c r="O167" s="757">
        <f t="shared" ref="O167:O168" si="42">+F167</f>
        <v>8805802.5</v>
      </c>
      <c r="P167" s="637"/>
      <c r="Q167" s="637"/>
      <c r="R167" s="637"/>
      <c r="S167" s="637"/>
      <c r="T167" s="637"/>
      <c r="U167" s="637"/>
    </row>
    <row r="168" spans="1:21" ht="30" x14ac:dyDescent="0.25">
      <c r="A168" s="657">
        <v>4.3</v>
      </c>
      <c r="B168" s="658" t="s">
        <v>162</v>
      </c>
      <c r="C168" s="659" t="s">
        <v>161</v>
      </c>
      <c r="D168" s="660">
        <f t="shared" si="41"/>
        <v>217190</v>
      </c>
      <c r="E168" s="666">
        <v>40</v>
      </c>
      <c r="F168" s="662">
        <f t="shared" si="40"/>
        <v>8687600</v>
      </c>
      <c r="H168" s="637"/>
      <c r="I168" s="637"/>
      <c r="J168" s="637"/>
      <c r="K168" s="637"/>
      <c r="L168" s="637"/>
      <c r="M168" s="637"/>
      <c r="N168" s="637"/>
      <c r="O168" s="757">
        <f t="shared" si="42"/>
        <v>8687600</v>
      </c>
      <c r="P168" s="637"/>
      <c r="Q168" s="637"/>
      <c r="R168" s="637"/>
      <c r="S168" s="637"/>
      <c r="T168" s="637"/>
      <c r="U168" s="637"/>
    </row>
    <row r="169" spans="1:21" ht="16.2" thickBot="1" x14ac:dyDescent="0.3">
      <c r="A169" s="651" t="s">
        <v>140</v>
      </c>
      <c r="B169" s="652"/>
      <c r="C169" s="653"/>
      <c r="D169" s="654"/>
      <c r="E169" s="655"/>
      <c r="F169" s="656">
        <f>SUM(F166:F168)</f>
        <v>55036622.5</v>
      </c>
      <c r="H169" s="637"/>
      <c r="I169" s="637"/>
      <c r="J169" s="637"/>
      <c r="K169" s="637"/>
      <c r="L169" s="637"/>
      <c r="M169" s="637"/>
      <c r="N169" s="637"/>
      <c r="O169" s="637"/>
      <c r="P169" s="637"/>
      <c r="Q169" s="637"/>
      <c r="R169" s="637"/>
      <c r="S169" s="637"/>
      <c r="T169" s="637"/>
      <c r="U169" s="637"/>
    </row>
    <row r="170" spans="1:21" ht="16.2" thickBot="1" x14ac:dyDescent="0.3">
      <c r="A170" s="751">
        <v>5</v>
      </c>
      <c r="B170" s="752" t="s">
        <v>163</v>
      </c>
      <c r="C170" s="753"/>
      <c r="D170" s="754"/>
      <c r="E170" s="766"/>
      <c r="F170" s="756"/>
      <c r="H170" s="637"/>
      <c r="I170" s="637"/>
      <c r="J170" s="637"/>
      <c r="K170" s="637"/>
      <c r="L170" s="637"/>
      <c r="M170" s="637"/>
      <c r="N170" s="637"/>
      <c r="O170" s="637"/>
      <c r="P170" s="637"/>
      <c r="Q170" s="637"/>
      <c r="R170" s="637"/>
      <c r="S170" s="637"/>
      <c r="T170" s="637"/>
      <c r="U170" s="637"/>
    </row>
    <row r="171" spans="1:21" ht="15" x14ac:dyDescent="0.25">
      <c r="A171" s="674">
        <v>5.0999999999999996</v>
      </c>
      <c r="B171" s="675" t="s">
        <v>164</v>
      </c>
      <c r="C171" s="676" t="s">
        <v>165</v>
      </c>
      <c r="D171" s="677">
        <f>+D133</f>
        <v>739303</v>
      </c>
      <c r="E171" s="678">
        <v>4</v>
      </c>
      <c r="F171" s="662">
        <f t="shared" ref="F171:F176" si="43">+ROUND(D171*E171,3)</f>
        <v>2957212</v>
      </c>
      <c r="H171" s="637"/>
      <c r="I171" s="637"/>
      <c r="J171" s="637"/>
      <c r="K171" s="637"/>
      <c r="L171" s="637"/>
      <c r="M171" s="637"/>
      <c r="N171" s="637"/>
      <c r="O171" s="637"/>
      <c r="P171" s="637"/>
      <c r="Q171" s="757">
        <f>+F171</f>
        <v>2957212</v>
      </c>
      <c r="R171" s="637"/>
      <c r="S171" s="637"/>
      <c r="T171" s="637"/>
      <c r="U171" s="637"/>
    </row>
    <row r="172" spans="1:21" ht="15" x14ac:dyDescent="0.25">
      <c r="A172" s="674">
        <v>5.2</v>
      </c>
      <c r="B172" s="675" t="s">
        <v>166</v>
      </c>
      <c r="C172" s="676" t="s">
        <v>165</v>
      </c>
      <c r="D172" s="677">
        <f t="shared" ref="D172:D173" si="44">+D134</f>
        <v>23803.5</v>
      </c>
      <c r="E172" s="678">
        <v>4</v>
      </c>
      <c r="F172" s="662">
        <f t="shared" si="43"/>
        <v>95214</v>
      </c>
      <c r="H172" s="637"/>
      <c r="I172" s="637"/>
      <c r="J172" s="637"/>
      <c r="K172" s="637"/>
      <c r="L172" s="637"/>
      <c r="M172" s="637"/>
      <c r="N172" s="637"/>
      <c r="O172" s="637"/>
      <c r="P172" s="637"/>
      <c r="Q172" s="757">
        <f t="shared" ref="Q172:Q176" si="45">+F172</f>
        <v>95214</v>
      </c>
      <c r="R172" s="637"/>
      <c r="S172" s="637"/>
      <c r="T172" s="637"/>
      <c r="U172" s="637"/>
    </row>
    <row r="173" spans="1:21" ht="15" x14ac:dyDescent="0.25">
      <c r="A173" s="674">
        <v>5.3</v>
      </c>
      <c r="B173" s="658" t="s">
        <v>167</v>
      </c>
      <c r="C173" s="659" t="s">
        <v>152</v>
      </c>
      <c r="D173" s="677">
        <f t="shared" si="44"/>
        <v>17084</v>
      </c>
      <c r="E173" s="666">
        <v>600</v>
      </c>
      <c r="F173" s="662">
        <f t="shared" si="43"/>
        <v>10250400</v>
      </c>
      <c r="H173" s="637"/>
      <c r="I173" s="637"/>
      <c r="J173" s="637"/>
      <c r="K173" s="637"/>
      <c r="L173" s="637"/>
      <c r="M173" s="637"/>
      <c r="N173" s="637"/>
      <c r="O173" s="637"/>
      <c r="P173" s="637"/>
      <c r="Q173" s="757">
        <f t="shared" si="45"/>
        <v>10250400</v>
      </c>
      <c r="R173" s="637"/>
      <c r="S173" s="637"/>
      <c r="T173" s="637"/>
      <c r="U173" s="637"/>
    </row>
    <row r="174" spans="1:21" ht="16.2" thickBot="1" x14ac:dyDescent="0.3">
      <c r="A174" s="680" t="s">
        <v>140</v>
      </c>
      <c r="B174" s="681"/>
      <c r="C174" s="682"/>
      <c r="D174" s="683"/>
      <c r="E174" s="684"/>
      <c r="F174" s="685">
        <f>SUM(F171:F173)</f>
        <v>13302826</v>
      </c>
      <c r="H174" s="637"/>
      <c r="I174" s="637"/>
      <c r="J174" s="637"/>
      <c r="K174" s="637"/>
      <c r="L174" s="637"/>
      <c r="M174" s="637"/>
      <c r="N174" s="637"/>
      <c r="O174" s="637"/>
      <c r="P174" s="637"/>
      <c r="Q174" s="767"/>
      <c r="R174" s="637"/>
      <c r="S174" s="637"/>
      <c r="T174" s="637"/>
      <c r="U174" s="637"/>
    </row>
    <row r="175" spans="1:21" ht="16.2" thickBot="1" x14ac:dyDescent="0.3">
      <c r="A175" s="751">
        <v>6</v>
      </c>
      <c r="B175" s="752" t="s">
        <v>168</v>
      </c>
      <c r="C175" s="753"/>
      <c r="D175" s="754"/>
      <c r="E175" s="755"/>
      <c r="F175" s="756"/>
      <c r="H175" s="637"/>
      <c r="I175" s="637"/>
      <c r="J175" s="637"/>
      <c r="K175" s="637"/>
      <c r="L175" s="637"/>
      <c r="M175" s="637"/>
      <c r="N175" s="637"/>
      <c r="O175" s="637"/>
      <c r="P175" s="637"/>
      <c r="Q175" s="767"/>
      <c r="R175" s="637"/>
      <c r="S175" s="637"/>
      <c r="T175" s="637"/>
      <c r="U175" s="637"/>
    </row>
    <row r="176" spans="1:21" ht="15" x14ac:dyDescent="0.25">
      <c r="A176" s="674">
        <v>6.1</v>
      </c>
      <c r="B176" s="675" t="s">
        <v>169</v>
      </c>
      <c r="C176" s="676" t="s">
        <v>2</v>
      </c>
      <c r="D176" s="677">
        <f>+D138</f>
        <v>1501.9999999999998</v>
      </c>
      <c r="E176" s="678">
        <v>1261.8900000000003</v>
      </c>
      <c r="F176" s="662">
        <f t="shared" si="43"/>
        <v>1895358.78</v>
      </c>
      <c r="H176" s="637"/>
      <c r="I176" s="637"/>
      <c r="J176" s="637"/>
      <c r="K176" s="637"/>
      <c r="L176" s="637"/>
      <c r="M176" s="637"/>
      <c r="N176" s="637"/>
      <c r="O176" s="637"/>
      <c r="P176" s="637"/>
      <c r="Q176" s="757">
        <f t="shared" si="45"/>
        <v>1895358.78</v>
      </c>
      <c r="R176" s="637"/>
      <c r="S176" s="637"/>
      <c r="T176" s="637"/>
      <c r="U176" s="637"/>
    </row>
    <row r="177" spans="1:21" ht="16.2" thickBot="1" x14ac:dyDescent="0.3">
      <c r="A177" s="768" t="s">
        <v>140</v>
      </c>
      <c r="B177" s="769"/>
      <c r="C177" s="770"/>
      <c r="D177" s="771"/>
      <c r="E177" s="772"/>
      <c r="F177" s="773">
        <f>SUM(F176)</f>
        <v>1895358.78</v>
      </c>
      <c r="H177" s="637"/>
      <c r="I177" s="637"/>
      <c r="J177" s="637"/>
      <c r="K177" s="637"/>
      <c r="L177" s="637"/>
      <c r="M177" s="637"/>
      <c r="N177" s="637"/>
      <c r="O177" s="637"/>
      <c r="P177" s="637"/>
      <c r="Q177" s="637"/>
      <c r="R177" s="637"/>
      <c r="S177" s="637"/>
      <c r="T177" s="637"/>
      <c r="U177" s="637"/>
    </row>
    <row r="178" spans="1:21" ht="14.4" thickBot="1" x14ac:dyDescent="0.3">
      <c r="A178" s="774"/>
      <c r="B178" s="775"/>
      <c r="C178" s="775"/>
      <c r="D178" s="776"/>
      <c r="E178" s="777" t="s">
        <v>3</v>
      </c>
      <c r="F178" s="778">
        <f>+F177+F174+F169+F164+F156+F148</f>
        <v>830640375.51199996</v>
      </c>
      <c r="G178" s="879"/>
      <c r="H178" s="750"/>
      <c r="I178" s="750"/>
      <c r="J178" s="750"/>
      <c r="K178" s="750"/>
      <c r="L178" s="750"/>
      <c r="M178" s="750"/>
      <c r="N178" s="750"/>
      <c r="O178" s="750"/>
      <c r="P178" s="750"/>
      <c r="Q178" s="750"/>
      <c r="R178" s="750"/>
      <c r="S178" s="750"/>
      <c r="T178" s="750"/>
      <c r="U178" s="750"/>
    </row>
    <row r="179" spans="1:21" ht="18.600000000000001" customHeight="1" thickBot="1" x14ac:dyDescent="0.35">
      <c r="A179" s="972" t="s">
        <v>186</v>
      </c>
      <c r="B179" s="973"/>
      <c r="C179" s="973"/>
      <c r="D179" s="973"/>
      <c r="E179" s="973"/>
      <c r="F179" s="974"/>
      <c r="H179" s="779"/>
      <c r="I179" s="779"/>
      <c r="J179" s="779"/>
      <c r="K179" s="779"/>
      <c r="L179" s="779"/>
      <c r="M179" s="779"/>
      <c r="N179" s="779"/>
      <c r="O179" s="779"/>
      <c r="P179" s="779"/>
      <c r="Q179" s="779"/>
      <c r="R179" s="779"/>
      <c r="S179" s="779"/>
      <c r="T179" s="779"/>
      <c r="U179" s="779"/>
    </row>
    <row r="180" spans="1:21" x14ac:dyDescent="0.25">
      <c r="A180" s="975" t="s">
        <v>187</v>
      </c>
      <c r="B180" s="976"/>
      <c r="C180" s="976"/>
      <c r="D180" s="976"/>
      <c r="E180" s="976"/>
      <c r="F180" s="977"/>
      <c r="H180" s="637"/>
      <c r="I180" s="637"/>
      <c r="J180" s="637"/>
      <c r="K180" s="637"/>
      <c r="L180" s="637"/>
      <c r="M180" s="637"/>
      <c r="N180" s="637"/>
      <c r="O180" s="637"/>
      <c r="P180" s="637"/>
      <c r="Q180" s="637"/>
      <c r="R180" s="637"/>
      <c r="S180" s="637"/>
      <c r="T180" s="637"/>
      <c r="U180" s="637"/>
    </row>
    <row r="181" spans="1:21" ht="40.799999999999997" customHeight="1" thickBot="1" x14ac:dyDescent="0.3">
      <c r="A181" s="978"/>
      <c r="B181" s="979"/>
      <c r="C181" s="979"/>
      <c r="D181" s="979"/>
      <c r="E181" s="979"/>
      <c r="F181" s="980"/>
      <c r="H181" s="637"/>
      <c r="I181" s="637"/>
      <c r="J181" s="637"/>
      <c r="K181" s="637"/>
      <c r="L181" s="637"/>
      <c r="M181" s="637"/>
      <c r="N181" s="637"/>
      <c r="O181" s="637"/>
      <c r="P181" s="637"/>
      <c r="Q181" s="637"/>
      <c r="R181" s="637"/>
      <c r="S181" s="637"/>
      <c r="T181" s="637"/>
      <c r="U181" s="637"/>
    </row>
    <row r="182" spans="1:21" x14ac:dyDescent="0.25">
      <c r="A182" s="981" t="s">
        <v>133</v>
      </c>
      <c r="B182" s="983" t="s">
        <v>134</v>
      </c>
      <c r="C182" s="985" t="s">
        <v>135</v>
      </c>
      <c r="D182" s="987" t="s">
        <v>136</v>
      </c>
      <c r="E182" s="989" t="s">
        <v>0</v>
      </c>
      <c r="F182" s="991" t="s">
        <v>172</v>
      </c>
      <c r="H182" s="637"/>
      <c r="I182" s="637"/>
      <c r="J182" s="637"/>
      <c r="K182" s="637"/>
      <c r="L182" s="637"/>
      <c r="M182" s="637"/>
      <c r="N182" s="637"/>
      <c r="O182" s="637"/>
      <c r="P182" s="637"/>
      <c r="Q182" s="637"/>
      <c r="R182" s="637"/>
      <c r="S182" s="637"/>
      <c r="T182" s="637"/>
      <c r="U182" s="637"/>
    </row>
    <row r="183" spans="1:21" ht="13.8" thickBot="1" x14ac:dyDescent="0.3">
      <c r="A183" s="982"/>
      <c r="B183" s="984"/>
      <c r="C183" s="986"/>
      <c r="D183" s="988"/>
      <c r="E183" s="990"/>
      <c r="F183" s="992"/>
      <c r="H183" s="637"/>
      <c r="I183" s="637"/>
      <c r="J183" s="637"/>
      <c r="K183" s="637"/>
      <c r="L183" s="637"/>
      <c r="M183" s="637"/>
      <c r="N183" s="637"/>
      <c r="O183" s="637"/>
      <c r="P183" s="637"/>
      <c r="Q183" s="637"/>
      <c r="R183" s="637"/>
      <c r="S183" s="637"/>
      <c r="T183" s="637"/>
      <c r="U183" s="637"/>
    </row>
    <row r="184" spans="1:21" ht="16.2" thickBot="1" x14ac:dyDescent="0.3">
      <c r="A184" s="780">
        <v>1</v>
      </c>
      <c r="B184" s="781" t="s">
        <v>138</v>
      </c>
      <c r="C184" s="782"/>
      <c r="D184" s="783"/>
      <c r="E184" s="784"/>
      <c r="F184" s="785"/>
      <c r="H184" s="637"/>
      <c r="I184" s="637"/>
      <c r="J184" s="637"/>
      <c r="K184" s="637"/>
      <c r="L184" s="637"/>
      <c r="M184" s="637"/>
      <c r="N184" s="637"/>
      <c r="O184" s="637"/>
      <c r="P184" s="637"/>
      <c r="Q184" s="637"/>
      <c r="R184" s="637"/>
      <c r="S184" s="637"/>
      <c r="T184" s="637"/>
      <c r="U184" s="637"/>
    </row>
    <row r="185" spans="1:21" ht="15" x14ac:dyDescent="0.25">
      <c r="A185" s="645">
        <v>1.1000000000000001</v>
      </c>
      <c r="B185" s="646" t="s">
        <v>139</v>
      </c>
      <c r="C185" s="647" t="s">
        <v>2</v>
      </c>
      <c r="D185" s="648">
        <f>+D147</f>
        <v>7213.5</v>
      </c>
      <c r="E185" s="668">
        <v>599.31600000000003</v>
      </c>
      <c r="F185" s="650">
        <f>+ROUND(D185*E185,3)</f>
        <v>4323165.966</v>
      </c>
      <c r="H185" s="637"/>
      <c r="I185" s="637"/>
      <c r="J185" s="637"/>
      <c r="K185" s="637"/>
      <c r="L185" s="637"/>
      <c r="M185" s="637"/>
      <c r="N185" s="637"/>
      <c r="O185" s="637"/>
      <c r="P185" s="637"/>
      <c r="Q185" s="786">
        <f>+F185</f>
        <v>4323165.966</v>
      </c>
      <c r="R185" s="637"/>
      <c r="S185" s="637"/>
      <c r="T185" s="637"/>
      <c r="U185" s="637"/>
    </row>
    <row r="186" spans="1:21" ht="15" x14ac:dyDescent="0.25">
      <c r="A186" s="657">
        <v>1.6</v>
      </c>
      <c r="B186" s="658" t="s">
        <v>188</v>
      </c>
      <c r="C186" s="659" t="s">
        <v>161</v>
      </c>
      <c r="D186" s="787">
        <f>+'[73]APU''S'!H181</f>
        <v>271081</v>
      </c>
      <c r="E186" s="661">
        <v>1</v>
      </c>
      <c r="F186" s="662">
        <f t="shared" ref="F186" si="46">+ROUND(D186*E186,3)</f>
        <v>271081</v>
      </c>
      <c r="H186" s="637"/>
      <c r="I186" s="637"/>
      <c r="J186" s="637"/>
      <c r="K186" s="637"/>
      <c r="L186" s="637"/>
      <c r="M186" s="637"/>
      <c r="N186" s="637"/>
      <c r="O186" s="637"/>
      <c r="P186" s="637"/>
      <c r="Q186" s="786">
        <f>+F186</f>
        <v>271081</v>
      </c>
      <c r="R186" s="637"/>
      <c r="S186" s="637"/>
      <c r="T186" s="637"/>
      <c r="U186" s="637"/>
    </row>
    <row r="187" spans="1:21" ht="16.2" thickBot="1" x14ac:dyDescent="0.3">
      <c r="A187" s="651" t="s">
        <v>140</v>
      </c>
      <c r="B187" s="652"/>
      <c r="C187" s="653"/>
      <c r="D187" s="654"/>
      <c r="E187" s="655"/>
      <c r="F187" s="656">
        <f>SUM(F185:F186)</f>
        <v>4594246.966</v>
      </c>
      <c r="H187" s="637"/>
      <c r="I187" s="637"/>
      <c r="J187" s="637"/>
      <c r="K187" s="637"/>
      <c r="L187" s="637"/>
      <c r="M187" s="637"/>
      <c r="N187" s="637"/>
      <c r="O187" s="637"/>
      <c r="P187" s="637"/>
      <c r="Q187" s="637"/>
      <c r="R187" s="637"/>
      <c r="S187" s="637"/>
      <c r="T187" s="637"/>
      <c r="U187" s="637"/>
    </row>
    <row r="188" spans="1:21" ht="16.2" thickBot="1" x14ac:dyDescent="0.3">
      <c r="A188" s="780">
        <v>2</v>
      </c>
      <c r="B188" s="781" t="s">
        <v>141</v>
      </c>
      <c r="C188" s="782"/>
      <c r="D188" s="783"/>
      <c r="E188" s="784"/>
      <c r="F188" s="785"/>
      <c r="H188" s="637"/>
      <c r="I188" s="637"/>
      <c r="J188" s="637"/>
      <c r="K188" s="637"/>
      <c r="L188" s="637"/>
      <c r="M188" s="637"/>
      <c r="N188" s="637"/>
      <c r="O188" s="637"/>
      <c r="P188" s="637"/>
      <c r="Q188" s="637"/>
      <c r="R188" s="637"/>
      <c r="S188" s="637"/>
      <c r="T188" s="637"/>
      <c r="U188" s="637"/>
    </row>
    <row r="189" spans="1:21" ht="15" x14ac:dyDescent="0.25">
      <c r="A189" s="657">
        <v>2.1</v>
      </c>
      <c r="B189" s="658" t="s">
        <v>142</v>
      </c>
      <c r="C189" s="659" t="s">
        <v>143</v>
      </c>
      <c r="D189" s="660">
        <f>+'[73]APU''S'!H210</f>
        <v>28529</v>
      </c>
      <c r="E189" s="661">
        <v>226.90799999999999</v>
      </c>
      <c r="F189" s="662">
        <f t="shared" ref="F189:F195" si="47">+ROUND(D189*E189,3)</f>
        <v>6473458.3320000004</v>
      </c>
      <c r="H189" s="637"/>
      <c r="I189" s="637"/>
      <c r="J189" s="637"/>
      <c r="K189" s="637"/>
      <c r="L189" s="637"/>
      <c r="M189" s="637"/>
      <c r="N189" s="637"/>
      <c r="O189" s="637"/>
      <c r="P189" s="637"/>
      <c r="Q189" s="786">
        <f>+F189</f>
        <v>6473458.3320000004</v>
      </c>
      <c r="R189" s="637"/>
      <c r="S189" s="637"/>
      <c r="T189" s="637"/>
      <c r="U189" s="637"/>
    </row>
    <row r="190" spans="1:21" ht="15" x14ac:dyDescent="0.25">
      <c r="A190" s="657">
        <v>2.2000000000000002</v>
      </c>
      <c r="B190" s="658" t="s">
        <v>144</v>
      </c>
      <c r="C190" s="659" t="s">
        <v>143</v>
      </c>
      <c r="D190" s="660">
        <f>+'[73]APU''S'!H239</f>
        <v>67727</v>
      </c>
      <c r="E190" s="661">
        <v>21.824999999999999</v>
      </c>
      <c r="F190" s="662">
        <f t="shared" si="47"/>
        <v>1478141.7749999999</v>
      </c>
      <c r="H190" s="637"/>
      <c r="I190" s="637"/>
      <c r="J190" s="637"/>
      <c r="K190" s="637"/>
      <c r="L190" s="637"/>
      <c r="M190" s="637"/>
      <c r="N190" s="637"/>
      <c r="O190" s="637"/>
      <c r="P190" s="637"/>
      <c r="Q190" s="786">
        <f t="shared" ref="Q190:Q195" si="48">+F190</f>
        <v>1478141.7749999999</v>
      </c>
      <c r="R190" s="637"/>
      <c r="S190" s="637"/>
      <c r="T190" s="637"/>
      <c r="U190" s="637"/>
    </row>
    <row r="191" spans="1:21" ht="15" x14ac:dyDescent="0.25">
      <c r="A191" s="657">
        <v>2.2999999999999998</v>
      </c>
      <c r="B191" s="658" t="s">
        <v>145</v>
      </c>
      <c r="C191" s="659" t="s">
        <v>2</v>
      </c>
      <c r="D191" s="660">
        <f>+'[73]APU''S'!H268</f>
        <v>7550.0000000000091</v>
      </c>
      <c r="E191" s="649">
        <v>453.81599999999997</v>
      </c>
      <c r="F191" s="662">
        <f t="shared" si="47"/>
        <v>3426310.8</v>
      </c>
      <c r="H191" s="637"/>
      <c r="I191" s="637"/>
      <c r="J191" s="637"/>
      <c r="K191" s="637"/>
      <c r="L191" s="637"/>
      <c r="M191" s="637"/>
      <c r="N191" s="637"/>
      <c r="O191" s="637"/>
      <c r="P191" s="637"/>
      <c r="Q191" s="786">
        <f t="shared" si="48"/>
        <v>3426310.8</v>
      </c>
      <c r="R191" s="637"/>
      <c r="S191" s="637"/>
      <c r="T191" s="637"/>
      <c r="U191" s="637"/>
    </row>
    <row r="192" spans="1:21" ht="15" x14ac:dyDescent="0.25">
      <c r="A192" s="657">
        <v>2.4</v>
      </c>
      <c r="B192" s="664" t="s">
        <v>146</v>
      </c>
      <c r="C192" s="659" t="s">
        <v>143</v>
      </c>
      <c r="D192" s="660">
        <f>+'[73]APU''S'!H327</f>
        <v>284036</v>
      </c>
      <c r="E192" s="661">
        <v>146.81122946757424</v>
      </c>
      <c r="F192" s="662">
        <f t="shared" si="47"/>
        <v>41699674.373000003</v>
      </c>
      <c r="H192" s="637"/>
      <c r="I192" s="637"/>
      <c r="J192" s="637"/>
      <c r="K192" s="637"/>
      <c r="L192" s="637"/>
      <c r="M192" s="637"/>
      <c r="N192" s="637"/>
      <c r="O192" s="637"/>
      <c r="P192" s="637"/>
      <c r="Q192" s="786">
        <f t="shared" si="48"/>
        <v>41699674.373000003</v>
      </c>
      <c r="R192" s="637"/>
      <c r="S192" s="637"/>
      <c r="T192" s="637"/>
      <c r="U192" s="637"/>
    </row>
    <row r="193" spans="1:21" ht="30" x14ac:dyDescent="0.25">
      <c r="A193" s="657">
        <v>2.5</v>
      </c>
      <c r="B193" s="658" t="s">
        <v>147</v>
      </c>
      <c r="C193" s="659" t="s">
        <v>143</v>
      </c>
      <c r="D193" s="660">
        <f>+'[73]APU''S'!H387</f>
        <v>73206</v>
      </c>
      <c r="E193" s="661">
        <v>323.35289999999998</v>
      </c>
      <c r="F193" s="662">
        <f t="shared" si="47"/>
        <v>23671372.397</v>
      </c>
      <c r="H193" s="637"/>
      <c r="I193" s="637"/>
      <c r="J193" s="637"/>
      <c r="K193" s="637"/>
      <c r="L193" s="637"/>
      <c r="M193" s="637"/>
      <c r="N193" s="637"/>
      <c r="O193" s="637"/>
      <c r="P193" s="637"/>
      <c r="Q193" s="786">
        <f t="shared" si="48"/>
        <v>23671372.397</v>
      </c>
      <c r="R193" s="637"/>
      <c r="S193" s="637"/>
      <c r="T193" s="637"/>
      <c r="U193" s="637"/>
    </row>
    <row r="194" spans="1:21" ht="15" x14ac:dyDescent="0.25">
      <c r="A194" s="657">
        <v>2.7</v>
      </c>
      <c r="B194" s="658" t="s">
        <v>148</v>
      </c>
      <c r="C194" s="659" t="s">
        <v>143</v>
      </c>
      <c r="D194" s="660">
        <f>+'[73]APU''S'!H447</f>
        <v>125068.99999999997</v>
      </c>
      <c r="E194" s="661">
        <v>319.93200000000002</v>
      </c>
      <c r="F194" s="662">
        <f t="shared" si="47"/>
        <v>40013575.307999998</v>
      </c>
      <c r="H194" s="637"/>
      <c r="I194" s="637"/>
      <c r="J194" s="637"/>
      <c r="K194" s="637"/>
      <c r="L194" s="637"/>
      <c r="M194" s="637"/>
      <c r="N194" s="637"/>
      <c r="O194" s="637"/>
      <c r="P194" s="637"/>
      <c r="Q194" s="786">
        <f t="shared" si="48"/>
        <v>40013575.307999998</v>
      </c>
      <c r="R194" s="637"/>
      <c r="S194" s="637"/>
      <c r="T194" s="637"/>
      <c r="U194" s="637"/>
    </row>
    <row r="195" spans="1:21" ht="15" x14ac:dyDescent="0.25">
      <c r="A195" s="657">
        <v>2.8</v>
      </c>
      <c r="B195" s="658" t="s">
        <v>176</v>
      </c>
      <c r="C195" s="659" t="s">
        <v>143</v>
      </c>
      <c r="D195" s="660">
        <f>+'[73]APU''S'!H477</f>
        <v>95892</v>
      </c>
      <c r="E195" s="661">
        <v>21.824999999999999</v>
      </c>
      <c r="F195" s="662">
        <f t="shared" si="47"/>
        <v>2092842.9</v>
      </c>
      <c r="H195" s="637"/>
      <c r="I195" s="637"/>
      <c r="J195" s="637"/>
      <c r="K195" s="637"/>
      <c r="L195" s="637"/>
      <c r="M195" s="637"/>
      <c r="N195" s="637"/>
      <c r="O195" s="637"/>
      <c r="P195" s="637"/>
      <c r="Q195" s="786">
        <f t="shared" si="48"/>
        <v>2092842.9</v>
      </c>
      <c r="R195" s="637"/>
      <c r="S195" s="637"/>
      <c r="T195" s="637"/>
      <c r="U195" s="637"/>
    </row>
    <row r="196" spans="1:21" ht="16.2" thickBot="1" x14ac:dyDescent="0.3">
      <c r="A196" s="651" t="s">
        <v>140</v>
      </c>
      <c r="B196" s="652"/>
      <c r="C196" s="653"/>
      <c r="D196" s="654"/>
      <c r="E196" s="655"/>
      <c r="F196" s="656">
        <f>SUM(F189:F195)</f>
        <v>118855375.88500001</v>
      </c>
      <c r="H196" s="637"/>
      <c r="I196" s="637"/>
      <c r="J196" s="637"/>
      <c r="K196" s="637"/>
      <c r="L196" s="637"/>
      <c r="M196" s="637"/>
      <c r="N196" s="637"/>
      <c r="O196" s="637"/>
      <c r="P196" s="637"/>
      <c r="Q196" s="637"/>
      <c r="R196" s="637"/>
      <c r="S196" s="637"/>
      <c r="T196" s="637"/>
      <c r="U196" s="637"/>
    </row>
    <row r="197" spans="1:21" ht="16.2" thickBot="1" x14ac:dyDescent="0.3">
      <c r="A197" s="780">
        <v>3</v>
      </c>
      <c r="B197" s="781" t="s">
        <v>149</v>
      </c>
      <c r="C197" s="782"/>
      <c r="D197" s="783"/>
      <c r="E197" s="784"/>
      <c r="F197" s="785"/>
      <c r="H197" s="637"/>
      <c r="I197" s="637"/>
      <c r="J197" s="637"/>
      <c r="K197" s="637"/>
      <c r="L197" s="637"/>
      <c r="M197" s="637"/>
      <c r="N197" s="637"/>
      <c r="O197" s="637"/>
      <c r="P197" s="637"/>
      <c r="Q197" s="637"/>
      <c r="R197" s="637"/>
      <c r="S197" s="637"/>
      <c r="T197" s="637"/>
      <c r="U197" s="637"/>
    </row>
    <row r="198" spans="1:21" ht="60" x14ac:dyDescent="0.25">
      <c r="A198" s="657">
        <v>3.1</v>
      </c>
      <c r="B198" s="658" t="s">
        <v>150</v>
      </c>
      <c r="C198" s="659" t="s">
        <v>2</v>
      </c>
      <c r="D198" s="660">
        <f>+'[73]APU''S'!H507</f>
        <v>289509.50000000006</v>
      </c>
      <c r="E198" s="649">
        <v>489.37076489191418</v>
      </c>
      <c r="F198" s="662">
        <f t="shared" ref="F198:F202" si="49">+ROUND(D198*E198,3)</f>
        <v>141677485.458</v>
      </c>
      <c r="H198" s="637"/>
      <c r="I198" s="637"/>
      <c r="J198" s="637"/>
      <c r="K198" s="637"/>
      <c r="L198" s="637"/>
      <c r="M198" s="637"/>
      <c r="N198" s="637"/>
      <c r="O198" s="637"/>
      <c r="P198" s="637"/>
      <c r="Q198" s="637"/>
      <c r="R198" s="623">
        <f>+F198/2</f>
        <v>70838742.729000002</v>
      </c>
      <c r="S198" s="788">
        <f>+R198</f>
        <v>70838742.729000002</v>
      </c>
      <c r="T198" s="637"/>
      <c r="U198" s="637"/>
    </row>
    <row r="199" spans="1:21" ht="15" x14ac:dyDescent="0.25">
      <c r="A199" s="657">
        <v>3.2</v>
      </c>
      <c r="B199" s="658" t="s">
        <v>151</v>
      </c>
      <c r="C199" s="659" t="s">
        <v>152</v>
      </c>
      <c r="D199" s="660">
        <f>+'[73]APU''S'!H536</f>
        <v>84975</v>
      </c>
      <c r="E199" s="661">
        <v>216.828</v>
      </c>
      <c r="F199" s="662">
        <f t="shared" si="49"/>
        <v>18424959.300000001</v>
      </c>
      <c r="H199" s="637"/>
      <c r="I199" s="637"/>
      <c r="J199" s="637"/>
      <c r="K199" s="637"/>
      <c r="L199" s="637"/>
      <c r="M199" s="637"/>
      <c r="N199" s="637"/>
      <c r="O199" s="637"/>
      <c r="P199" s="637"/>
      <c r="Q199" s="637"/>
      <c r="R199" s="623">
        <f t="shared" ref="R199:R203" si="50">+F199/2</f>
        <v>9212479.6500000004</v>
      </c>
      <c r="S199" s="788">
        <f t="shared" ref="S199:S203" si="51">+R199</f>
        <v>9212479.6500000004</v>
      </c>
      <c r="T199" s="637"/>
      <c r="U199" s="637"/>
    </row>
    <row r="200" spans="1:21" ht="30" x14ac:dyDescent="0.25">
      <c r="A200" s="657">
        <v>3.3</v>
      </c>
      <c r="B200" s="658" t="s">
        <v>153</v>
      </c>
      <c r="C200" s="659" t="s">
        <v>2</v>
      </c>
      <c r="D200" s="660">
        <f>+'[73]APU''S'!H566</f>
        <v>113503</v>
      </c>
      <c r="E200" s="661">
        <v>145.5</v>
      </c>
      <c r="F200" s="662">
        <f t="shared" si="49"/>
        <v>16514686.5</v>
      </c>
      <c r="H200" s="637"/>
      <c r="I200" s="637"/>
      <c r="J200" s="637"/>
      <c r="K200" s="637"/>
      <c r="L200" s="637"/>
      <c r="M200" s="637"/>
      <c r="N200" s="637"/>
      <c r="O200" s="637"/>
      <c r="P200" s="637"/>
      <c r="Q200" s="637"/>
      <c r="R200" s="623">
        <f t="shared" si="50"/>
        <v>8257343.25</v>
      </c>
      <c r="S200" s="788">
        <f t="shared" si="51"/>
        <v>8257343.25</v>
      </c>
      <c r="T200" s="637"/>
      <c r="U200" s="637"/>
    </row>
    <row r="201" spans="1:21" ht="15" x14ac:dyDescent="0.25">
      <c r="A201" s="657">
        <v>3.4</v>
      </c>
      <c r="B201" s="658" t="s">
        <v>154</v>
      </c>
      <c r="C201" s="659" t="s">
        <v>2</v>
      </c>
      <c r="D201" s="660">
        <f>+'[73]APU''S'!H596</f>
        <v>16954</v>
      </c>
      <c r="E201" s="661">
        <v>489.37076489191418</v>
      </c>
      <c r="F201" s="662">
        <f t="shared" si="49"/>
        <v>8296791.9479999999</v>
      </c>
      <c r="H201" s="637"/>
      <c r="I201" s="637"/>
      <c r="J201" s="637"/>
      <c r="K201" s="637"/>
      <c r="L201" s="637"/>
      <c r="M201" s="637"/>
      <c r="N201" s="637"/>
      <c r="O201" s="637"/>
      <c r="P201" s="637"/>
      <c r="Q201" s="637"/>
      <c r="R201" s="623">
        <f t="shared" si="50"/>
        <v>4148395.9739999999</v>
      </c>
      <c r="S201" s="788">
        <f t="shared" si="51"/>
        <v>4148395.9739999999</v>
      </c>
      <c r="T201" s="637"/>
      <c r="U201" s="637"/>
    </row>
    <row r="202" spans="1:21" ht="15" x14ac:dyDescent="0.25">
      <c r="A202" s="657">
        <v>3.5</v>
      </c>
      <c r="B202" s="658" t="s">
        <v>155</v>
      </c>
      <c r="C202" s="659" t="s">
        <v>152</v>
      </c>
      <c r="D202" s="660">
        <f>+'[73]APU''S'!H657</f>
        <v>29079</v>
      </c>
      <c r="E202" s="661">
        <v>263.16000000000003</v>
      </c>
      <c r="F202" s="662">
        <f t="shared" si="49"/>
        <v>7652429.6399999997</v>
      </c>
      <c r="H202" s="637"/>
      <c r="I202" s="637"/>
      <c r="J202" s="637"/>
      <c r="K202" s="637"/>
      <c r="L202" s="637"/>
      <c r="M202" s="637"/>
      <c r="N202" s="637"/>
      <c r="O202" s="637"/>
      <c r="P202" s="637"/>
      <c r="Q202" s="637"/>
      <c r="R202" s="623">
        <f t="shared" si="50"/>
        <v>3826214.82</v>
      </c>
      <c r="S202" s="788">
        <f t="shared" si="51"/>
        <v>3826214.82</v>
      </c>
      <c r="T202" s="637"/>
      <c r="U202" s="637"/>
    </row>
    <row r="203" spans="1:21" ht="15" x14ac:dyDescent="0.25">
      <c r="A203" s="657">
        <v>3.6</v>
      </c>
      <c r="B203" s="658" t="s">
        <v>156</v>
      </c>
      <c r="C203" s="659" t="s">
        <v>157</v>
      </c>
      <c r="D203" s="660">
        <f>+'[73]APU''S'!H687</f>
        <v>10928</v>
      </c>
      <c r="E203" s="661">
        <v>274.04762833947194</v>
      </c>
      <c r="F203" s="662">
        <f>+ROUND(D203*E203,3)</f>
        <v>2994792.4819999998</v>
      </c>
      <c r="H203" s="637"/>
      <c r="I203" s="637"/>
      <c r="J203" s="637"/>
      <c r="K203" s="637"/>
      <c r="L203" s="637"/>
      <c r="M203" s="637"/>
      <c r="N203" s="637"/>
      <c r="O203" s="637"/>
      <c r="P203" s="637"/>
      <c r="Q203" s="637"/>
      <c r="R203" s="623">
        <f t="shared" si="50"/>
        <v>1497396.2409999999</v>
      </c>
      <c r="S203" s="788">
        <f t="shared" si="51"/>
        <v>1497396.2409999999</v>
      </c>
      <c r="T203" s="637"/>
      <c r="U203" s="637"/>
    </row>
    <row r="204" spans="1:21" ht="16.2" thickBot="1" x14ac:dyDescent="0.3">
      <c r="A204" s="671" t="s">
        <v>140</v>
      </c>
      <c r="B204" s="652"/>
      <c r="C204" s="653"/>
      <c r="D204" s="654"/>
      <c r="E204" s="655"/>
      <c r="F204" s="656">
        <f>SUM(F198:F203)</f>
        <v>195561145.32800001</v>
      </c>
      <c r="H204" s="637"/>
      <c r="I204" s="637"/>
      <c r="J204" s="637"/>
      <c r="K204" s="637"/>
      <c r="L204" s="637"/>
      <c r="M204" s="637"/>
      <c r="N204" s="637"/>
      <c r="O204" s="637"/>
      <c r="P204" s="637"/>
      <c r="Q204" s="637"/>
      <c r="R204" s="637"/>
      <c r="S204" s="637"/>
      <c r="T204" s="637"/>
      <c r="U204" s="637"/>
    </row>
    <row r="205" spans="1:21" ht="16.2" thickBot="1" x14ac:dyDescent="0.3">
      <c r="A205" s="780">
        <v>4</v>
      </c>
      <c r="B205" s="781" t="s">
        <v>158</v>
      </c>
      <c r="C205" s="782"/>
      <c r="D205" s="783"/>
      <c r="E205" s="784"/>
      <c r="F205" s="785"/>
      <c r="H205" s="637"/>
      <c r="I205" s="637"/>
      <c r="J205" s="637"/>
      <c r="K205" s="637"/>
      <c r="L205" s="637"/>
      <c r="M205" s="637"/>
      <c r="N205" s="637"/>
      <c r="O205" s="637"/>
      <c r="P205" s="637"/>
      <c r="Q205" s="637"/>
      <c r="R205" s="637"/>
      <c r="S205" s="637"/>
      <c r="T205" s="637"/>
      <c r="U205" s="637"/>
    </row>
    <row r="206" spans="1:21" ht="15" x14ac:dyDescent="0.25">
      <c r="A206" s="657">
        <v>4.0999999999999996</v>
      </c>
      <c r="B206" s="658" t="s">
        <v>177</v>
      </c>
      <c r="C206" s="659" t="s">
        <v>143</v>
      </c>
      <c r="D206" s="660">
        <f>+'[73]APU''S'!H717</f>
        <v>67727</v>
      </c>
      <c r="E206" s="661">
        <v>319.93200000000002</v>
      </c>
      <c r="F206" s="662">
        <f t="shared" ref="F206:F213" si="52">+ROUND(D206*E206,3)</f>
        <v>21668034.563999999</v>
      </c>
      <c r="H206" s="637"/>
      <c r="I206" s="637"/>
      <c r="J206" s="637"/>
      <c r="K206" s="637"/>
      <c r="L206" s="637"/>
      <c r="M206" s="637"/>
      <c r="N206" s="637"/>
      <c r="O206" s="637"/>
      <c r="P206" s="637"/>
      <c r="Q206" s="786">
        <f>+F206</f>
        <v>21668034.563999999</v>
      </c>
      <c r="R206" s="637"/>
      <c r="S206" s="637"/>
      <c r="T206" s="637"/>
      <c r="U206" s="637"/>
    </row>
    <row r="207" spans="1:21" ht="15" x14ac:dyDescent="0.25">
      <c r="A207" s="657">
        <v>4.7</v>
      </c>
      <c r="B207" s="658" t="s">
        <v>181</v>
      </c>
      <c r="C207" s="659" t="s">
        <v>2</v>
      </c>
      <c r="D207" s="660">
        <f>+'[73]APU''S'!H891</f>
        <v>74976</v>
      </c>
      <c r="E207" s="661">
        <v>4.5</v>
      </c>
      <c r="F207" s="662">
        <f t="shared" si="52"/>
        <v>337392</v>
      </c>
      <c r="H207" s="637"/>
      <c r="I207" s="637"/>
      <c r="J207" s="637"/>
      <c r="K207" s="637"/>
      <c r="L207" s="637"/>
      <c r="M207" s="637"/>
      <c r="N207" s="637"/>
      <c r="O207" s="637"/>
      <c r="P207" s="637"/>
      <c r="Q207" s="786">
        <f t="shared" ref="Q207:Q213" si="53">+F207</f>
        <v>337392</v>
      </c>
      <c r="R207" s="637"/>
      <c r="S207" s="637"/>
      <c r="T207" s="637"/>
      <c r="U207" s="637"/>
    </row>
    <row r="208" spans="1:21" ht="30" x14ac:dyDescent="0.25">
      <c r="A208" s="657">
        <v>4.9000000000000004</v>
      </c>
      <c r="B208" s="664" t="s">
        <v>189</v>
      </c>
      <c r="C208" s="659" t="s">
        <v>152</v>
      </c>
      <c r="D208" s="660">
        <f>+'[73]APU''S'!H951</f>
        <v>169548</v>
      </c>
      <c r="E208" s="661">
        <v>109.65</v>
      </c>
      <c r="F208" s="662">
        <f t="shared" si="52"/>
        <v>18590938.199999999</v>
      </c>
      <c r="H208" s="637"/>
      <c r="I208" s="637"/>
      <c r="J208" s="637"/>
      <c r="K208" s="637"/>
      <c r="L208" s="637"/>
      <c r="M208" s="637"/>
      <c r="N208" s="637"/>
      <c r="O208" s="637"/>
      <c r="P208" s="637"/>
      <c r="Q208" s="786">
        <f t="shared" si="53"/>
        <v>18590938.199999999</v>
      </c>
      <c r="R208" s="637"/>
      <c r="S208" s="637"/>
      <c r="T208" s="637"/>
      <c r="U208" s="637"/>
    </row>
    <row r="209" spans="1:21" ht="15" x14ac:dyDescent="0.25">
      <c r="A209" s="657">
        <v>4.12</v>
      </c>
      <c r="B209" s="658" t="s">
        <v>159</v>
      </c>
      <c r="C209" s="659" t="s">
        <v>152</v>
      </c>
      <c r="D209" s="660">
        <f>+'[73]APU''S'!H1041</f>
        <v>85325.499999999956</v>
      </c>
      <c r="E209" s="661">
        <v>90</v>
      </c>
      <c r="F209" s="662">
        <f t="shared" si="52"/>
        <v>7679295</v>
      </c>
      <c r="H209" s="637"/>
      <c r="I209" s="637"/>
      <c r="J209" s="637"/>
      <c r="K209" s="637"/>
      <c r="L209" s="637"/>
      <c r="M209" s="637"/>
      <c r="N209" s="637"/>
      <c r="O209" s="637"/>
      <c r="P209" s="637"/>
      <c r="Q209" s="786">
        <f t="shared" si="53"/>
        <v>7679295</v>
      </c>
      <c r="R209" s="637"/>
      <c r="S209" s="637"/>
      <c r="T209" s="637"/>
      <c r="U209" s="637"/>
    </row>
    <row r="210" spans="1:21" ht="15" x14ac:dyDescent="0.25">
      <c r="A210" s="657">
        <v>4.13</v>
      </c>
      <c r="B210" s="658" t="s">
        <v>160</v>
      </c>
      <c r="C210" s="659" t="s">
        <v>161</v>
      </c>
      <c r="D210" s="660">
        <f>+'[73]APU''S'!H1071</f>
        <v>1761160.5</v>
      </c>
      <c r="E210" s="661">
        <v>3</v>
      </c>
      <c r="F210" s="662">
        <f t="shared" si="52"/>
        <v>5283481.5</v>
      </c>
      <c r="H210" s="637"/>
      <c r="I210" s="637"/>
      <c r="J210" s="637"/>
      <c r="K210" s="637"/>
      <c r="L210" s="637"/>
      <c r="M210" s="637"/>
      <c r="N210" s="637"/>
      <c r="O210" s="637"/>
      <c r="P210" s="637"/>
      <c r="Q210" s="786">
        <f t="shared" si="53"/>
        <v>5283481.5</v>
      </c>
      <c r="R210" s="637"/>
      <c r="S210" s="637"/>
      <c r="T210" s="637"/>
      <c r="U210" s="637"/>
    </row>
    <row r="211" spans="1:21" ht="30" x14ac:dyDescent="0.25">
      <c r="A211" s="657">
        <v>4.1399999999999997</v>
      </c>
      <c r="B211" s="789" t="s">
        <v>190</v>
      </c>
      <c r="C211" s="790" t="s">
        <v>152</v>
      </c>
      <c r="D211" s="660">
        <f>+'[73]APU''S'!H1101</f>
        <v>94628</v>
      </c>
      <c r="E211" s="661">
        <v>119.65</v>
      </c>
      <c r="F211" s="662">
        <f t="shared" si="52"/>
        <v>11322240.199999999</v>
      </c>
      <c r="H211" s="637"/>
      <c r="I211" s="637"/>
      <c r="J211" s="637"/>
      <c r="K211" s="637"/>
      <c r="L211" s="637"/>
      <c r="M211" s="637"/>
      <c r="N211" s="637"/>
      <c r="O211" s="637"/>
      <c r="P211" s="637"/>
      <c r="Q211" s="786">
        <f t="shared" si="53"/>
        <v>11322240.199999999</v>
      </c>
      <c r="R211" s="637"/>
      <c r="S211" s="637"/>
      <c r="T211" s="637"/>
      <c r="U211" s="637"/>
    </row>
    <row r="212" spans="1:21" ht="30" x14ac:dyDescent="0.25">
      <c r="A212" s="657">
        <v>4.1500000000000004</v>
      </c>
      <c r="B212" s="658" t="s">
        <v>162</v>
      </c>
      <c r="C212" s="659" t="s">
        <v>161</v>
      </c>
      <c r="D212" s="660">
        <f>+'[73]APU''S'!H1130</f>
        <v>217190</v>
      </c>
      <c r="E212" s="661">
        <v>15</v>
      </c>
      <c r="F212" s="662">
        <f t="shared" si="52"/>
        <v>3257850</v>
      </c>
      <c r="H212" s="637"/>
      <c r="I212" s="637"/>
      <c r="J212" s="637"/>
      <c r="K212" s="637"/>
      <c r="L212" s="637"/>
      <c r="M212" s="637"/>
      <c r="N212" s="637"/>
      <c r="O212" s="637"/>
      <c r="P212" s="637"/>
      <c r="Q212" s="786">
        <f t="shared" si="53"/>
        <v>3257850</v>
      </c>
      <c r="R212" s="637"/>
      <c r="S212" s="637"/>
      <c r="T212" s="637"/>
      <c r="U212" s="637"/>
    </row>
    <row r="213" spans="1:21" ht="30" x14ac:dyDescent="0.25">
      <c r="A213" s="657">
        <v>4.16</v>
      </c>
      <c r="B213" s="791" t="s">
        <v>191</v>
      </c>
      <c r="C213" s="790" t="s">
        <v>152</v>
      </c>
      <c r="D213" s="665">
        <f>+'[73]APU''S'!H1194</f>
        <v>56071</v>
      </c>
      <c r="E213" s="666">
        <v>90</v>
      </c>
      <c r="F213" s="662">
        <f t="shared" si="52"/>
        <v>5046390</v>
      </c>
      <c r="H213" s="637"/>
      <c r="I213" s="637"/>
      <c r="J213" s="637"/>
      <c r="K213" s="637"/>
      <c r="L213" s="637"/>
      <c r="M213" s="637"/>
      <c r="N213" s="637"/>
      <c r="O213" s="637"/>
      <c r="P213" s="637"/>
      <c r="Q213" s="786">
        <f t="shared" si="53"/>
        <v>5046390</v>
      </c>
      <c r="R213" s="637"/>
      <c r="S213" s="637"/>
      <c r="T213" s="637"/>
      <c r="U213" s="637"/>
    </row>
    <row r="214" spans="1:21" ht="16.2" thickBot="1" x14ac:dyDescent="0.3">
      <c r="A214" s="651" t="s">
        <v>140</v>
      </c>
      <c r="B214" s="652"/>
      <c r="C214" s="653"/>
      <c r="D214" s="654"/>
      <c r="E214" s="655"/>
      <c r="F214" s="656">
        <f>SUM(F206:F213)</f>
        <v>73185621.464000002</v>
      </c>
      <c r="H214" s="637"/>
      <c r="I214" s="637"/>
      <c r="J214" s="637"/>
      <c r="K214" s="637"/>
      <c r="L214" s="637"/>
      <c r="M214" s="637"/>
      <c r="N214" s="637"/>
      <c r="O214" s="637"/>
      <c r="P214" s="637"/>
      <c r="Q214" s="637"/>
      <c r="R214" s="637"/>
      <c r="S214" s="637"/>
      <c r="T214" s="637"/>
      <c r="U214" s="637"/>
    </row>
    <row r="215" spans="1:21" ht="16.2" thickBot="1" x14ac:dyDescent="0.3">
      <c r="A215" s="780">
        <v>5</v>
      </c>
      <c r="B215" s="781" t="s">
        <v>192</v>
      </c>
      <c r="C215" s="782"/>
      <c r="D215" s="783"/>
      <c r="E215" s="784"/>
      <c r="F215" s="785"/>
      <c r="H215" s="637"/>
      <c r="I215" s="637"/>
      <c r="J215" s="637"/>
      <c r="K215" s="637"/>
      <c r="L215" s="637"/>
      <c r="M215" s="637"/>
      <c r="N215" s="637"/>
      <c r="O215" s="637"/>
      <c r="P215" s="637"/>
      <c r="Q215" s="637"/>
      <c r="R215" s="637"/>
      <c r="S215" s="637"/>
      <c r="T215" s="637"/>
      <c r="U215" s="637"/>
    </row>
    <row r="216" spans="1:21" ht="15" x14ac:dyDescent="0.25">
      <c r="A216" s="657">
        <v>5.0999999999999996</v>
      </c>
      <c r="B216" s="658" t="s">
        <v>193</v>
      </c>
      <c r="C216" s="659" t="s">
        <v>161</v>
      </c>
      <c r="D216" s="665">
        <f>+'[73]APU''S'!H1224</f>
        <v>1194427</v>
      </c>
      <c r="E216" s="666">
        <v>1</v>
      </c>
      <c r="F216" s="662">
        <f t="shared" ref="F216" si="54">+ROUND(D216*E216,3)</f>
        <v>1194427</v>
      </c>
      <c r="H216" s="637"/>
      <c r="I216" s="637"/>
      <c r="J216" s="637"/>
      <c r="K216" s="637"/>
      <c r="L216" s="637"/>
      <c r="M216" s="637"/>
      <c r="N216" s="637"/>
      <c r="O216" s="637"/>
      <c r="P216" s="637"/>
      <c r="Q216" s="637"/>
      <c r="R216" s="786">
        <f>+F216</f>
        <v>1194427</v>
      </c>
      <c r="S216" s="637"/>
      <c r="T216" s="637"/>
      <c r="U216" s="637"/>
    </row>
    <row r="217" spans="1:21" ht="16.2" thickBot="1" x14ac:dyDescent="0.3">
      <c r="A217" s="680" t="s">
        <v>140</v>
      </c>
      <c r="B217" s="681"/>
      <c r="C217" s="682"/>
      <c r="D217" s="683"/>
      <c r="E217" s="792"/>
      <c r="F217" s="685">
        <f>SUM(F216:F216)</f>
        <v>1194427</v>
      </c>
      <c r="H217" s="637"/>
      <c r="I217" s="637"/>
      <c r="J217" s="637"/>
      <c r="K217" s="637"/>
      <c r="L217" s="637"/>
      <c r="M217" s="637"/>
      <c r="N217" s="637"/>
      <c r="O217" s="637"/>
      <c r="P217" s="637"/>
      <c r="Q217" s="637"/>
      <c r="R217" s="637"/>
      <c r="S217" s="637"/>
      <c r="T217" s="637"/>
      <c r="U217" s="637"/>
    </row>
    <row r="218" spans="1:21" ht="16.2" thickBot="1" x14ac:dyDescent="0.3">
      <c r="A218" s="780">
        <v>6</v>
      </c>
      <c r="B218" s="781" t="s">
        <v>163</v>
      </c>
      <c r="C218" s="782"/>
      <c r="D218" s="783"/>
      <c r="E218" s="784"/>
      <c r="F218" s="785"/>
      <c r="H218" s="637"/>
      <c r="I218" s="637"/>
      <c r="J218" s="637"/>
      <c r="K218" s="637"/>
      <c r="L218" s="637"/>
      <c r="M218" s="637"/>
      <c r="N218" s="637"/>
      <c r="O218" s="637"/>
      <c r="P218" s="637"/>
      <c r="Q218" s="637"/>
      <c r="R218" s="637"/>
      <c r="S218" s="637"/>
      <c r="T218" s="637"/>
      <c r="U218" s="637"/>
    </row>
    <row r="219" spans="1:21" ht="15" x14ac:dyDescent="0.25">
      <c r="A219" s="674">
        <v>6.1</v>
      </c>
      <c r="B219" s="675" t="s">
        <v>164</v>
      </c>
      <c r="C219" s="676" t="s">
        <v>165</v>
      </c>
      <c r="D219" s="677">
        <f>+'[73]APU''S'!H1259</f>
        <v>739303</v>
      </c>
      <c r="E219" s="678">
        <v>4</v>
      </c>
      <c r="F219" s="662">
        <f t="shared" ref="F219:F223" si="55">+ROUND(D219*E219,3)</f>
        <v>2957212</v>
      </c>
      <c r="H219" s="637"/>
      <c r="I219" s="637"/>
      <c r="J219" s="637"/>
      <c r="K219" s="637"/>
      <c r="L219" s="637"/>
      <c r="M219" s="637"/>
      <c r="N219" s="637"/>
      <c r="O219" s="637"/>
      <c r="P219" s="637"/>
      <c r="Q219" s="637"/>
      <c r="R219" s="637"/>
      <c r="S219" s="786">
        <f>+F219</f>
        <v>2957212</v>
      </c>
      <c r="T219" s="637"/>
      <c r="U219" s="637"/>
    </row>
    <row r="220" spans="1:21" ht="15" x14ac:dyDescent="0.25">
      <c r="A220" s="674">
        <v>6.3</v>
      </c>
      <c r="B220" s="658" t="s">
        <v>167</v>
      </c>
      <c r="C220" s="659" t="s">
        <v>152</v>
      </c>
      <c r="D220" s="679">
        <f>+'[73]APU''S'!H1319</f>
        <v>17084</v>
      </c>
      <c r="E220" s="710">
        <v>328.95000000000005</v>
      </c>
      <c r="F220" s="662">
        <f t="shared" si="55"/>
        <v>5619781.7999999998</v>
      </c>
      <c r="H220" s="637"/>
      <c r="I220" s="637"/>
      <c r="J220" s="637"/>
      <c r="K220" s="637"/>
      <c r="L220" s="637"/>
      <c r="M220" s="637"/>
      <c r="N220" s="637"/>
      <c r="O220" s="637"/>
      <c r="P220" s="637"/>
      <c r="Q220" s="637"/>
      <c r="R220" s="637"/>
      <c r="S220" s="786">
        <f>+F220</f>
        <v>5619781.7999999998</v>
      </c>
      <c r="T220" s="637"/>
      <c r="U220" s="637"/>
    </row>
    <row r="221" spans="1:21" ht="16.2" thickBot="1" x14ac:dyDescent="0.3">
      <c r="A221" s="680" t="s">
        <v>140</v>
      </c>
      <c r="B221" s="681"/>
      <c r="C221" s="682"/>
      <c r="D221" s="683"/>
      <c r="E221" s="684"/>
      <c r="F221" s="685">
        <f>SUM(F219:F220)</f>
        <v>8576993.8000000007</v>
      </c>
      <c r="H221" s="637"/>
      <c r="I221" s="637"/>
      <c r="J221" s="637"/>
      <c r="K221" s="637"/>
      <c r="L221" s="637"/>
      <c r="M221" s="637"/>
      <c r="N221" s="637"/>
      <c r="O221" s="637"/>
      <c r="P221" s="637"/>
      <c r="Q221" s="637"/>
      <c r="R221" s="637"/>
      <c r="S221" s="637"/>
      <c r="T221" s="637"/>
      <c r="U221" s="637"/>
    </row>
    <row r="222" spans="1:21" ht="16.2" thickBot="1" x14ac:dyDescent="0.3">
      <c r="A222" s="780">
        <v>7</v>
      </c>
      <c r="B222" s="781" t="s">
        <v>168</v>
      </c>
      <c r="C222" s="782"/>
      <c r="D222" s="783"/>
      <c r="E222" s="784"/>
      <c r="F222" s="785"/>
      <c r="H222" s="637"/>
      <c r="I222" s="637"/>
      <c r="J222" s="637"/>
      <c r="K222" s="637"/>
      <c r="L222" s="637"/>
      <c r="M222" s="637"/>
      <c r="N222" s="637"/>
      <c r="O222" s="637"/>
      <c r="P222" s="637"/>
      <c r="Q222" s="637"/>
      <c r="R222" s="637"/>
      <c r="S222" s="637"/>
      <c r="T222" s="637"/>
      <c r="U222" s="637"/>
    </row>
    <row r="223" spans="1:21" ht="15" x14ac:dyDescent="0.25">
      <c r="A223" s="674">
        <v>7.1</v>
      </c>
      <c r="B223" s="675" t="s">
        <v>169</v>
      </c>
      <c r="C223" s="676" t="s">
        <v>2</v>
      </c>
      <c r="D223" s="677">
        <f>+'[73]APU''S'!H1378</f>
        <v>1501.9999999999998</v>
      </c>
      <c r="E223" s="678">
        <f>+E185</f>
        <v>599.31600000000003</v>
      </c>
      <c r="F223" s="662">
        <f t="shared" si="55"/>
        <v>900172.63199999998</v>
      </c>
      <c r="H223" s="637"/>
      <c r="I223" s="637"/>
      <c r="J223" s="637"/>
      <c r="K223" s="637"/>
      <c r="L223" s="637"/>
      <c r="M223" s="637"/>
      <c r="N223" s="637"/>
      <c r="O223" s="637"/>
      <c r="P223" s="637"/>
      <c r="Q223" s="637"/>
      <c r="R223" s="637"/>
      <c r="S223" s="786">
        <f>+F223</f>
        <v>900172.63199999998</v>
      </c>
      <c r="T223" s="637"/>
      <c r="U223" s="637"/>
    </row>
    <row r="224" spans="1:21" ht="16.2" thickBot="1" x14ac:dyDescent="0.3">
      <c r="A224" s="793" t="s">
        <v>140</v>
      </c>
      <c r="B224" s="794"/>
      <c r="C224" s="795"/>
      <c r="D224" s="796"/>
      <c r="E224" s="797"/>
      <c r="F224" s="798">
        <f>SUM(F223)</f>
        <v>900172.63199999998</v>
      </c>
      <c r="H224" s="637"/>
      <c r="I224" s="637"/>
      <c r="J224" s="637"/>
      <c r="K224" s="637"/>
      <c r="L224" s="637"/>
      <c r="M224" s="637"/>
      <c r="N224" s="637"/>
      <c r="O224" s="637"/>
      <c r="P224" s="637"/>
      <c r="Q224" s="637"/>
      <c r="R224" s="637"/>
      <c r="S224" s="637"/>
      <c r="T224" s="637"/>
      <c r="U224" s="637"/>
    </row>
    <row r="225" spans="1:21" ht="16.2" thickBot="1" x14ac:dyDescent="0.35">
      <c r="A225" s="799"/>
      <c r="B225" s="800"/>
      <c r="C225" s="800"/>
      <c r="D225" s="801"/>
      <c r="E225" s="802" t="s">
        <v>3</v>
      </c>
      <c r="F225" s="803">
        <f>+F224+F221+F217+F214+F204+F196+F187</f>
        <v>402867983.07499999</v>
      </c>
      <c r="G225" s="883"/>
      <c r="H225" s="779"/>
      <c r="I225" s="779"/>
      <c r="J225" s="779"/>
      <c r="K225" s="779"/>
      <c r="L225" s="779"/>
      <c r="M225" s="779"/>
      <c r="N225" s="779"/>
      <c r="O225" s="779"/>
      <c r="P225" s="779"/>
      <c r="Q225" s="779"/>
      <c r="R225" s="779"/>
      <c r="S225" s="779"/>
      <c r="T225" s="779"/>
      <c r="U225" s="779"/>
    </row>
    <row r="226" spans="1:21" ht="18.600000000000001" customHeight="1" thickBot="1" x14ac:dyDescent="0.35">
      <c r="A226" s="960" t="s">
        <v>194</v>
      </c>
      <c r="B226" s="961"/>
      <c r="C226" s="961"/>
      <c r="D226" s="961"/>
      <c r="E226" s="961"/>
      <c r="F226" s="962"/>
      <c r="H226" s="804"/>
      <c r="I226" s="804"/>
      <c r="J226" s="804"/>
      <c r="K226" s="804"/>
      <c r="L226" s="804"/>
      <c r="M226" s="804"/>
      <c r="N226" s="804"/>
      <c r="O226" s="804"/>
      <c r="P226" s="804"/>
      <c r="Q226" s="804"/>
      <c r="R226" s="804"/>
      <c r="S226" s="804"/>
      <c r="T226" s="804"/>
      <c r="U226" s="804"/>
    </row>
    <row r="227" spans="1:21" x14ac:dyDescent="0.25">
      <c r="A227" s="963" t="s">
        <v>83</v>
      </c>
      <c r="B227" s="964"/>
      <c r="C227" s="964"/>
      <c r="D227" s="964"/>
      <c r="E227" s="964"/>
      <c r="F227" s="965"/>
      <c r="H227" s="637"/>
      <c r="I227" s="637"/>
      <c r="J227" s="637"/>
      <c r="K227" s="637"/>
      <c r="L227" s="637"/>
      <c r="M227" s="637"/>
      <c r="N227" s="637"/>
      <c r="O227" s="637"/>
      <c r="P227" s="637"/>
      <c r="Q227" s="637"/>
      <c r="R227" s="637"/>
      <c r="S227" s="637"/>
      <c r="T227" s="637"/>
      <c r="U227" s="637"/>
    </row>
    <row r="228" spans="1:21" x14ac:dyDescent="0.25">
      <c r="A228" s="966"/>
      <c r="B228" s="967"/>
      <c r="C228" s="967"/>
      <c r="D228" s="967"/>
      <c r="E228" s="967"/>
      <c r="F228" s="968"/>
      <c r="H228" s="637"/>
      <c r="I228" s="637"/>
      <c r="J228" s="637"/>
      <c r="K228" s="637"/>
      <c r="L228" s="637"/>
      <c r="M228" s="637"/>
      <c r="N228" s="637"/>
      <c r="O228" s="637"/>
      <c r="P228" s="637"/>
      <c r="Q228" s="637"/>
      <c r="R228" s="637"/>
      <c r="S228" s="637"/>
      <c r="T228" s="637"/>
      <c r="U228" s="637"/>
    </row>
    <row r="229" spans="1:21" ht="13.8" thickBot="1" x14ac:dyDescent="0.3">
      <c r="A229" s="969"/>
      <c r="B229" s="970"/>
      <c r="C229" s="970"/>
      <c r="D229" s="970"/>
      <c r="E229" s="970"/>
      <c r="F229" s="971"/>
      <c r="H229" s="637"/>
      <c r="I229" s="637"/>
      <c r="J229" s="637"/>
      <c r="K229" s="637"/>
      <c r="L229" s="637"/>
      <c r="M229" s="637"/>
      <c r="N229" s="637"/>
      <c r="O229" s="637"/>
      <c r="P229" s="637"/>
      <c r="Q229" s="637"/>
      <c r="R229" s="637"/>
      <c r="S229" s="637"/>
      <c r="T229" s="637"/>
      <c r="U229" s="637"/>
    </row>
    <row r="230" spans="1:21" x14ac:dyDescent="0.25">
      <c r="A230" s="1028" t="s">
        <v>195</v>
      </c>
      <c r="B230" s="1030" t="s">
        <v>134</v>
      </c>
      <c r="C230" s="1032" t="s">
        <v>196</v>
      </c>
      <c r="D230" s="1034" t="s">
        <v>197</v>
      </c>
      <c r="E230" s="1036" t="s">
        <v>136</v>
      </c>
      <c r="F230" s="1018" t="s">
        <v>198</v>
      </c>
      <c r="H230" s="637"/>
      <c r="I230" s="637"/>
      <c r="J230" s="637"/>
      <c r="K230" s="637"/>
      <c r="L230" s="637"/>
      <c r="M230" s="637"/>
      <c r="N230" s="637"/>
      <c r="O230" s="637"/>
      <c r="P230" s="637"/>
      <c r="Q230" s="637"/>
      <c r="R230" s="637"/>
      <c r="S230" s="637"/>
      <c r="T230" s="637"/>
      <c r="U230" s="637"/>
    </row>
    <row r="231" spans="1:21" ht="13.8" thickBot="1" x14ac:dyDescent="0.3">
      <c r="A231" s="1029"/>
      <c r="B231" s="1031"/>
      <c r="C231" s="1033"/>
      <c r="D231" s="1035"/>
      <c r="E231" s="1037"/>
      <c r="F231" s="1019"/>
      <c r="H231" s="637"/>
      <c r="I231" s="637"/>
      <c r="J231" s="637"/>
      <c r="K231" s="637"/>
      <c r="L231" s="637"/>
      <c r="M231" s="637"/>
      <c r="N231" s="637"/>
      <c r="O231" s="637"/>
      <c r="P231" s="637"/>
      <c r="Q231" s="637"/>
      <c r="R231" s="637"/>
      <c r="S231" s="637"/>
      <c r="T231" s="637"/>
      <c r="U231" s="637"/>
    </row>
    <row r="232" spans="1:21" ht="16.2" customHeight="1" thickBot="1" x14ac:dyDescent="0.3">
      <c r="A232" s="1020" t="s">
        <v>4</v>
      </c>
      <c r="B232" s="1021"/>
      <c r="C232" s="1021"/>
      <c r="D232" s="1021"/>
      <c r="E232" s="1021"/>
      <c r="F232" s="1022"/>
      <c r="H232" s="637"/>
      <c r="I232" s="637"/>
      <c r="J232" s="637"/>
      <c r="K232" s="637"/>
      <c r="L232" s="637"/>
      <c r="M232" s="637"/>
      <c r="N232" s="637"/>
      <c r="O232" s="637"/>
      <c r="P232" s="637"/>
      <c r="Q232" s="637"/>
      <c r="R232" s="637"/>
      <c r="S232" s="637"/>
      <c r="T232" s="637"/>
      <c r="U232" s="637"/>
    </row>
    <row r="233" spans="1:21" ht="16.2" thickBot="1" x14ac:dyDescent="0.3">
      <c r="A233" s="624">
        <v>1</v>
      </c>
      <c r="B233" s="625" t="s">
        <v>199</v>
      </c>
      <c r="C233" s="626"/>
      <c r="D233" s="627"/>
      <c r="E233" s="628"/>
      <c r="F233" s="629"/>
      <c r="H233" s="637"/>
      <c r="I233" s="637"/>
      <c r="J233" s="637"/>
      <c r="K233" s="637"/>
      <c r="L233" s="637"/>
      <c r="M233" s="637"/>
      <c r="N233" s="637"/>
      <c r="O233" s="637"/>
      <c r="P233" s="637"/>
      <c r="Q233" s="637"/>
      <c r="R233" s="637"/>
      <c r="S233" s="637"/>
      <c r="T233" s="637"/>
      <c r="U233" s="637"/>
    </row>
    <row r="234" spans="1:21" s="669" customFormat="1" ht="15" x14ac:dyDescent="0.25">
      <c r="A234" s="805">
        <v>1.1000000000000001</v>
      </c>
      <c r="B234" s="806" t="s">
        <v>200</v>
      </c>
      <c r="C234" s="807" t="s">
        <v>201</v>
      </c>
      <c r="D234" s="73">
        <f>+'[73]APU''S'!H210</f>
        <v>28529</v>
      </c>
      <c r="E234" s="73">
        <v>219.6</v>
      </c>
      <c r="F234" s="74">
        <f t="shared" ref="F234:F254" si="56">+D234*E234</f>
        <v>6264968.3999999994</v>
      </c>
      <c r="G234" s="880"/>
      <c r="H234" s="670"/>
      <c r="I234" s="670"/>
      <c r="J234" s="670"/>
      <c r="K234" s="670"/>
      <c r="L234" s="670"/>
      <c r="M234" s="670"/>
      <c r="N234" s="670"/>
      <c r="O234" s="670"/>
      <c r="P234" s="670"/>
      <c r="Q234" s="808">
        <f t="shared" ref="Q234:Q245" si="57">+F234</f>
        <v>6264968.3999999994</v>
      </c>
      <c r="R234" s="637"/>
      <c r="S234" s="670"/>
      <c r="T234" s="670"/>
      <c r="U234" s="670"/>
    </row>
    <row r="235" spans="1:21" s="669" customFormat="1" ht="15" x14ac:dyDescent="0.25">
      <c r="A235" s="84">
        <v>1.2</v>
      </c>
      <c r="B235" s="809" t="s">
        <v>202</v>
      </c>
      <c r="C235" s="810" t="s">
        <v>201</v>
      </c>
      <c r="D235" s="75">
        <f>+'[73]APU''S'!H88</f>
        <v>24877</v>
      </c>
      <c r="E235" s="75">
        <v>39.6</v>
      </c>
      <c r="F235" s="76">
        <f t="shared" si="56"/>
        <v>985129.20000000007</v>
      </c>
      <c r="G235" s="880"/>
      <c r="H235" s="670"/>
      <c r="I235" s="670"/>
      <c r="J235" s="670"/>
      <c r="K235" s="670"/>
      <c r="L235" s="670"/>
      <c r="M235" s="670"/>
      <c r="N235" s="670"/>
      <c r="O235" s="670"/>
      <c r="P235" s="670"/>
      <c r="Q235" s="808">
        <f t="shared" si="57"/>
        <v>985129.20000000007</v>
      </c>
      <c r="R235" s="637"/>
      <c r="S235" s="670"/>
      <c r="T235" s="670"/>
      <c r="U235" s="670"/>
    </row>
    <row r="236" spans="1:21" s="669" customFormat="1" ht="30" x14ac:dyDescent="0.25">
      <c r="A236" s="84">
        <v>1.3</v>
      </c>
      <c r="B236" s="811" t="s">
        <v>147</v>
      </c>
      <c r="C236" s="810" t="s">
        <v>201</v>
      </c>
      <c r="D236" s="75">
        <f>+'[73]APU''S'!H387</f>
        <v>73206</v>
      </c>
      <c r="E236" s="75">
        <v>0</v>
      </c>
      <c r="F236" s="76">
        <f t="shared" si="56"/>
        <v>0</v>
      </c>
      <c r="G236" s="880"/>
      <c r="H236" s="670"/>
      <c r="I236" s="670"/>
      <c r="J236" s="670"/>
      <c r="K236" s="670"/>
      <c r="L236" s="670"/>
      <c r="M236" s="670"/>
      <c r="N236" s="670"/>
      <c r="O236" s="670"/>
      <c r="P236" s="670"/>
      <c r="Q236" s="808">
        <f t="shared" si="57"/>
        <v>0</v>
      </c>
      <c r="R236" s="637"/>
      <c r="S236" s="670"/>
      <c r="T236" s="670"/>
      <c r="U236" s="670"/>
    </row>
    <row r="237" spans="1:21" s="669" customFormat="1" ht="30" x14ac:dyDescent="0.25">
      <c r="A237" s="84">
        <v>1.4</v>
      </c>
      <c r="B237" s="812" t="s">
        <v>203</v>
      </c>
      <c r="C237" s="810" t="s">
        <v>204</v>
      </c>
      <c r="D237" s="77">
        <f>+'[73]APU''S'!H1164</f>
        <v>168022.5</v>
      </c>
      <c r="E237" s="75">
        <v>20</v>
      </c>
      <c r="F237" s="76">
        <f t="shared" si="56"/>
        <v>3360450</v>
      </c>
      <c r="G237" s="880"/>
      <c r="H237" s="670"/>
      <c r="I237" s="670"/>
      <c r="J237" s="670"/>
      <c r="K237" s="670"/>
      <c r="L237" s="670"/>
      <c r="M237" s="670"/>
      <c r="N237" s="670"/>
      <c r="O237" s="670"/>
      <c r="P237" s="670"/>
      <c r="Q237" s="808">
        <f t="shared" si="57"/>
        <v>3360450</v>
      </c>
      <c r="R237" s="637"/>
      <c r="S237" s="670"/>
      <c r="T237" s="670"/>
      <c r="U237" s="670"/>
    </row>
    <row r="238" spans="1:21" s="669" customFormat="1" ht="15" x14ac:dyDescent="0.25">
      <c r="A238" s="84">
        <v>1.5</v>
      </c>
      <c r="B238" s="809" t="s">
        <v>205</v>
      </c>
      <c r="C238" s="810" t="s">
        <v>206</v>
      </c>
      <c r="D238" s="77">
        <f>+D261</f>
        <v>27809</v>
      </c>
      <c r="E238" s="75">
        <v>264</v>
      </c>
      <c r="F238" s="76">
        <f t="shared" si="56"/>
        <v>7341576</v>
      </c>
      <c r="G238" s="880"/>
      <c r="H238" s="670"/>
      <c r="I238" s="670"/>
      <c r="J238" s="670"/>
      <c r="K238" s="670"/>
      <c r="L238" s="670"/>
      <c r="M238" s="670"/>
      <c r="N238" s="670"/>
      <c r="O238" s="670"/>
      <c r="P238" s="670"/>
      <c r="Q238" s="808">
        <f t="shared" si="57"/>
        <v>7341576</v>
      </c>
      <c r="R238" s="637"/>
      <c r="S238" s="670"/>
      <c r="T238" s="670"/>
      <c r="U238" s="670"/>
    </row>
    <row r="239" spans="1:21" s="669" customFormat="1" ht="15" x14ac:dyDescent="0.25">
      <c r="A239" s="84">
        <v>1.6</v>
      </c>
      <c r="B239" s="809" t="s">
        <v>207</v>
      </c>
      <c r="C239" s="810" t="s">
        <v>201</v>
      </c>
      <c r="D239" s="77">
        <f>+'[73]APU''S'!H297</f>
        <v>112666.69333333336</v>
      </c>
      <c r="E239" s="75">
        <v>202.65</v>
      </c>
      <c r="F239" s="76">
        <f t="shared" si="56"/>
        <v>22831905.404000007</v>
      </c>
      <c r="G239" s="880"/>
      <c r="H239" s="670"/>
      <c r="I239" s="670"/>
      <c r="J239" s="670"/>
      <c r="K239" s="670"/>
      <c r="L239" s="670"/>
      <c r="M239" s="670"/>
      <c r="N239" s="670"/>
      <c r="O239" s="670"/>
      <c r="P239" s="670"/>
      <c r="Q239" s="808">
        <f t="shared" si="57"/>
        <v>22831905.404000007</v>
      </c>
      <c r="R239" s="637"/>
      <c r="S239" s="670"/>
      <c r="T239" s="670"/>
      <c r="U239" s="670"/>
    </row>
    <row r="240" spans="1:21" s="669" customFormat="1" ht="15" x14ac:dyDescent="0.25">
      <c r="A240" s="84">
        <v>1.7</v>
      </c>
      <c r="B240" s="809" t="s">
        <v>208</v>
      </c>
      <c r="C240" s="810" t="s">
        <v>201</v>
      </c>
      <c r="D240" s="77">
        <f>+D263</f>
        <v>213166.69333333333</v>
      </c>
      <c r="E240" s="75">
        <v>376</v>
      </c>
      <c r="F240" s="76">
        <f t="shared" si="56"/>
        <v>80150676.693333328</v>
      </c>
      <c r="G240" s="880"/>
      <c r="H240" s="670"/>
      <c r="I240" s="670"/>
      <c r="J240" s="670"/>
      <c r="K240" s="670"/>
      <c r="L240" s="670"/>
      <c r="M240" s="670"/>
      <c r="N240" s="670"/>
      <c r="O240" s="670"/>
      <c r="P240" s="670"/>
      <c r="Q240" s="808">
        <f t="shared" si="57"/>
        <v>80150676.693333328</v>
      </c>
      <c r="R240" s="637"/>
      <c r="S240" s="670"/>
      <c r="T240" s="670"/>
      <c r="U240" s="670"/>
    </row>
    <row r="241" spans="1:21" s="669" customFormat="1" ht="15" x14ac:dyDescent="0.25">
      <c r="A241" s="84">
        <v>1.8</v>
      </c>
      <c r="B241" s="809" t="s">
        <v>209</v>
      </c>
      <c r="C241" s="810" t="s">
        <v>206</v>
      </c>
      <c r="D241" s="77">
        <f>+D264</f>
        <v>289509.50000000006</v>
      </c>
      <c r="E241" s="75">
        <v>259.75</v>
      </c>
      <c r="F241" s="76">
        <f t="shared" si="56"/>
        <v>75200092.625000015</v>
      </c>
      <c r="G241" s="880"/>
      <c r="H241" s="670"/>
      <c r="I241" s="670"/>
      <c r="J241" s="670"/>
      <c r="K241" s="670"/>
      <c r="L241" s="670"/>
      <c r="M241" s="670"/>
      <c r="N241" s="670"/>
      <c r="O241" s="670"/>
      <c r="P241" s="670"/>
      <c r="Q241" s="808">
        <f t="shared" si="57"/>
        <v>75200092.625000015</v>
      </c>
      <c r="R241" s="637"/>
      <c r="S241" s="670"/>
      <c r="T241" s="670"/>
      <c r="U241" s="670"/>
    </row>
    <row r="242" spans="1:21" s="669" customFormat="1" ht="15" x14ac:dyDescent="0.25">
      <c r="A242" s="84">
        <v>1.9</v>
      </c>
      <c r="B242" s="809" t="s">
        <v>210</v>
      </c>
      <c r="C242" s="810" t="s">
        <v>211</v>
      </c>
      <c r="D242" s="75">
        <f>+'[73]APU''S'!H657</f>
        <v>29079</v>
      </c>
      <c r="E242" s="75">
        <v>360</v>
      </c>
      <c r="F242" s="76">
        <f t="shared" si="56"/>
        <v>10468440</v>
      </c>
      <c r="G242" s="880"/>
      <c r="H242" s="670"/>
      <c r="I242" s="670"/>
      <c r="J242" s="670"/>
      <c r="K242" s="670"/>
      <c r="L242" s="670"/>
      <c r="M242" s="670"/>
      <c r="N242" s="670"/>
      <c r="O242" s="670"/>
      <c r="P242" s="670"/>
      <c r="Q242" s="808">
        <f t="shared" si="57"/>
        <v>10468440</v>
      </c>
      <c r="R242" s="637"/>
      <c r="S242" s="670"/>
      <c r="T242" s="670"/>
      <c r="U242" s="670"/>
    </row>
    <row r="243" spans="1:21" s="669" customFormat="1" ht="45" x14ac:dyDescent="0.25">
      <c r="A243" s="813">
        <v>1.1000000000000001</v>
      </c>
      <c r="B243" s="78" t="s">
        <v>212</v>
      </c>
      <c r="C243" s="79" t="s">
        <v>211</v>
      </c>
      <c r="D243" s="75">
        <f>+'[73]APU''S'!H536</f>
        <v>84975</v>
      </c>
      <c r="E243" s="75">
        <v>240</v>
      </c>
      <c r="F243" s="76">
        <f t="shared" si="56"/>
        <v>20394000</v>
      </c>
      <c r="G243" s="880"/>
      <c r="H243" s="670"/>
      <c r="I243" s="670"/>
      <c r="J243" s="670"/>
      <c r="K243" s="670"/>
      <c r="L243" s="670"/>
      <c r="M243" s="670"/>
      <c r="N243" s="670"/>
      <c r="O243" s="670"/>
      <c r="P243" s="670"/>
      <c r="Q243" s="808">
        <f t="shared" si="57"/>
        <v>20394000</v>
      </c>
      <c r="R243" s="637"/>
      <c r="S243" s="670"/>
      <c r="T243" s="670"/>
      <c r="U243" s="670"/>
    </row>
    <row r="244" spans="1:21" s="669" customFormat="1" ht="45" x14ac:dyDescent="0.25">
      <c r="A244" s="84">
        <v>1.1100000000000001</v>
      </c>
      <c r="B244" s="812" t="s">
        <v>213</v>
      </c>
      <c r="C244" s="79" t="s">
        <v>206</v>
      </c>
      <c r="D244" s="75">
        <f>+'[73]APU''S'!H566</f>
        <v>113503</v>
      </c>
      <c r="E244" s="75">
        <v>191.99999999999997</v>
      </c>
      <c r="F244" s="76">
        <f t="shared" si="56"/>
        <v>21792575.999999996</v>
      </c>
      <c r="G244" s="880"/>
      <c r="H244" s="670"/>
      <c r="I244" s="670"/>
      <c r="J244" s="670"/>
      <c r="K244" s="670"/>
      <c r="L244" s="670"/>
      <c r="M244" s="670"/>
      <c r="N244" s="670"/>
      <c r="O244" s="670"/>
      <c r="P244" s="670"/>
      <c r="Q244" s="808">
        <f t="shared" si="57"/>
        <v>21792575.999999996</v>
      </c>
      <c r="R244" s="637"/>
      <c r="S244" s="670"/>
      <c r="T244" s="670"/>
      <c r="U244" s="670"/>
    </row>
    <row r="245" spans="1:21" ht="15" x14ac:dyDescent="0.25">
      <c r="A245" s="814">
        <v>1.1200000000000001</v>
      </c>
      <c r="B245" s="815" t="s">
        <v>214</v>
      </c>
      <c r="C245" s="80" t="s">
        <v>206</v>
      </c>
      <c r="D245" s="81">
        <v>233144.05</v>
      </c>
      <c r="E245" s="75">
        <v>10.08</v>
      </c>
      <c r="F245" s="76">
        <f t="shared" si="56"/>
        <v>2350092.0239999997</v>
      </c>
      <c r="H245" s="637"/>
      <c r="I245" s="637"/>
      <c r="J245" s="637"/>
      <c r="K245" s="637"/>
      <c r="L245" s="637"/>
      <c r="M245" s="637"/>
      <c r="N245" s="637"/>
      <c r="O245" s="637"/>
      <c r="P245" s="637"/>
      <c r="Q245" s="808">
        <f t="shared" si="57"/>
        <v>2350092.0239999997</v>
      </c>
      <c r="R245" s="637"/>
      <c r="S245" s="637"/>
      <c r="T245" s="637"/>
      <c r="U245" s="637"/>
    </row>
    <row r="246" spans="1:21" ht="31.8" thickBot="1" x14ac:dyDescent="0.3">
      <c r="A246" s="816" t="s">
        <v>215</v>
      </c>
      <c r="B246" s="1023"/>
      <c r="C246" s="1024"/>
      <c r="D246" s="1024"/>
      <c r="E246" s="1025"/>
      <c r="F246" s="82">
        <f>SUM(F234:F245)</f>
        <v>251139906.34633332</v>
      </c>
      <c r="H246" s="637"/>
      <c r="I246" s="637"/>
      <c r="J246" s="637"/>
      <c r="K246" s="637"/>
      <c r="L246" s="637"/>
      <c r="M246" s="637"/>
      <c r="N246" s="637"/>
      <c r="O246" s="637"/>
      <c r="P246" s="637"/>
      <c r="Q246" s="637"/>
      <c r="R246" s="637"/>
      <c r="S246" s="637"/>
      <c r="T246" s="637"/>
      <c r="U246" s="637"/>
    </row>
    <row r="247" spans="1:21" ht="16.2" thickBot="1" x14ac:dyDescent="0.3">
      <c r="A247" s="817">
        <v>2</v>
      </c>
      <c r="B247" s="630" t="s">
        <v>216</v>
      </c>
      <c r="C247" s="631"/>
      <c r="D247" s="632"/>
      <c r="E247" s="633"/>
      <c r="F247" s="634"/>
      <c r="H247" s="637"/>
      <c r="I247" s="637"/>
      <c r="J247" s="637"/>
      <c r="K247" s="637"/>
      <c r="L247" s="637"/>
      <c r="M247" s="637"/>
      <c r="N247" s="637"/>
      <c r="O247" s="637"/>
      <c r="P247" s="637"/>
      <c r="Q247" s="637"/>
      <c r="R247" s="637"/>
      <c r="S247" s="637"/>
      <c r="T247" s="637"/>
      <c r="U247" s="637"/>
    </row>
    <row r="248" spans="1:21" ht="15" x14ac:dyDescent="0.25">
      <c r="A248" s="818">
        <v>2.1</v>
      </c>
      <c r="B248" s="819" t="s">
        <v>217</v>
      </c>
      <c r="C248" s="820" t="s">
        <v>201</v>
      </c>
      <c r="D248" s="83">
        <f>+D234</f>
        <v>28529</v>
      </c>
      <c r="E248" s="73">
        <v>60</v>
      </c>
      <c r="F248" s="74">
        <f t="shared" ref="F248:F251" si="58">+D248*E248</f>
        <v>1711740</v>
      </c>
      <c r="H248" s="637"/>
      <c r="I248" s="637"/>
      <c r="J248" s="637"/>
      <c r="K248" s="637"/>
      <c r="L248" s="637"/>
      <c r="M248" s="637"/>
      <c r="N248" s="637"/>
      <c r="O248" s="637"/>
      <c r="P248" s="637"/>
      <c r="Q248" s="637"/>
      <c r="R248" s="808">
        <f>+F248</f>
        <v>1711740</v>
      </c>
      <c r="S248" s="637"/>
      <c r="T248" s="637"/>
      <c r="U248" s="637"/>
    </row>
    <row r="249" spans="1:21" ht="45" x14ac:dyDescent="0.25">
      <c r="A249" s="84">
        <v>2.2000000000000002</v>
      </c>
      <c r="B249" s="821" t="s">
        <v>218</v>
      </c>
      <c r="C249" s="822" t="s">
        <v>219</v>
      </c>
      <c r="D249" s="85">
        <f>+D236</f>
        <v>73206</v>
      </c>
      <c r="E249" s="75">
        <v>447.12</v>
      </c>
      <c r="F249" s="76">
        <f t="shared" si="58"/>
        <v>32731866.719999999</v>
      </c>
      <c r="H249" s="637"/>
      <c r="I249" s="637"/>
      <c r="J249" s="637"/>
      <c r="K249" s="637"/>
      <c r="L249" s="637"/>
      <c r="M249" s="637"/>
      <c r="N249" s="637"/>
      <c r="O249" s="637"/>
      <c r="P249" s="637"/>
      <c r="Q249" s="637"/>
      <c r="R249" s="808">
        <f t="shared" ref="R249:R251" si="59">+F249</f>
        <v>32731866.719999999</v>
      </c>
      <c r="S249" s="637"/>
      <c r="T249" s="637"/>
      <c r="U249" s="637"/>
    </row>
    <row r="250" spans="1:21" ht="15" x14ac:dyDescent="0.25">
      <c r="A250" s="84">
        <v>2.2999999999999998</v>
      </c>
      <c r="B250" s="815" t="s">
        <v>220</v>
      </c>
      <c r="C250" s="822" t="s">
        <v>201</v>
      </c>
      <c r="D250" s="85">
        <f>+'[73]APU''S'!H863</f>
        <v>1961639.61</v>
      </c>
      <c r="E250" s="75">
        <v>24</v>
      </c>
      <c r="F250" s="76">
        <f t="shared" si="58"/>
        <v>47079350.640000001</v>
      </c>
      <c r="H250" s="637"/>
      <c r="I250" s="637"/>
      <c r="J250" s="637"/>
      <c r="K250" s="637"/>
      <c r="L250" s="637"/>
      <c r="M250" s="637"/>
      <c r="N250" s="637"/>
      <c r="O250" s="637"/>
      <c r="P250" s="637"/>
      <c r="Q250" s="637"/>
      <c r="R250" s="808">
        <f t="shared" si="59"/>
        <v>47079350.640000001</v>
      </c>
      <c r="S250" s="637"/>
      <c r="T250" s="637"/>
      <c r="U250" s="637"/>
    </row>
    <row r="251" spans="1:21" ht="15.6" thickBot="1" x14ac:dyDescent="0.3">
      <c r="A251" s="86">
        <v>2.4</v>
      </c>
      <c r="B251" s="823" t="s">
        <v>179</v>
      </c>
      <c r="C251" s="824" t="s">
        <v>221</v>
      </c>
      <c r="D251" s="87">
        <f>+D125</f>
        <v>10928</v>
      </c>
      <c r="E251" s="88">
        <v>4320</v>
      </c>
      <c r="F251" s="89">
        <f t="shared" si="58"/>
        <v>47208960</v>
      </c>
      <c r="H251" s="637"/>
      <c r="I251" s="637"/>
      <c r="J251" s="637"/>
      <c r="K251" s="637"/>
      <c r="L251" s="637"/>
      <c r="M251" s="637"/>
      <c r="N251" s="637"/>
      <c r="O251" s="637"/>
      <c r="P251" s="637"/>
      <c r="Q251" s="637"/>
      <c r="R251" s="808">
        <f t="shared" si="59"/>
        <v>47208960</v>
      </c>
      <c r="S251" s="637"/>
      <c r="T251" s="637"/>
      <c r="U251" s="637"/>
    </row>
    <row r="252" spans="1:21" ht="16.2" thickBot="1" x14ac:dyDescent="0.3">
      <c r="A252" s="624">
        <v>3</v>
      </c>
      <c r="B252" s="625" t="s">
        <v>222</v>
      </c>
      <c r="C252" s="626"/>
      <c r="D252" s="627"/>
      <c r="E252" s="628"/>
      <c r="F252" s="634"/>
      <c r="H252" s="637"/>
      <c r="I252" s="637"/>
      <c r="J252" s="637"/>
      <c r="K252" s="637"/>
      <c r="L252" s="637"/>
      <c r="M252" s="637"/>
      <c r="N252" s="637"/>
      <c r="O252" s="637"/>
      <c r="P252" s="637"/>
      <c r="Q252" s="637"/>
      <c r="R252" s="637"/>
      <c r="S252" s="637"/>
      <c r="T252" s="637"/>
      <c r="U252" s="637"/>
    </row>
    <row r="253" spans="1:21" ht="15" x14ac:dyDescent="0.25">
      <c r="A253" s="818">
        <v>3.1</v>
      </c>
      <c r="B253" s="819" t="s">
        <v>223</v>
      </c>
      <c r="C253" s="820" t="s">
        <v>204</v>
      </c>
      <c r="D253" s="83">
        <f>+'[73]APU''S'!H1259</f>
        <v>739303</v>
      </c>
      <c r="E253" s="73">
        <v>4</v>
      </c>
      <c r="F253" s="74">
        <f t="shared" si="56"/>
        <v>2957212</v>
      </c>
      <c r="H253" s="637"/>
      <c r="I253" s="637"/>
      <c r="J253" s="637"/>
      <c r="K253" s="637"/>
      <c r="L253" s="637"/>
      <c r="M253" s="637"/>
      <c r="N253" s="637"/>
      <c r="O253" s="637"/>
      <c r="P253" s="637"/>
      <c r="Q253" s="637"/>
      <c r="R253" s="637"/>
      <c r="S253" s="637"/>
      <c r="T253" s="808">
        <f>+F253</f>
        <v>2957212</v>
      </c>
      <c r="U253" s="637"/>
    </row>
    <row r="254" spans="1:21" ht="15" x14ac:dyDescent="0.25">
      <c r="A254" s="825">
        <v>3.2</v>
      </c>
      <c r="B254" s="815" t="s">
        <v>224</v>
      </c>
      <c r="C254" s="822" t="s">
        <v>211</v>
      </c>
      <c r="D254" s="85">
        <f>+'[73]APU''S'!H1319</f>
        <v>17084</v>
      </c>
      <c r="E254" s="75">
        <v>480</v>
      </c>
      <c r="F254" s="76">
        <f t="shared" si="56"/>
        <v>8200320</v>
      </c>
      <c r="H254" s="637"/>
      <c r="I254" s="637"/>
      <c r="J254" s="637"/>
      <c r="K254" s="637"/>
      <c r="L254" s="637"/>
      <c r="M254" s="637"/>
      <c r="N254" s="637"/>
      <c r="O254" s="637"/>
      <c r="P254" s="637"/>
      <c r="Q254" s="637"/>
      <c r="R254" s="637"/>
      <c r="S254" s="637"/>
      <c r="T254" s="808">
        <f>+F254</f>
        <v>8200320</v>
      </c>
      <c r="U254" s="637"/>
    </row>
    <row r="255" spans="1:21" ht="31.8" thickBot="1" x14ac:dyDescent="0.3">
      <c r="A255" s="826" t="s">
        <v>215</v>
      </c>
      <c r="B255" s="1026"/>
      <c r="C255" s="1026"/>
      <c r="D255" s="1026"/>
      <c r="E255" s="1027"/>
      <c r="F255" s="82">
        <f>SUM(F248:F254)</f>
        <v>139889449.36000001</v>
      </c>
      <c r="H255" s="637"/>
      <c r="I255" s="637"/>
      <c r="J255" s="637"/>
      <c r="K255" s="637"/>
      <c r="L255" s="637"/>
      <c r="M255" s="637"/>
      <c r="N255" s="637"/>
      <c r="O255" s="637"/>
      <c r="P255" s="637"/>
      <c r="Q255" s="637"/>
      <c r="R255" s="637"/>
      <c r="S255" s="637"/>
      <c r="T255" s="637"/>
      <c r="U255" s="637"/>
    </row>
    <row r="256" spans="1:21" ht="16.2" customHeight="1" thickBot="1" x14ac:dyDescent="0.3">
      <c r="A256" s="1020" t="s">
        <v>225</v>
      </c>
      <c r="B256" s="1021"/>
      <c r="C256" s="1021"/>
      <c r="D256" s="1021"/>
      <c r="E256" s="1021"/>
      <c r="F256" s="1022"/>
      <c r="H256" s="637"/>
      <c r="I256" s="637"/>
      <c r="J256" s="637"/>
      <c r="K256" s="637"/>
      <c r="L256" s="637"/>
      <c r="M256" s="637"/>
      <c r="N256" s="637"/>
      <c r="O256" s="637"/>
      <c r="P256" s="637"/>
      <c r="Q256" s="637"/>
      <c r="R256" s="637"/>
      <c r="S256" s="637"/>
      <c r="T256" s="637"/>
      <c r="U256" s="637"/>
    </row>
    <row r="257" spans="1:21" ht="16.2" thickBot="1" x14ac:dyDescent="0.3">
      <c r="A257" s="624">
        <v>4</v>
      </c>
      <c r="B257" s="625" t="s">
        <v>199</v>
      </c>
      <c r="C257" s="626"/>
      <c r="D257" s="627"/>
      <c r="E257" s="628"/>
      <c r="F257" s="629"/>
      <c r="H257" s="637"/>
      <c r="I257" s="637"/>
      <c r="J257" s="637"/>
      <c r="K257" s="637"/>
      <c r="L257" s="637"/>
      <c r="M257" s="637"/>
      <c r="N257" s="637"/>
      <c r="O257" s="637"/>
      <c r="P257" s="637"/>
      <c r="Q257" s="637"/>
      <c r="R257" s="637"/>
      <c r="S257" s="637"/>
      <c r="T257" s="637"/>
      <c r="U257" s="637"/>
    </row>
    <row r="258" spans="1:21" ht="15" x14ac:dyDescent="0.25">
      <c r="A258" s="818">
        <v>4.0999999999999996</v>
      </c>
      <c r="B258" s="819" t="s">
        <v>200</v>
      </c>
      <c r="C258" s="820" t="s">
        <v>201</v>
      </c>
      <c r="D258" s="83">
        <f>+D234</f>
        <v>28529</v>
      </c>
      <c r="E258" s="73">
        <v>47.62</v>
      </c>
      <c r="F258" s="74">
        <f t="shared" ref="F258:F278" si="60">+D258*E258</f>
        <v>1358550.98</v>
      </c>
      <c r="H258" s="637"/>
      <c r="I258" s="637"/>
      <c r="J258" s="637"/>
      <c r="K258" s="637"/>
      <c r="L258" s="637"/>
      <c r="M258" s="637"/>
      <c r="N258" s="637"/>
      <c r="O258" s="637"/>
      <c r="P258" s="637"/>
      <c r="Q258" s="637"/>
      <c r="R258" s="637"/>
      <c r="S258" s="636">
        <f>+F258/2</f>
        <v>679275.49</v>
      </c>
      <c r="T258" s="827">
        <f>+S258</f>
        <v>679275.49</v>
      </c>
      <c r="U258" s="637"/>
    </row>
    <row r="259" spans="1:21" ht="15" x14ac:dyDescent="0.25">
      <c r="A259" s="814">
        <v>4.2</v>
      </c>
      <c r="B259" s="815" t="s">
        <v>202</v>
      </c>
      <c r="C259" s="822" t="s">
        <v>201</v>
      </c>
      <c r="D259" s="85">
        <f>+D235</f>
        <v>24877</v>
      </c>
      <c r="E259" s="75">
        <v>21.164999999999999</v>
      </c>
      <c r="F259" s="76">
        <f t="shared" si="60"/>
        <v>526521.70499999996</v>
      </c>
      <c r="H259" s="637"/>
      <c r="I259" s="637"/>
      <c r="J259" s="637"/>
      <c r="K259" s="637"/>
      <c r="L259" s="637"/>
      <c r="M259" s="637"/>
      <c r="N259" s="637"/>
      <c r="O259" s="637"/>
      <c r="P259" s="637"/>
      <c r="Q259" s="637"/>
      <c r="R259" s="637"/>
      <c r="S259" s="636">
        <f t="shared" ref="S259:S264" si="61">+F259/2</f>
        <v>263260.85249999998</v>
      </c>
      <c r="T259" s="827">
        <f t="shared" ref="T259:T268" si="62">+S259</f>
        <v>263260.85249999998</v>
      </c>
      <c r="U259" s="637"/>
    </row>
    <row r="260" spans="1:21" ht="30" x14ac:dyDescent="0.25">
      <c r="A260" s="818">
        <v>4.3</v>
      </c>
      <c r="B260" s="828" t="s">
        <v>203</v>
      </c>
      <c r="C260" s="822" t="s">
        <v>204</v>
      </c>
      <c r="D260" s="90">
        <f>+D237</f>
        <v>168022.5</v>
      </c>
      <c r="E260" s="75">
        <v>20</v>
      </c>
      <c r="F260" s="76">
        <f t="shared" si="60"/>
        <v>3360450</v>
      </c>
      <c r="H260" s="637"/>
      <c r="I260" s="637"/>
      <c r="J260" s="637"/>
      <c r="K260" s="637"/>
      <c r="L260" s="637"/>
      <c r="M260" s="637"/>
      <c r="N260" s="637"/>
      <c r="O260" s="637"/>
      <c r="P260" s="637"/>
      <c r="Q260" s="637"/>
      <c r="R260" s="637"/>
      <c r="S260" s="636">
        <f t="shared" si="61"/>
        <v>1680225</v>
      </c>
      <c r="T260" s="827">
        <f t="shared" si="62"/>
        <v>1680225</v>
      </c>
      <c r="U260" s="637"/>
    </row>
    <row r="261" spans="1:21" ht="15" x14ac:dyDescent="0.25">
      <c r="A261" s="814">
        <v>4.4000000000000004</v>
      </c>
      <c r="B261" s="815" t="s">
        <v>205</v>
      </c>
      <c r="C261" s="822" t="s">
        <v>206</v>
      </c>
      <c r="D261" s="90">
        <f>+'[73]APU''S'!H626</f>
        <v>27809</v>
      </c>
      <c r="E261" s="75">
        <v>215.8</v>
      </c>
      <c r="F261" s="76">
        <f t="shared" si="60"/>
        <v>6001182.2000000002</v>
      </c>
      <c r="H261" s="637"/>
      <c r="I261" s="637"/>
      <c r="J261" s="637"/>
      <c r="K261" s="637"/>
      <c r="L261" s="637"/>
      <c r="M261" s="637"/>
      <c r="N261" s="637"/>
      <c r="O261" s="637"/>
      <c r="P261" s="637"/>
      <c r="Q261" s="637"/>
      <c r="R261" s="637"/>
      <c r="S261" s="636">
        <f t="shared" si="61"/>
        <v>3000591.1</v>
      </c>
      <c r="T261" s="827">
        <f t="shared" si="62"/>
        <v>3000591.1</v>
      </c>
      <c r="U261" s="637"/>
    </row>
    <row r="262" spans="1:21" ht="15" x14ac:dyDescent="0.25">
      <c r="A262" s="818">
        <v>4.5</v>
      </c>
      <c r="B262" s="815" t="s">
        <v>207</v>
      </c>
      <c r="C262" s="822" t="s">
        <v>201</v>
      </c>
      <c r="D262" s="90">
        <f>+D239</f>
        <v>112666.69333333336</v>
      </c>
      <c r="E262" s="75">
        <v>13.280000000000001</v>
      </c>
      <c r="F262" s="76">
        <f t="shared" si="60"/>
        <v>1496213.687466667</v>
      </c>
      <c r="H262" s="619"/>
      <c r="I262" s="637"/>
      <c r="J262" s="637"/>
      <c r="K262" s="637"/>
      <c r="L262" s="637"/>
      <c r="M262" s="637"/>
      <c r="N262" s="637"/>
      <c r="O262" s="637"/>
      <c r="P262" s="637"/>
      <c r="Q262" s="637"/>
      <c r="R262" s="637"/>
      <c r="S262" s="636">
        <f t="shared" si="61"/>
        <v>748106.84373333352</v>
      </c>
      <c r="T262" s="827">
        <f t="shared" si="62"/>
        <v>748106.84373333352</v>
      </c>
      <c r="U262" s="637"/>
    </row>
    <row r="263" spans="1:21" ht="15" x14ac:dyDescent="0.25">
      <c r="A263" s="814">
        <v>4.5999999999999996</v>
      </c>
      <c r="B263" s="815" t="s">
        <v>208</v>
      </c>
      <c r="C263" s="822" t="s">
        <v>201</v>
      </c>
      <c r="D263" s="90">
        <f>+'[73]APU''S'!H357</f>
        <v>213166.69333333333</v>
      </c>
      <c r="E263" s="75">
        <v>322.7</v>
      </c>
      <c r="F263" s="76">
        <f t="shared" si="60"/>
        <v>68788891.938666657</v>
      </c>
      <c r="H263" s="637"/>
      <c r="I263" s="637"/>
      <c r="J263" s="637"/>
      <c r="K263" s="637"/>
      <c r="L263" s="637"/>
      <c r="M263" s="637"/>
      <c r="N263" s="637"/>
      <c r="O263" s="637"/>
      <c r="P263" s="637"/>
      <c r="Q263" s="637"/>
      <c r="R263" s="637"/>
      <c r="S263" s="636">
        <f t="shared" si="61"/>
        <v>34394445.969333328</v>
      </c>
      <c r="T263" s="827">
        <f t="shared" si="62"/>
        <v>34394445.969333328</v>
      </c>
      <c r="U263" s="637"/>
    </row>
    <row r="264" spans="1:21" ht="15" x14ac:dyDescent="0.25">
      <c r="A264" s="818">
        <v>4.7</v>
      </c>
      <c r="B264" s="815" t="s">
        <v>209</v>
      </c>
      <c r="C264" s="822" t="s">
        <v>206</v>
      </c>
      <c r="D264" s="90">
        <f>+'[73]APU''S'!H507</f>
        <v>289509.50000000006</v>
      </c>
      <c r="E264" s="75">
        <v>211.14999999999998</v>
      </c>
      <c r="F264" s="76">
        <f t="shared" si="60"/>
        <v>61129930.925000004</v>
      </c>
      <c r="H264" s="637"/>
      <c r="I264" s="637"/>
      <c r="J264" s="637"/>
      <c r="K264" s="637"/>
      <c r="L264" s="637"/>
      <c r="M264" s="637"/>
      <c r="N264" s="637"/>
      <c r="O264" s="637"/>
      <c r="P264" s="637"/>
      <c r="Q264" s="637"/>
      <c r="R264" s="637"/>
      <c r="S264" s="636">
        <f t="shared" si="61"/>
        <v>30564965.462500002</v>
      </c>
      <c r="T264" s="827">
        <f t="shared" si="62"/>
        <v>30564965.462500002</v>
      </c>
      <c r="U264" s="637"/>
    </row>
    <row r="265" spans="1:21" ht="15" x14ac:dyDescent="0.25">
      <c r="A265" s="814">
        <v>4.8</v>
      </c>
      <c r="B265" s="815" t="s">
        <v>210</v>
      </c>
      <c r="C265" s="822" t="s">
        <v>211</v>
      </c>
      <c r="D265" s="85">
        <f>+D242</f>
        <v>29079</v>
      </c>
      <c r="E265" s="75">
        <v>154.93</v>
      </c>
      <c r="F265" s="76">
        <f t="shared" si="60"/>
        <v>4505209.47</v>
      </c>
      <c r="H265" s="637"/>
      <c r="I265" s="637"/>
      <c r="J265" s="637"/>
      <c r="K265" s="637"/>
      <c r="L265" s="637"/>
      <c r="M265" s="637"/>
      <c r="N265" s="637"/>
      <c r="O265" s="637"/>
      <c r="P265" s="637"/>
      <c r="Q265" s="637"/>
      <c r="R265" s="637"/>
      <c r="S265" s="636">
        <f>+F265/2</f>
        <v>2252604.7349999999</v>
      </c>
      <c r="T265" s="827">
        <f>+S265</f>
        <v>2252604.7349999999</v>
      </c>
      <c r="U265" s="637"/>
    </row>
    <row r="266" spans="1:21" ht="45" x14ac:dyDescent="0.25">
      <c r="A266" s="818">
        <v>4.9000000000000004</v>
      </c>
      <c r="B266" s="92" t="s">
        <v>212</v>
      </c>
      <c r="C266" s="80" t="s">
        <v>211</v>
      </c>
      <c r="D266" s="85">
        <f t="shared" ref="D266:D267" si="63">+D243</f>
        <v>84975</v>
      </c>
      <c r="E266" s="75">
        <v>166</v>
      </c>
      <c r="F266" s="76">
        <f t="shared" si="60"/>
        <v>14105850</v>
      </c>
      <c r="H266" s="637"/>
      <c r="I266" s="637"/>
      <c r="J266" s="637"/>
      <c r="K266" s="637"/>
      <c r="L266" s="637"/>
      <c r="M266" s="637"/>
      <c r="N266" s="637"/>
      <c r="O266" s="637"/>
      <c r="P266" s="637"/>
      <c r="Q266" s="637"/>
      <c r="R266" s="637"/>
      <c r="S266" s="636">
        <f t="shared" ref="S266" si="64">+F266/2</f>
        <v>7052925</v>
      </c>
      <c r="T266" s="827">
        <f t="shared" si="62"/>
        <v>7052925</v>
      </c>
      <c r="U266" s="637"/>
    </row>
    <row r="267" spans="1:21" ht="45" x14ac:dyDescent="0.25">
      <c r="A267" s="829">
        <v>4.0999999999999996</v>
      </c>
      <c r="B267" s="828" t="s">
        <v>213</v>
      </c>
      <c r="C267" s="80" t="s">
        <v>201</v>
      </c>
      <c r="D267" s="85">
        <f t="shared" si="63"/>
        <v>113503</v>
      </c>
      <c r="E267" s="75">
        <v>132.79999999999998</v>
      </c>
      <c r="F267" s="76">
        <f t="shared" si="60"/>
        <v>15073198.399999999</v>
      </c>
      <c r="H267" s="637"/>
      <c r="I267" s="637"/>
      <c r="J267" s="637"/>
      <c r="K267" s="637"/>
      <c r="L267" s="637"/>
      <c r="M267" s="637"/>
      <c r="N267" s="637"/>
      <c r="O267" s="637"/>
      <c r="P267" s="637"/>
      <c r="Q267" s="637"/>
      <c r="R267" s="637"/>
      <c r="S267" s="636">
        <f>+F267/2</f>
        <v>7536599.1999999993</v>
      </c>
      <c r="T267" s="827">
        <f>+S267</f>
        <v>7536599.1999999993</v>
      </c>
      <c r="U267" s="637"/>
    </row>
    <row r="268" spans="1:21" ht="15" x14ac:dyDescent="0.25">
      <c r="A268" s="814">
        <v>4.1100000000000003</v>
      </c>
      <c r="B268" s="815" t="s">
        <v>214</v>
      </c>
      <c r="C268" s="80" t="s">
        <v>206</v>
      </c>
      <c r="D268" s="93">
        <v>233144.05</v>
      </c>
      <c r="E268" s="75">
        <v>10.08</v>
      </c>
      <c r="F268" s="76">
        <f t="shared" si="60"/>
        <v>2350092.0239999997</v>
      </c>
      <c r="H268" s="637"/>
      <c r="I268" s="637"/>
      <c r="J268" s="637"/>
      <c r="K268" s="637"/>
      <c r="L268" s="637"/>
      <c r="M268" s="637"/>
      <c r="N268" s="637"/>
      <c r="O268" s="637"/>
      <c r="P268" s="637"/>
      <c r="Q268" s="637"/>
      <c r="R268" s="637"/>
      <c r="S268" s="636">
        <f t="shared" ref="S268" si="65">+F268/2</f>
        <v>1175046.0119999999</v>
      </c>
      <c r="T268" s="827">
        <f t="shared" si="62"/>
        <v>1175046.0119999999</v>
      </c>
      <c r="U268" s="637"/>
    </row>
    <row r="269" spans="1:21" ht="31.8" thickBot="1" x14ac:dyDescent="0.3">
      <c r="A269" s="830" t="s">
        <v>215</v>
      </c>
      <c r="B269" s="1041"/>
      <c r="C269" s="1042"/>
      <c r="D269" s="1042"/>
      <c r="E269" s="1043"/>
      <c r="F269" s="635">
        <f>SUM(F258:F268)</f>
        <v>178696091.33013332</v>
      </c>
      <c r="H269" s="637"/>
      <c r="I269" s="637"/>
      <c r="J269" s="637"/>
      <c r="K269" s="637"/>
      <c r="L269" s="637"/>
      <c r="M269" s="637"/>
      <c r="N269" s="637"/>
      <c r="O269" s="637"/>
      <c r="P269" s="637"/>
      <c r="Q269" s="637"/>
      <c r="R269" s="637"/>
      <c r="S269" s="637"/>
      <c r="T269" s="637"/>
      <c r="U269" s="637"/>
    </row>
    <row r="270" spans="1:21" ht="16.2" thickBot="1" x14ac:dyDescent="0.3">
      <c r="A270" s="831">
        <v>5</v>
      </c>
      <c r="B270" s="630" t="s">
        <v>216</v>
      </c>
      <c r="C270" s="631"/>
      <c r="D270" s="632"/>
      <c r="E270" s="633"/>
      <c r="F270" s="634"/>
      <c r="H270" s="637"/>
      <c r="I270" s="637"/>
      <c r="J270" s="637"/>
      <c r="K270" s="637"/>
      <c r="L270" s="637"/>
      <c r="M270" s="637"/>
      <c r="N270" s="637"/>
      <c r="O270" s="637"/>
      <c r="P270" s="637"/>
      <c r="Q270" s="637"/>
      <c r="R270" s="637"/>
      <c r="S270" s="637"/>
      <c r="T270" s="637"/>
      <c r="U270" s="637"/>
    </row>
    <row r="271" spans="1:21" ht="15" x14ac:dyDescent="0.25">
      <c r="A271" s="818">
        <v>5.0999999999999996</v>
      </c>
      <c r="B271" s="819" t="s">
        <v>200</v>
      </c>
      <c r="C271" s="820" t="s">
        <v>201</v>
      </c>
      <c r="D271" s="83">
        <f>+D258</f>
        <v>28529</v>
      </c>
      <c r="E271" s="73">
        <v>447.11999999999995</v>
      </c>
      <c r="F271" s="74">
        <f t="shared" si="60"/>
        <v>12755886.479999999</v>
      </c>
      <c r="H271" s="637"/>
      <c r="I271" s="637"/>
      <c r="J271" s="637"/>
      <c r="K271" s="637"/>
      <c r="L271" s="637"/>
      <c r="M271" s="637"/>
      <c r="N271" s="637"/>
      <c r="O271" s="637"/>
      <c r="P271" s="637"/>
      <c r="Q271" s="637"/>
      <c r="R271" s="637"/>
      <c r="S271" s="808">
        <f>+F271</f>
        <v>12755886.479999999</v>
      </c>
      <c r="T271" s="637"/>
      <c r="U271" s="637"/>
    </row>
    <row r="272" spans="1:21" ht="45" x14ac:dyDescent="0.25">
      <c r="A272" s="814">
        <v>5.2</v>
      </c>
      <c r="B272" s="821" t="s">
        <v>218</v>
      </c>
      <c r="C272" s="822" t="s">
        <v>219</v>
      </c>
      <c r="D272" s="85">
        <v>73206</v>
      </c>
      <c r="E272" s="75">
        <v>2235.6</v>
      </c>
      <c r="F272" s="76">
        <f t="shared" si="60"/>
        <v>163659333.59999999</v>
      </c>
      <c r="H272" s="637"/>
      <c r="I272" s="637"/>
      <c r="J272" s="637"/>
      <c r="K272" s="637"/>
      <c r="L272" s="637"/>
      <c r="M272" s="637"/>
      <c r="N272" s="637"/>
      <c r="O272" s="637"/>
      <c r="P272" s="637"/>
      <c r="Q272" s="637"/>
      <c r="R272" s="637"/>
      <c r="S272" s="808">
        <f t="shared" ref="S272:S274" si="66">+F272</f>
        <v>163659333.59999999</v>
      </c>
      <c r="T272" s="637"/>
      <c r="U272" s="637"/>
    </row>
    <row r="273" spans="1:21" ht="15" x14ac:dyDescent="0.25">
      <c r="A273" s="814">
        <v>5.3</v>
      </c>
      <c r="B273" s="815" t="s">
        <v>220</v>
      </c>
      <c r="C273" s="822" t="s">
        <v>201</v>
      </c>
      <c r="D273" s="85">
        <f>+D250</f>
        <v>1961639.61</v>
      </c>
      <c r="E273" s="75">
        <v>123.12</v>
      </c>
      <c r="F273" s="76">
        <f t="shared" si="60"/>
        <v>241517068.78320003</v>
      </c>
      <c r="H273" s="637"/>
      <c r="I273" s="637"/>
      <c r="J273" s="637"/>
      <c r="K273" s="637"/>
      <c r="L273" s="637"/>
      <c r="M273" s="637"/>
      <c r="N273" s="637"/>
      <c r="O273" s="637"/>
      <c r="P273" s="637"/>
      <c r="Q273" s="637"/>
      <c r="R273" s="637"/>
      <c r="S273" s="808">
        <f t="shared" si="66"/>
        <v>241517068.78320003</v>
      </c>
      <c r="T273" s="637"/>
      <c r="U273" s="637"/>
    </row>
    <row r="274" spans="1:21" ht="15" x14ac:dyDescent="0.25">
      <c r="A274" s="814">
        <v>5.4</v>
      </c>
      <c r="B274" s="823" t="s">
        <v>179</v>
      </c>
      <c r="C274" s="822" t="s">
        <v>221</v>
      </c>
      <c r="D274" s="85">
        <f>+D251</f>
        <v>10928</v>
      </c>
      <c r="E274" s="75">
        <v>22161.600000000002</v>
      </c>
      <c r="F274" s="76">
        <f t="shared" si="60"/>
        <v>242181964.80000001</v>
      </c>
      <c r="H274" s="637"/>
      <c r="I274" s="637"/>
      <c r="J274" s="637"/>
      <c r="K274" s="637"/>
      <c r="L274" s="637"/>
      <c r="M274" s="637"/>
      <c r="N274" s="637"/>
      <c r="O274" s="637"/>
      <c r="P274" s="637"/>
      <c r="Q274" s="637"/>
      <c r="R274" s="637"/>
      <c r="S274" s="808">
        <f t="shared" si="66"/>
        <v>242181964.80000001</v>
      </c>
      <c r="T274" s="637"/>
      <c r="U274" s="637"/>
    </row>
    <row r="275" spans="1:21" ht="31.8" thickBot="1" x14ac:dyDescent="0.3">
      <c r="A275" s="816" t="s">
        <v>215</v>
      </c>
      <c r="B275" s="1044"/>
      <c r="C275" s="1045"/>
      <c r="D275" s="1045"/>
      <c r="E275" s="1046"/>
      <c r="F275" s="82">
        <f>SUM(F271:F274)</f>
        <v>660114253.66320002</v>
      </c>
      <c r="H275" s="637"/>
      <c r="I275" s="637"/>
      <c r="J275" s="637"/>
      <c r="K275" s="637"/>
      <c r="L275" s="637"/>
      <c r="M275" s="637"/>
      <c r="N275" s="637"/>
      <c r="O275" s="637"/>
      <c r="P275" s="637"/>
      <c r="Q275" s="637"/>
      <c r="R275" s="637"/>
      <c r="S275" s="637"/>
      <c r="T275" s="637"/>
      <c r="U275" s="637"/>
    </row>
    <row r="276" spans="1:21" ht="16.2" thickBot="1" x14ac:dyDescent="0.3">
      <c r="A276" s="624">
        <v>6</v>
      </c>
      <c r="B276" s="625" t="s">
        <v>222</v>
      </c>
      <c r="C276" s="626"/>
      <c r="D276" s="627"/>
      <c r="E276" s="633"/>
      <c r="F276" s="634"/>
      <c r="H276" s="637"/>
      <c r="I276" s="637"/>
      <c r="J276" s="637"/>
      <c r="K276" s="637"/>
      <c r="L276" s="637"/>
      <c r="M276" s="637"/>
      <c r="N276" s="637"/>
      <c r="O276" s="637"/>
      <c r="P276" s="637"/>
      <c r="Q276" s="637"/>
      <c r="R276" s="637"/>
      <c r="S276" s="637"/>
      <c r="T276" s="637"/>
      <c r="U276" s="637"/>
    </row>
    <row r="277" spans="1:21" ht="15" x14ac:dyDescent="0.25">
      <c r="A277" s="832">
        <v>6.1</v>
      </c>
      <c r="B277" s="819" t="s">
        <v>223</v>
      </c>
      <c r="C277" s="833" t="s">
        <v>204</v>
      </c>
      <c r="D277" s="94">
        <f>+D253</f>
        <v>739303</v>
      </c>
      <c r="E277" s="95">
        <v>10</v>
      </c>
      <c r="F277" s="96">
        <f t="shared" si="60"/>
        <v>7393030</v>
      </c>
      <c r="H277" s="637"/>
      <c r="I277" s="637"/>
      <c r="J277" s="637"/>
      <c r="K277" s="637"/>
      <c r="L277" s="637"/>
      <c r="M277" s="637"/>
      <c r="N277" s="637"/>
      <c r="O277" s="637"/>
      <c r="P277" s="637"/>
      <c r="Q277" s="637"/>
      <c r="R277" s="637"/>
      <c r="S277" s="637"/>
      <c r="T277" s="808">
        <f>+F277</f>
        <v>7393030</v>
      </c>
      <c r="U277" s="637"/>
    </row>
    <row r="278" spans="1:21" ht="15" x14ac:dyDescent="0.25">
      <c r="A278" s="814">
        <v>6.2</v>
      </c>
      <c r="B278" s="815" t="s">
        <v>224</v>
      </c>
      <c r="C278" s="822" t="s">
        <v>211</v>
      </c>
      <c r="D278" s="85">
        <f>+D254</f>
        <v>17084</v>
      </c>
      <c r="E278" s="75">
        <v>332</v>
      </c>
      <c r="F278" s="76">
        <f t="shared" si="60"/>
        <v>5671888</v>
      </c>
      <c r="H278" s="637"/>
      <c r="I278" s="637"/>
      <c r="J278" s="637"/>
      <c r="K278" s="637"/>
      <c r="L278" s="637"/>
      <c r="M278" s="637"/>
      <c r="N278" s="637"/>
      <c r="O278" s="637"/>
      <c r="P278" s="637"/>
      <c r="Q278" s="637"/>
      <c r="R278" s="637"/>
      <c r="S278" s="637"/>
      <c r="T278" s="808">
        <f>+F278</f>
        <v>5671888</v>
      </c>
      <c r="U278" s="637"/>
    </row>
    <row r="279" spans="1:21" ht="31.8" thickBot="1" x14ac:dyDescent="0.3">
      <c r="A279" s="826" t="s">
        <v>215</v>
      </c>
      <c r="B279" s="1044"/>
      <c r="C279" s="1045"/>
      <c r="D279" s="1045"/>
      <c r="E279" s="1046"/>
      <c r="F279" s="97">
        <f>SUM(F277:F278)</f>
        <v>13064918</v>
      </c>
      <c r="H279" s="637"/>
      <c r="I279" s="637"/>
      <c r="J279" s="637"/>
      <c r="K279" s="637"/>
      <c r="L279" s="637"/>
      <c r="M279" s="637"/>
      <c r="N279" s="637"/>
      <c r="O279" s="637"/>
      <c r="P279" s="637"/>
      <c r="Q279" s="637"/>
      <c r="R279" s="637"/>
      <c r="S279" s="637"/>
      <c r="T279" s="637"/>
      <c r="U279" s="637"/>
    </row>
    <row r="280" spans="1:21" ht="16.2" thickBot="1" x14ac:dyDescent="0.35">
      <c r="A280" s="834"/>
      <c r="B280" s="835"/>
      <c r="C280" s="835"/>
      <c r="D280" s="836"/>
      <c r="E280" s="837" t="s">
        <v>3</v>
      </c>
      <c r="F280" s="838">
        <f>+F279+F275+F269+F255+F246</f>
        <v>1242904618.6996667</v>
      </c>
      <c r="G280" s="884"/>
      <c r="H280" s="804"/>
      <c r="I280" s="804"/>
      <c r="J280" s="804"/>
      <c r="K280" s="804"/>
      <c r="L280" s="804"/>
      <c r="M280" s="804"/>
      <c r="N280" s="804"/>
      <c r="O280" s="804"/>
      <c r="P280" s="804"/>
      <c r="Q280" s="804"/>
      <c r="R280" s="804"/>
      <c r="S280" s="804"/>
      <c r="T280" s="804"/>
      <c r="U280" s="804"/>
    </row>
    <row r="281" spans="1:21" ht="14.4" thickBot="1" x14ac:dyDescent="0.3">
      <c r="E281" s="839"/>
      <c r="F281" s="840"/>
      <c r="H281" s="875"/>
      <c r="I281" s="875"/>
      <c r="J281" s="875"/>
      <c r="K281" s="875"/>
      <c r="L281" s="875"/>
      <c r="M281" s="875"/>
      <c r="N281" s="875"/>
      <c r="O281" s="875"/>
      <c r="P281" s="875"/>
      <c r="Q281" s="875"/>
      <c r="R281" s="875"/>
      <c r="S281" s="875"/>
      <c r="T281" s="875"/>
      <c r="U281" s="637"/>
    </row>
    <row r="282" spans="1:21" ht="16.2" customHeight="1" thickBot="1" x14ac:dyDescent="0.3">
      <c r="A282" s="1047" t="s">
        <v>226</v>
      </c>
      <c r="B282" s="1048"/>
      <c r="C282" s="1048"/>
      <c r="D282" s="1048"/>
      <c r="E282" s="1049"/>
      <c r="F282" s="841">
        <f>+F178+F140+F93++F46+F225+F280</f>
        <v>4596263006.3346663</v>
      </c>
      <c r="G282" s="885"/>
      <c r="H282" s="877"/>
      <c r="I282" s="877">
        <f t="shared" ref="I282:T282" si="67">SUM(I13:I280)</f>
        <v>310211796.92699999</v>
      </c>
      <c r="J282" s="877">
        <f t="shared" si="67"/>
        <v>386121461.13999999</v>
      </c>
      <c r="K282" s="877">
        <f t="shared" si="67"/>
        <v>343662242.71599996</v>
      </c>
      <c r="L282" s="877">
        <f t="shared" si="67"/>
        <v>403707685.33049995</v>
      </c>
      <c r="M282" s="877">
        <f t="shared" si="67"/>
        <v>165791976.84450001</v>
      </c>
      <c r="N282" s="877">
        <f t="shared" si="67"/>
        <v>369326005.25749999</v>
      </c>
      <c r="O282" s="877">
        <f t="shared" si="67"/>
        <v>444272711.1595</v>
      </c>
      <c r="P282" s="877">
        <f t="shared" si="67"/>
        <v>256099170.20249999</v>
      </c>
      <c r="Q282" s="877">
        <f t="shared" si="67"/>
        <v>719072505.64383328</v>
      </c>
      <c r="R282" s="877">
        <f t="shared" si="67"/>
        <v>227706917.02399999</v>
      </c>
      <c r="S282" s="877">
        <f t="shared" si="67"/>
        <v>856720038.42426658</v>
      </c>
      <c r="T282" s="877">
        <f t="shared" si="67"/>
        <v>113570495.66506666</v>
      </c>
      <c r="U282" s="874"/>
    </row>
    <row r="283" spans="1:21" ht="16.2" thickBot="1" x14ac:dyDescent="0.3">
      <c r="A283" s="842"/>
      <c r="B283" s="842"/>
      <c r="C283" s="843"/>
      <c r="D283" s="844"/>
      <c r="E283" s="845"/>
      <c r="F283" s="846"/>
      <c r="H283" s="871"/>
      <c r="I283" s="871"/>
      <c r="J283" s="871"/>
      <c r="K283" s="871"/>
      <c r="L283" s="871"/>
      <c r="M283" s="871"/>
      <c r="N283" s="871"/>
      <c r="O283" s="871"/>
      <c r="P283" s="871"/>
      <c r="Q283" s="871"/>
      <c r="R283" s="871"/>
      <c r="S283" s="871"/>
      <c r="T283" s="871"/>
      <c r="U283" s="637"/>
    </row>
    <row r="284" spans="1:21" ht="15" customHeight="1" thickBot="1" x14ac:dyDescent="0.3">
      <c r="A284" s="1050" t="s">
        <v>227</v>
      </c>
      <c r="B284" s="1051"/>
      <c r="C284" s="1051"/>
      <c r="D284" s="1051"/>
      <c r="E284" s="1051"/>
      <c r="F284" s="847"/>
      <c r="H284" s="848"/>
      <c r="I284" s="848"/>
      <c r="J284" s="848"/>
      <c r="K284" s="848"/>
      <c r="L284" s="848"/>
      <c r="M284" s="848"/>
      <c r="N284" s="848"/>
      <c r="O284" s="848"/>
      <c r="P284" s="848"/>
      <c r="Q284" s="848"/>
      <c r="R284" s="848"/>
      <c r="S284" s="848"/>
      <c r="T284" s="848"/>
      <c r="U284" s="848"/>
    </row>
    <row r="285" spans="1:21" ht="15.6" customHeight="1" x14ac:dyDescent="0.25">
      <c r="A285" s="1052" t="s">
        <v>228</v>
      </c>
      <c r="B285" s="1053"/>
      <c r="C285" s="1053"/>
      <c r="D285" s="1054"/>
      <c r="E285" s="849">
        <v>0.22</v>
      </c>
      <c r="F285" s="850">
        <f>+$F$282*E285</f>
        <v>1011177861.3936266</v>
      </c>
      <c r="H285" s="637"/>
      <c r="I285" s="863">
        <f>+$E$285*I282</f>
        <v>68246595.323939994</v>
      </c>
      <c r="J285" s="863">
        <f t="shared" ref="J285:T285" si="68">+$E$285*J282</f>
        <v>84946721.450800002</v>
      </c>
      <c r="K285" s="863">
        <f t="shared" si="68"/>
        <v>75605693.397519991</v>
      </c>
      <c r="L285" s="863">
        <f t="shared" si="68"/>
        <v>88815690.772709996</v>
      </c>
      <c r="M285" s="863">
        <f t="shared" si="68"/>
        <v>36474234.905790001</v>
      </c>
      <c r="N285" s="863">
        <f t="shared" si="68"/>
        <v>81251721.156649992</v>
      </c>
      <c r="O285" s="863">
        <f t="shared" si="68"/>
        <v>97739996.455090001</v>
      </c>
      <c r="P285" s="863">
        <f t="shared" si="68"/>
        <v>56341817.44455</v>
      </c>
      <c r="Q285" s="863">
        <f t="shared" si="68"/>
        <v>158195951.24164331</v>
      </c>
      <c r="R285" s="863">
        <f t="shared" si="68"/>
        <v>50095521.745279998</v>
      </c>
      <c r="S285" s="863">
        <f t="shared" si="68"/>
        <v>188478408.45333865</v>
      </c>
      <c r="T285" s="863">
        <f t="shared" si="68"/>
        <v>24985509.046314664</v>
      </c>
      <c r="U285" s="637"/>
    </row>
    <row r="286" spans="1:21" ht="15.6" customHeight="1" x14ac:dyDescent="0.25">
      <c r="A286" s="1055" t="s">
        <v>229</v>
      </c>
      <c r="B286" s="1056"/>
      <c r="C286" s="1056"/>
      <c r="D286" s="1057"/>
      <c r="E286" s="851">
        <v>0.03</v>
      </c>
      <c r="F286" s="852">
        <f t="shared" ref="F286:F287" si="69">+$F$282*E286</f>
        <v>137887890.19003999</v>
      </c>
      <c r="H286" s="637"/>
      <c r="I286" s="863">
        <f>+$E$286*I282</f>
        <v>9306353.9078099988</v>
      </c>
      <c r="J286" s="863">
        <f t="shared" ref="J286:T286" si="70">+$E$286*J282</f>
        <v>11583643.834199999</v>
      </c>
      <c r="K286" s="863">
        <f t="shared" si="70"/>
        <v>10309867.281479998</v>
      </c>
      <c r="L286" s="863">
        <f t="shared" si="70"/>
        <v>12111230.559914999</v>
      </c>
      <c r="M286" s="863">
        <f t="shared" si="70"/>
        <v>4973759.3053350002</v>
      </c>
      <c r="N286" s="863">
        <f t="shared" si="70"/>
        <v>11079780.157724999</v>
      </c>
      <c r="O286" s="863">
        <f t="shared" si="70"/>
        <v>13328181.334784999</v>
      </c>
      <c r="P286" s="863">
        <f t="shared" si="70"/>
        <v>7682975.1060749991</v>
      </c>
      <c r="Q286" s="863">
        <f t="shared" si="70"/>
        <v>21572175.169314999</v>
      </c>
      <c r="R286" s="863">
        <f t="shared" si="70"/>
        <v>6831207.5107199997</v>
      </c>
      <c r="S286" s="863">
        <f t="shared" si="70"/>
        <v>25701601.152727995</v>
      </c>
      <c r="T286" s="863">
        <f t="shared" si="70"/>
        <v>3407114.8699519997</v>
      </c>
      <c r="U286" s="637"/>
    </row>
    <row r="287" spans="1:21" ht="16.2" thickBot="1" x14ac:dyDescent="0.3">
      <c r="A287" s="1058" t="s">
        <v>230</v>
      </c>
      <c r="B287" s="1059"/>
      <c r="C287" s="1059"/>
      <c r="D287" s="1060"/>
      <c r="E287" s="853">
        <v>0.05</v>
      </c>
      <c r="F287" s="854">
        <f t="shared" si="69"/>
        <v>229813150.31673333</v>
      </c>
      <c r="H287" s="637"/>
      <c r="I287" s="863">
        <f>+$E$287*I282</f>
        <v>15510589.846349999</v>
      </c>
      <c r="J287" s="863">
        <f t="shared" ref="J287:T287" si="71">+$E$287*J282</f>
        <v>19306073.057</v>
      </c>
      <c r="K287" s="863">
        <f t="shared" si="71"/>
        <v>17183112.1358</v>
      </c>
      <c r="L287" s="863">
        <f t="shared" si="71"/>
        <v>20185384.266525</v>
      </c>
      <c r="M287" s="863">
        <f t="shared" si="71"/>
        <v>8289598.8422250003</v>
      </c>
      <c r="N287" s="863">
        <f t="shared" si="71"/>
        <v>18466300.262875002</v>
      </c>
      <c r="O287" s="863">
        <f t="shared" si="71"/>
        <v>22213635.557975002</v>
      </c>
      <c r="P287" s="863">
        <f t="shared" si="71"/>
        <v>12804958.510125</v>
      </c>
      <c r="Q287" s="863">
        <f t="shared" si="71"/>
        <v>35953625.282191664</v>
      </c>
      <c r="R287" s="863">
        <f t="shared" si="71"/>
        <v>11385345.851199999</v>
      </c>
      <c r="S287" s="863">
        <f t="shared" si="71"/>
        <v>42836001.921213329</v>
      </c>
      <c r="T287" s="863">
        <f t="shared" si="71"/>
        <v>5678524.7832533335</v>
      </c>
      <c r="U287" s="637"/>
    </row>
    <row r="288" spans="1:21" ht="16.2" customHeight="1" thickBot="1" x14ac:dyDescent="0.35">
      <c r="A288" s="1047" t="s">
        <v>231</v>
      </c>
      <c r="B288" s="1048"/>
      <c r="C288" s="1048"/>
      <c r="D288" s="1048"/>
      <c r="E288" s="1049"/>
      <c r="F288" s="855">
        <f>+F285+F286+F287</f>
        <v>1378878901.9003999</v>
      </c>
      <c r="H288" s="848"/>
      <c r="I288" s="872">
        <f>+I285+I286+I287</f>
        <v>93063539.078099996</v>
      </c>
      <c r="J288" s="872">
        <f t="shared" ref="J288:T288" si="72">+J285+J286+J287</f>
        <v>115836438.34199999</v>
      </c>
      <c r="K288" s="872">
        <f t="shared" si="72"/>
        <v>103098672.81479999</v>
      </c>
      <c r="L288" s="872">
        <f t="shared" si="72"/>
        <v>121112305.59915</v>
      </c>
      <c r="M288" s="872">
        <f t="shared" si="72"/>
        <v>49737593.053350002</v>
      </c>
      <c r="N288" s="872">
        <f t="shared" si="72"/>
        <v>110797801.57724999</v>
      </c>
      <c r="O288" s="872">
        <f t="shared" si="72"/>
        <v>133281813.34784999</v>
      </c>
      <c r="P288" s="872">
        <f t="shared" si="72"/>
        <v>76829751.060749993</v>
      </c>
      <c r="Q288" s="872">
        <f t="shared" si="72"/>
        <v>215721751.69314998</v>
      </c>
      <c r="R288" s="872">
        <f t="shared" si="72"/>
        <v>68312075.107199997</v>
      </c>
      <c r="S288" s="872">
        <f t="shared" si="72"/>
        <v>257016011.52727997</v>
      </c>
      <c r="T288" s="872">
        <f t="shared" si="72"/>
        <v>34071148.699519999</v>
      </c>
      <c r="U288" s="870"/>
    </row>
    <row r="289" spans="1:21" ht="15.6" thickBot="1" x14ac:dyDescent="0.3">
      <c r="A289" s="856"/>
      <c r="B289" s="856"/>
      <c r="C289" s="856"/>
      <c r="D289" s="857"/>
      <c r="E289" s="858"/>
      <c r="F289" s="859"/>
      <c r="H289" s="871"/>
      <c r="I289" s="871"/>
      <c r="J289" s="871"/>
      <c r="K289" s="871"/>
      <c r="L289" s="871"/>
      <c r="M289" s="871"/>
      <c r="N289" s="871"/>
      <c r="O289" s="871"/>
      <c r="P289" s="871"/>
      <c r="Q289" s="871"/>
      <c r="R289" s="871"/>
      <c r="S289" s="871"/>
      <c r="T289" s="871"/>
      <c r="U289" s="637"/>
    </row>
    <row r="290" spans="1:21" ht="16.2" thickBot="1" x14ac:dyDescent="0.35">
      <c r="A290" s="1061" t="s">
        <v>232</v>
      </c>
      <c r="B290" s="1062"/>
      <c r="C290" s="1062"/>
      <c r="D290" s="1062"/>
      <c r="E290" s="866">
        <f>+F290/F282</f>
        <v>5.4083267949926687E-3</v>
      </c>
      <c r="F290" s="860">
        <v>24858092.373993333</v>
      </c>
      <c r="H290" s="848"/>
      <c r="I290" s="865">
        <f>+$E$290*I282</f>
        <v>1677726.7734431184</v>
      </c>
      <c r="J290" s="865">
        <f t="shared" ref="J290:T290" si="73">+$E$290*J282</f>
        <v>2088271.0444051824</v>
      </c>
      <c r="K290" s="865">
        <f t="shared" si="73"/>
        <v>1858637.7157082167</v>
      </c>
      <c r="L290" s="865">
        <f t="shared" si="73"/>
        <v>2183383.0919174114</v>
      </c>
      <c r="M290" s="865">
        <f t="shared" si="73"/>
        <v>896657.19076291344</v>
      </c>
      <c r="N290" s="865">
        <f t="shared" si="73"/>
        <v>1997435.7303217405</v>
      </c>
      <c r="O290" s="865">
        <f t="shared" si="73"/>
        <v>2402772.0080479621</v>
      </c>
      <c r="P290" s="865">
        <f t="shared" si="73"/>
        <v>1385068.0043815686</v>
      </c>
      <c r="Q290" s="865">
        <f t="shared" si="73"/>
        <v>3888979.0998160606</v>
      </c>
      <c r="R290" s="865">
        <f t="shared" si="73"/>
        <v>1231513.4207460715</v>
      </c>
      <c r="S290" s="865">
        <f t="shared" si="73"/>
        <v>4633421.9396171095</v>
      </c>
      <c r="T290" s="865">
        <f t="shared" si="73"/>
        <v>614226.35482597875</v>
      </c>
      <c r="U290" s="848"/>
    </row>
    <row r="291" spans="1:21" ht="15.6" thickBot="1" x14ac:dyDescent="0.3">
      <c r="F291" s="514"/>
      <c r="H291" s="637"/>
      <c r="I291" s="875"/>
      <c r="J291" s="875"/>
      <c r="K291" s="875"/>
      <c r="L291" s="875"/>
      <c r="M291" s="875"/>
      <c r="N291" s="875"/>
      <c r="O291" s="875"/>
      <c r="P291" s="875"/>
      <c r="Q291" s="875"/>
      <c r="R291" s="875"/>
      <c r="S291" s="875"/>
      <c r="T291" s="875"/>
      <c r="U291" s="637"/>
    </row>
    <row r="292" spans="1:21" ht="16.2" thickBot="1" x14ac:dyDescent="0.3">
      <c r="A292" s="1038" t="s">
        <v>233</v>
      </c>
      <c r="B292" s="1039"/>
      <c r="C292" s="1039"/>
      <c r="D292" s="1039"/>
      <c r="E292" s="1040"/>
      <c r="F292" s="861">
        <f>+F282+F288+F290</f>
        <v>6000000000.6090593</v>
      </c>
      <c r="H292" s="873"/>
      <c r="I292" s="876">
        <f>+I282+I288+I290</f>
        <v>404953062.77854311</v>
      </c>
      <c r="J292" s="876">
        <f t="shared" ref="J292:T292" si="74">+J282+J288+J290</f>
        <v>504046170.52640516</v>
      </c>
      <c r="K292" s="876">
        <f t="shared" si="74"/>
        <v>448619553.24650818</v>
      </c>
      <c r="L292" s="876">
        <f t="shared" si="74"/>
        <v>527003374.02156734</v>
      </c>
      <c r="M292" s="876">
        <f t="shared" si="74"/>
        <v>216426227.08861291</v>
      </c>
      <c r="N292" s="876">
        <f t="shared" si="74"/>
        <v>482121242.56507176</v>
      </c>
      <c r="O292" s="876">
        <f t="shared" si="74"/>
        <v>579957296.51539791</v>
      </c>
      <c r="P292" s="876">
        <f t="shared" si="74"/>
        <v>334313989.26763159</v>
      </c>
      <c r="Q292" s="876">
        <f t="shared" si="74"/>
        <v>938683236.43679929</v>
      </c>
      <c r="R292" s="876">
        <f t="shared" si="74"/>
        <v>297250505.55194604</v>
      </c>
      <c r="S292" s="876">
        <f t="shared" si="74"/>
        <v>1118369471.8911638</v>
      </c>
      <c r="T292" s="876">
        <f t="shared" si="74"/>
        <v>148255870.71941262</v>
      </c>
      <c r="U292" s="874"/>
    </row>
    <row r="294" spans="1:21" ht="15.6" customHeight="1" x14ac:dyDescent="0.25">
      <c r="A294" s="1063" t="s">
        <v>814</v>
      </c>
      <c r="B294" s="1063"/>
      <c r="C294" s="1063"/>
      <c r="D294" s="1063"/>
      <c r="E294" s="1063"/>
      <c r="F294" s="1063"/>
      <c r="H294" s="848"/>
      <c r="I294" s="867">
        <f>+I292</f>
        <v>404953062.77854311</v>
      </c>
      <c r="J294" s="867">
        <f t="shared" ref="J294:T294" si="75">+J292</f>
        <v>504046170.52640516</v>
      </c>
      <c r="K294" s="867">
        <f t="shared" si="75"/>
        <v>448619553.24650818</v>
      </c>
      <c r="L294" s="867">
        <f t="shared" si="75"/>
        <v>527003374.02156734</v>
      </c>
      <c r="M294" s="867">
        <f t="shared" si="75"/>
        <v>216426227.08861291</v>
      </c>
      <c r="N294" s="867">
        <f t="shared" si="75"/>
        <v>482121242.56507176</v>
      </c>
      <c r="O294" s="867">
        <f t="shared" si="75"/>
        <v>579957296.51539791</v>
      </c>
      <c r="P294" s="867">
        <f t="shared" si="75"/>
        <v>334313989.26763159</v>
      </c>
      <c r="Q294" s="867">
        <f t="shared" si="75"/>
        <v>938683236.43679929</v>
      </c>
      <c r="R294" s="867">
        <f t="shared" si="75"/>
        <v>297250505.55194604</v>
      </c>
      <c r="S294" s="867">
        <f t="shared" si="75"/>
        <v>1118369471.8911638</v>
      </c>
      <c r="T294" s="867">
        <f t="shared" si="75"/>
        <v>148255870.71941262</v>
      </c>
      <c r="U294" s="848"/>
    </row>
    <row r="295" spans="1:21" ht="15.6" customHeight="1" x14ac:dyDescent="0.25">
      <c r="A295" s="1063" t="s">
        <v>817</v>
      </c>
      <c r="B295" s="1063"/>
      <c r="C295" s="1063"/>
      <c r="D295" s="1063"/>
      <c r="E295" s="1063"/>
      <c r="F295" s="1063"/>
      <c r="H295" s="848"/>
      <c r="I295" s="868">
        <f>+I294/$F$292</f>
        <v>6.7492177122906061E-2</v>
      </c>
      <c r="J295" s="868">
        <f t="shared" ref="J295:T295" si="76">+J294/$F$292</f>
        <v>8.4007695079206579E-2</v>
      </c>
      <c r="K295" s="868">
        <f t="shared" si="76"/>
        <v>7.4769925533494805E-2</v>
      </c>
      <c r="L295" s="868">
        <f t="shared" si="76"/>
        <v>8.783389566134521E-2</v>
      </c>
      <c r="M295" s="868">
        <f t="shared" si="76"/>
        <v>3.6071037844440587E-2</v>
      </c>
      <c r="N295" s="868">
        <f t="shared" si="76"/>
        <v>8.0353540419355288E-2</v>
      </c>
      <c r="O295" s="868">
        <f t="shared" si="76"/>
        <v>9.6659549409421078E-2</v>
      </c>
      <c r="P295" s="868">
        <f t="shared" si="76"/>
        <v>5.5718998205615905E-2</v>
      </c>
      <c r="Q295" s="868">
        <f t="shared" si="76"/>
        <v>0.15644720605691895</v>
      </c>
      <c r="R295" s="868">
        <f t="shared" si="76"/>
        <v>4.9541750920295363E-2</v>
      </c>
      <c r="S295" s="868">
        <f t="shared" si="76"/>
        <v>0.18639491196293972</v>
      </c>
      <c r="T295" s="868">
        <f t="shared" si="76"/>
        <v>2.4709311784060533E-2</v>
      </c>
      <c r="U295" s="848"/>
    </row>
    <row r="296" spans="1:21" ht="15.6" customHeight="1" x14ac:dyDescent="0.25">
      <c r="A296" s="1063" t="s">
        <v>815</v>
      </c>
      <c r="B296" s="1063"/>
      <c r="C296" s="1063"/>
      <c r="D296" s="1063"/>
      <c r="E296" s="1063"/>
      <c r="F296" s="1063"/>
      <c r="H296" s="848"/>
      <c r="I296" s="864">
        <f>+I294</f>
        <v>404953062.77854311</v>
      </c>
      <c r="J296" s="864">
        <f>+I296+J294</f>
        <v>908999233.30494833</v>
      </c>
      <c r="K296" s="864">
        <f t="shared" ref="K296:T296" si="77">+J296+K294</f>
        <v>1357618786.5514565</v>
      </c>
      <c r="L296" s="864">
        <f t="shared" si="77"/>
        <v>1884622160.5730238</v>
      </c>
      <c r="M296" s="864">
        <f t="shared" si="77"/>
        <v>2101048387.6616368</v>
      </c>
      <c r="N296" s="864">
        <f t="shared" si="77"/>
        <v>2583169630.2267084</v>
      </c>
      <c r="O296" s="864">
        <f t="shared" si="77"/>
        <v>3163126926.7421064</v>
      </c>
      <c r="P296" s="864">
        <f t="shared" si="77"/>
        <v>3497440916.009738</v>
      </c>
      <c r="Q296" s="864">
        <f t="shared" si="77"/>
        <v>4436124152.446537</v>
      </c>
      <c r="R296" s="864">
        <f t="shared" si="77"/>
        <v>4733374657.9984827</v>
      </c>
      <c r="S296" s="864">
        <f t="shared" si="77"/>
        <v>5851744129.8896465</v>
      </c>
      <c r="T296" s="864">
        <f t="shared" si="77"/>
        <v>6000000000.6090593</v>
      </c>
      <c r="U296" s="848"/>
    </row>
    <row r="297" spans="1:21" ht="15.6" customHeight="1" x14ac:dyDescent="0.25">
      <c r="A297" s="1063" t="s">
        <v>818</v>
      </c>
      <c r="B297" s="1063"/>
      <c r="C297" s="1063"/>
      <c r="D297" s="1063"/>
      <c r="E297" s="1063"/>
      <c r="F297" s="1063"/>
      <c r="H297" s="848"/>
      <c r="I297" s="869">
        <f>+I295</f>
        <v>6.7492177122906061E-2</v>
      </c>
      <c r="J297" s="869">
        <f>+I297+J295</f>
        <v>0.15149987220211264</v>
      </c>
      <c r="K297" s="869">
        <f t="shared" ref="K297:T297" si="78">+J297+K295</f>
        <v>0.22626979773560746</v>
      </c>
      <c r="L297" s="869">
        <f t="shared" si="78"/>
        <v>0.31410369339695265</v>
      </c>
      <c r="M297" s="869">
        <f t="shared" si="78"/>
        <v>0.35017473124139326</v>
      </c>
      <c r="N297" s="869">
        <f t="shared" si="78"/>
        <v>0.43052827166074853</v>
      </c>
      <c r="O297" s="869">
        <f t="shared" si="78"/>
        <v>0.52718782107016959</v>
      </c>
      <c r="P297" s="869">
        <f t="shared" si="78"/>
        <v>0.58290681927578547</v>
      </c>
      <c r="Q297" s="869">
        <f t="shared" si="78"/>
        <v>0.73935402533270445</v>
      </c>
      <c r="R297" s="869">
        <f t="shared" si="78"/>
        <v>0.78889577625299978</v>
      </c>
      <c r="S297" s="869">
        <f t="shared" si="78"/>
        <v>0.97529068821593956</v>
      </c>
      <c r="T297" s="869">
        <f t="shared" si="78"/>
        <v>1</v>
      </c>
      <c r="U297" s="848"/>
    </row>
    <row r="298" spans="1:21" ht="15.6" customHeight="1" x14ac:dyDescent="0.25">
      <c r="A298" s="1064" t="s">
        <v>816</v>
      </c>
      <c r="B298" s="1064"/>
      <c r="C298" s="1064"/>
      <c r="D298" s="1064"/>
      <c r="E298" s="1064"/>
      <c r="F298" s="1064"/>
      <c r="H298" s="637"/>
      <c r="I298" s="637"/>
      <c r="J298" s="637"/>
      <c r="K298" s="637"/>
      <c r="L298" s="637"/>
      <c r="M298" s="637"/>
      <c r="N298" s="637"/>
      <c r="O298" s="637"/>
      <c r="P298" s="637"/>
      <c r="Q298" s="637"/>
      <c r="R298" s="637"/>
      <c r="S298" s="637"/>
      <c r="T298" s="637"/>
      <c r="U298" s="862"/>
    </row>
  </sheetData>
  <mergeCells count="72">
    <mergeCell ref="A1:F5"/>
    <mergeCell ref="A6:F7"/>
    <mergeCell ref="A8:F8"/>
    <mergeCell ref="A10:F11"/>
    <mergeCell ref="A12:A13"/>
    <mergeCell ref="B12:B13"/>
    <mergeCell ref="C12:C13"/>
    <mergeCell ref="D12:D13"/>
    <mergeCell ref="E12:E13"/>
    <mergeCell ref="F12:F13"/>
    <mergeCell ref="A47:F47"/>
    <mergeCell ref="A48:F49"/>
    <mergeCell ref="A50:A51"/>
    <mergeCell ref="B50:B51"/>
    <mergeCell ref="C50:C51"/>
    <mergeCell ref="D50:D51"/>
    <mergeCell ref="E50:E51"/>
    <mergeCell ref="F50:F51"/>
    <mergeCell ref="A94:F94"/>
    <mergeCell ref="A95:F96"/>
    <mergeCell ref="A97:A98"/>
    <mergeCell ref="B97:B98"/>
    <mergeCell ref="C97:C98"/>
    <mergeCell ref="D97:D98"/>
    <mergeCell ref="E97:E98"/>
    <mergeCell ref="F97:F98"/>
    <mergeCell ref="A141:F141"/>
    <mergeCell ref="A142:F143"/>
    <mergeCell ref="A144:A145"/>
    <mergeCell ref="B144:B145"/>
    <mergeCell ref="C144:C145"/>
    <mergeCell ref="D144:D145"/>
    <mergeCell ref="E144:E145"/>
    <mergeCell ref="F144:F145"/>
    <mergeCell ref="A179:F179"/>
    <mergeCell ref="A180:F181"/>
    <mergeCell ref="A182:A183"/>
    <mergeCell ref="B182:B183"/>
    <mergeCell ref="C182:C183"/>
    <mergeCell ref="D182:D183"/>
    <mergeCell ref="E182:E183"/>
    <mergeCell ref="F182:F183"/>
    <mergeCell ref="B275:E275"/>
    <mergeCell ref="A226:F226"/>
    <mergeCell ref="A227:F229"/>
    <mergeCell ref="A230:A231"/>
    <mergeCell ref="B230:B231"/>
    <mergeCell ref="C230:C231"/>
    <mergeCell ref="D230:D231"/>
    <mergeCell ref="E230:E231"/>
    <mergeCell ref="F230:F231"/>
    <mergeCell ref="I6:T6"/>
    <mergeCell ref="A288:E288"/>
    <mergeCell ref="A290:D290"/>
    <mergeCell ref="A292:E292"/>
    <mergeCell ref="A9:F9"/>
    <mergeCell ref="B279:E279"/>
    <mergeCell ref="A282:E282"/>
    <mergeCell ref="A284:E284"/>
    <mergeCell ref="A285:D285"/>
    <mergeCell ref="A286:D286"/>
    <mergeCell ref="A287:D287"/>
    <mergeCell ref="A232:F232"/>
    <mergeCell ref="B246:E246"/>
    <mergeCell ref="B255:E255"/>
    <mergeCell ref="A256:F256"/>
    <mergeCell ref="B269:E269"/>
    <mergeCell ref="A294:F294"/>
    <mergeCell ref="A295:F295"/>
    <mergeCell ref="A296:F296"/>
    <mergeCell ref="A297:F297"/>
    <mergeCell ref="A298:F298"/>
  </mergeCells>
  <phoneticPr fontId="69" type="noConversion"/>
  <conditionalFormatting sqref="A230:F230">
    <cfRule type="expression" dxfId="2" priority="1">
      <formula>#REF!=3</formula>
    </cfRule>
    <cfRule type="expression" dxfId="1" priority="2">
      <formula>#REF!=2</formula>
    </cfRule>
    <cfRule type="expression" dxfId="0" priority="3">
      <formula>#REF!=1</formula>
    </cfRule>
  </conditionalFormatting>
  <printOptions horizontalCentered="1" verticalCentered="1"/>
  <pageMargins left="0.31496062992125984" right="0.31496062992125984" top="0.35433070866141736" bottom="0.35433070866141736" header="0.31496062992125984" footer="0.31496062992125984"/>
  <pageSetup paperSize="142" scale="14" fitToHeight="0" orientation="landscape" horizontalDpi="4294967293" r:id="rId1"/>
  <rowBreaks count="3" manualBreakCount="3">
    <brk id="93" max="16383" man="1"/>
    <brk id="190" max="20" man="1"/>
    <brk id="282" max="16383" man="1"/>
  </rowBreaks>
  <colBreaks count="1" manualBreakCount="1">
    <brk id="5" max="29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9BF3-D742-446D-97FD-40B81957EDE9}">
  <dimension ref="A1:M803"/>
  <sheetViews>
    <sheetView view="pageBreakPreview" topLeftCell="A37" zoomScale="110" zoomScaleNormal="100" zoomScaleSheetLayoutView="110" workbookViewId="0">
      <selection activeCell="D7" sqref="D7:E7"/>
    </sheetView>
  </sheetViews>
  <sheetFormatPr baseColWidth="10" defaultColWidth="11.5546875" defaultRowHeight="13.8" x14ac:dyDescent="0.25"/>
  <cols>
    <col min="1" max="1" width="23.88671875" style="103" customWidth="1"/>
    <col min="2" max="2" width="11.5546875" style="103"/>
    <col min="3" max="3" width="4.5546875" style="103" customWidth="1"/>
    <col min="4" max="4" width="20.6640625" style="103" customWidth="1"/>
    <col min="5" max="5" width="12.5546875" style="103" customWidth="1"/>
    <col min="6" max="6" width="11.77734375" style="103" customWidth="1"/>
    <col min="7" max="7" width="15.109375" style="103" customWidth="1"/>
    <col min="8" max="8" width="9" style="103" customWidth="1"/>
    <col min="9" max="9" width="17.44140625" style="103" customWidth="1"/>
    <col min="10" max="10" width="10.109375" style="103" customWidth="1"/>
    <col min="11" max="11" width="4.44140625" style="103" customWidth="1"/>
    <col min="12" max="12" width="12" style="103" bestFit="1" customWidth="1"/>
    <col min="13" max="16384" width="11.5546875" style="103"/>
  </cols>
  <sheetData>
    <row r="1" spans="1:13" ht="14.4" thickBot="1" x14ac:dyDescent="0.3">
      <c r="A1" s="345"/>
      <c r="B1" s="345"/>
      <c r="C1" s="345"/>
      <c r="D1" s="345"/>
      <c r="E1" s="345"/>
      <c r="F1" s="345"/>
      <c r="G1" s="345"/>
      <c r="H1" s="345"/>
      <c r="I1" s="345"/>
      <c r="J1" s="345"/>
    </row>
    <row r="2" spans="1:13" ht="15" thickTop="1" x14ac:dyDescent="0.3">
      <c r="A2" s="1096" t="s">
        <v>589</v>
      </c>
      <c r="B2" s="1097"/>
      <c r="C2" s="1097"/>
      <c r="D2" s="1097"/>
      <c r="E2" s="1097"/>
      <c r="F2" s="1097"/>
      <c r="G2" s="1097"/>
      <c r="H2" s="1097"/>
      <c r="I2" s="1097"/>
      <c r="J2" s="1098"/>
    </row>
    <row r="3" spans="1:13" ht="42" customHeight="1" thickBot="1" x14ac:dyDescent="0.3">
      <c r="A3" s="346" t="s">
        <v>590</v>
      </c>
      <c r="B3" s="1099" t="s">
        <v>673</v>
      </c>
      <c r="C3" s="1100"/>
      <c r="D3" s="1100"/>
      <c r="E3" s="1100"/>
      <c r="F3" s="1100"/>
      <c r="G3" s="1100"/>
      <c r="H3" s="1101"/>
      <c r="I3" s="347" t="s">
        <v>591</v>
      </c>
      <c r="J3" s="348">
        <v>45954</v>
      </c>
    </row>
    <row r="4" spans="1:13" ht="15.6" thickTop="1" thickBot="1" x14ac:dyDescent="0.35">
      <c r="A4" s="349"/>
      <c r="B4" s="350"/>
      <c r="C4" s="350"/>
      <c r="D4" s="350"/>
      <c r="E4" s="350"/>
      <c r="F4" s="350"/>
      <c r="G4" s="350"/>
      <c r="H4" s="350"/>
      <c r="I4" s="350"/>
      <c r="J4" s="350"/>
    </row>
    <row r="5" spans="1:13" ht="15" thickTop="1" x14ac:dyDescent="0.3">
      <c r="A5" s="351" t="s">
        <v>592</v>
      </c>
      <c r="B5" s="352"/>
      <c r="C5" s="352"/>
      <c r="D5" s="1102">
        <f>+'PRESUPUESTO GENERAL'!F281</f>
        <v>4596263006.3346663</v>
      </c>
      <c r="E5" s="1102"/>
      <c r="F5" s="352"/>
      <c r="G5" s="352"/>
      <c r="H5" s="352"/>
      <c r="I5" s="352"/>
      <c r="J5" s="353"/>
    </row>
    <row r="6" spans="1:13" ht="14.4" x14ac:dyDescent="0.3">
      <c r="A6" s="354" t="s">
        <v>593</v>
      </c>
      <c r="B6" s="355"/>
      <c r="C6" s="355"/>
      <c r="D6" s="1103">
        <f>+'PRESUPUESTO GENERAL'!F291</f>
        <v>6000000000.6090593</v>
      </c>
      <c r="E6" s="1103"/>
      <c r="F6" s="355"/>
      <c r="G6" s="355"/>
      <c r="H6" s="355"/>
      <c r="I6" s="355"/>
      <c r="J6" s="356"/>
    </row>
    <row r="7" spans="1:13" ht="15" thickBot="1" x14ac:dyDescent="0.35">
      <c r="A7" s="357" t="s">
        <v>594</v>
      </c>
      <c r="B7" s="358"/>
      <c r="C7" s="358"/>
      <c r="D7" s="1104" t="s">
        <v>635</v>
      </c>
      <c r="E7" s="1104"/>
      <c r="F7" s="358"/>
      <c r="G7" s="358"/>
      <c r="H7" s="358"/>
      <c r="I7" s="358"/>
      <c r="J7" s="359"/>
    </row>
    <row r="8" spans="1:13" ht="15.6" thickTop="1" thickBot="1" x14ac:dyDescent="0.35">
      <c r="A8" s="349"/>
      <c r="B8" s="350"/>
      <c r="C8" s="350"/>
      <c r="D8" s="350"/>
      <c r="E8" s="350"/>
      <c r="F8" s="350"/>
      <c r="G8" s="350"/>
      <c r="H8" s="350"/>
      <c r="I8" s="350"/>
      <c r="J8" s="350"/>
    </row>
    <row r="9" spans="1:13" s="360" customFormat="1" thickBot="1" x14ac:dyDescent="0.35">
      <c r="A9" s="1081" t="s">
        <v>595</v>
      </c>
      <c r="B9" s="1082"/>
      <c r="C9" s="1082"/>
      <c r="D9" s="1082"/>
      <c r="E9" s="1082"/>
      <c r="F9" s="1082"/>
      <c r="G9" s="1082"/>
      <c r="H9" s="1082"/>
      <c r="I9" s="1082"/>
      <c r="J9" s="1083"/>
    </row>
    <row r="10" spans="1:13" s="360" customFormat="1" thickBot="1" x14ac:dyDescent="0.35">
      <c r="A10" s="1084" t="s">
        <v>596</v>
      </c>
      <c r="B10" s="1085"/>
      <c r="C10" s="1085"/>
      <c r="D10" s="361" t="s">
        <v>597</v>
      </c>
      <c r="E10" s="361" t="s">
        <v>598</v>
      </c>
      <c r="F10" s="361" t="s">
        <v>599</v>
      </c>
      <c r="G10" s="362" t="s">
        <v>600</v>
      </c>
      <c r="H10" s="361" t="s">
        <v>601</v>
      </c>
      <c r="I10" s="361" t="s">
        <v>602</v>
      </c>
      <c r="J10" s="363" t="s">
        <v>603</v>
      </c>
    </row>
    <row r="11" spans="1:13" s="360" customFormat="1" ht="13.2" x14ac:dyDescent="0.3">
      <c r="A11" s="1076" t="s">
        <v>604</v>
      </c>
      <c r="B11" s="1077"/>
      <c r="C11" s="1077"/>
      <c r="D11" s="364">
        <v>4500000</v>
      </c>
      <c r="E11" s="365">
        <v>1.95</v>
      </c>
      <c r="F11" s="365">
        <v>0.5</v>
      </c>
      <c r="G11" s="366">
        <v>5000000</v>
      </c>
      <c r="H11" s="367">
        <v>12</v>
      </c>
      <c r="I11" s="368">
        <f t="shared" ref="I11:I12" si="0">D11*F11*H11*E11</f>
        <v>52650000</v>
      </c>
      <c r="J11" s="369">
        <f t="shared" ref="J11:J14" si="1">ROUND(I11/$D$5,4)</f>
        <v>1.15E-2</v>
      </c>
      <c r="L11" s="370"/>
    </row>
    <row r="12" spans="1:13" s="360" customFormat="1" ht="13.2" x14ac:dyDescent="0.3">
      <c r="A12" s="1069" t="s">
        <v>605</v>
      </c>
      <c r="B12" s="1070"/>
      <c r="C12" s="1070"/>
      <c r="D12" s="371">
        <v>3000000</v>
      </c>
      <c r="E12" s="365">
        <v>1.95</v>
      </c>
      <c r="F12" s="372">
        <v>1</v>
      </c>
      <c r="G12" s="373">
        <v>4000000</v>
      </c>
      <c r="H12" s="374">
        <v>12</v>
      </c>
      <c r="I12" s="375">
        <f t="shared" si="0"/>
        <v>70200000</v>
      </c>
      <c r="J12" s="369">
        <f t="shared" si="1"/>
        <v>1.5299999999999999E-2</v>
      </c>
      <c r="L12" s="370"/>
      <c r="M12" s="370"/>
    </row>
    <row r="13" spans="1:13" s="360" customFormat="1" ht="13.2" x14ac:dyDescent="0.3">
      <c r="A13" s="1069" t="s">
        <v>643</v>
      </c>
      <c r="B13" s="1070"/>
      <c r="C13" s="1070"/>
      <c r="D13" s="371">
        <v>1500000</v>
      </c>
      <c r="E13" s="365">
        <v>1.95</v>
      </c>
      <c r="F13" s="372">
        <v>1</v>
      </c>
      <c r="G13" s="373">
        <v>4000000</v>
      </c>
      <c r="H13" s="374">
        <v>12</v>
      </c>
      <c r="I13" s="375">
        <f t="shared" ref="I13:I14" si="2">D13*F13*H13*E13</f>
        <v>35100000</v>
      </c>
      <c r="J13" s="369">
        <f t="shared" si="1"/>
        <v>7.6E-3</v>
      </c>
      <c r="L13" s="370"/>
      <c r="M13" s="370"/>
    </row>
    <row r="14" spans="1:13" s="360" customFormat="1" ht="13.2" x14ac:dyDescent="0.3">
      <c r="A14" s="1069" t="s">
        <v>644</v>
      </c>
      <c r="B14" s="1070"/>
      <c r="C14" s="1070"/>
      <c r="D14" s="371">
        <v>5000000</v>
      </c>
      <c r="E14" s="365">
        <v>1.95</v>
      </c>
      <c r="F14" s="372">
        <v>1</v>
      </c>
      <c r="G14" s="373">
        <v>4000000</v>
      </c>
      <c r="H14" s="374">
        <v>12</v>
      </c>
      <c r="I14" s="375">
        <f t="shared" si="2"/>
        <v>117000000</v>
      </c>
      <c r="J14" s="369">
        <f t="shared" si="1"/>
        <v>2.5499999999999998E-2</v>
      </c>
      <c r="L14" s="370"/>
      <c r="M14" s="370"/>
    </row>
    <row r="15" spans="1:13" s="360" customFormat="1" thickBot="1" x14ac:dyDescent="0.35">
      <c r="A15" s="423"/>
      <c r="B15" s="424"/>
      <c r="C15" s="424"/>
      <c r="D15" s="385"/>
      <c r="E15" s="425"/>
      <c r="F15" s="425"/>
      <c r="G15" s="426"/>
      <c r="H15" s="427"/>
      <c r="I15" s="428"/>
      <c r="J15" s="429"/>
      <c r="L15" s="370"/>
      <c r="M15" s="370"/>
    </row>
    <row r="16" spans="1:13" s="360" customFormat="1" ht="14.4" thickTop="1" thickBot="1" x14ac:dyDescent="0.35">
      <c r="A16" s="377"/>
      <c r="B16" s="378"/>
      <c r="C16" s="378"/>
      <c r="D16" s="379"/>
      <c r="E16" s="379"/>
      <c r="F16" s="379"/>
      <c r="G16" s="380"/>
      <c r="H16" s="380" t="s">
        <v>606</v>
      </c>
      <c r="I16" s="381">
        <f>SUM(I11:I12)</f>
        <v>122850000</v>
      </c>
      <c r="J16" s="382">
        <f>SUM(J11:J12)</f>
        <v>2.6799999999999997E-2</v>
      </c>
    </row>
    <row r="17" spans="1:10" s="360" customFormat="1" thickBot="1" x14ac:dyDescent="0.35">
      <c r="A17" s="383"/>
      <c r="B17" s="384"/>
      <c r="C17" s="384"/>
      <c r="D17" s="385"/>
      <c r="E17" s="385"/>
      <c r="F17" s="385"/>
      <c r="G17" s="386"/>
      <c r="H17" s="386"/>
      <c r="I17" s="386"/>
      <c r="J17" s="387"/>
    </row>
    <row r="18" spans="1:10" s="360" customFormat="1" thickBot="1" x14ac:dyDescent="0.35">
      <c r="A18" s="1081" t="s">
        <v>607</v>
      </c>
      <c r="B18" s="1082"/>
      <c r="C18" s="1082"/>
      <c r="D18" s="1082"/>
      <c r="E18" s="1082"/>
      <c r="F18" s="1082"/>
      <c r="G18" s="1082"/>
      <c r="H18" s="1082"/>
      <c r="I18" s="1082"/>
      <c r="J18" s="1083"/>
    </row>
    <row r="19" spans="1:10" s="360" customFormat="1" thickBot="1" x14ac:dyDescent="0.35">
      <c r="A19" s="1088" t="s">
        <v>134</v>
      </c>
      <c r="B19" s="1089"/>
      <c r="C19" s="1089"/>
      <c r="D19" s="388" t="s">
        <v>608</v>
      </c>
      <c r="E19" s="388"/>
      <c r="F19" s="388" t="s">
        <v>599</v>
      </c>
      <c r="G19" s="389" t="s">
        <v>600</v>
      </c>
      <c r="H19" s="388" t="s">
        <v>601</v>
      </c>
      <c r="I19" s="388" t="s">
        <v>602</v>
      </c>
      <c r="J19" s="390" t="s">
        <v>603</v>
      </c>
    </row>
    <row r="20" spans="1:10" s="360" customFormat="1" ht="13.2" x14ac:dyDescent="0.3">
      <c r="A20" s="1076" t="s">
        <v>609</v>
      </c>
      <c r="B20" s="1077"/>
      <c r="C20" s="1077"/>
      <c r="D20" s="373">
        <v>1000000</v>
      </c>
      <c r="E20" s="364"/>
      <c r="F20" s="365">
        <v>1</v>
      </c>
      <c r="G20" s="371">
        <f t="shared" ref="G20:G21" si="3">+D20</f>
        <v>1000000</v>
      </c>
      <c r="H20" s="367">
        <v>12</v>
      </c>
      <c r="I20" s="368">
        <f>D20*F20*H20</f>
        <v>12000000</v>
      </c>
      <c r="J20" s="369">
        <f>ROUND(I20/$D$5,4)</f>
        <v>2.5999999999999999E-3</v>
      </c>
    </row>
    <row r="21" spans="1:10" s="360" customFormat="1" ht="13.2" x14ac:dyDescent="0.3">
      <c r="A21" s="1069" t="s">
        <v>610</v>
      </c>
      <c r="B21" s="1070"/>
      <c r="C21" s="1070"/>
      <c r="D21" s="373">
        <v>500000</v>
      </c>
      <c r="E21" s="371"/>
      <c r="F21" s="372">
        <v>1</v>
      </c>
      <c r="G21" s="371">
        <f t="shared" si="3"/>
        <v>500000</v>
      </c>
      <c r="H21" s="374">
        <v>12</v>
      </c>
      <c r="I21" s="375">
        <f>D21*F21*H21</f>
        <v>6000000</v>
      </c>
      <c r="J21" s="376">
        <f>ROUND(I21/$D$5,4)</f>
        <v>1.2999999999999999E-3</v>
      </c>
    </row>
    <row r="22" spans="1:10" s="360" customFormat="1" thickBot="1" x14ac:dyDescent="0.35">
      <c r="A22" s="1069" t="s">
        <v>645</v>
      </c>
      <c r="B22" s="1070"/>
      <c r="C22" s="1070"/>
      <c r="D22" s="371">
        <v>3440519.6666666665</v>
      </c>
      <c r="E22" s="371"/>
      <c r="F22" s="372">
        <v>1</v>
      </c>
      <c r="G22" s="371">
        <f>+D22</f>
        <v>3440519.6666666665</v>
      </c>
      <c r="H22" s="374">
        <v>12</v>
      </c>
      <c r="I22" s="375">
        <f>D22*F22*H22</f>
        <v>41286236</v>
      </c>
      <c r="J22" s="376">
        <f>ROUND(I22/$D$5,4)</f>
        <v>8.9999999999999993E-3</v>
      </c>
    </row>
    <row r="23" spans="1:10" s="360" customFormat="1" ht="14.4" thickTop="1" thickBot="1" x14ac:dyDescent="0.35">
      <c r="A23" s="377"/>
      <c r="B23" s="378"/>
      <c r="C23" s="378"/>
      <c r="D23" s="379"/>
      <c r="E23" s="379"/>
      <c r="F23" s="379"/>
      <c r="G23" s="380"/>
      <c r="H23" s="380" t="s">
        <v>606</v>
      </c>
      <c r="I23" s="381">
        <f>SUM(I20:I22)</f>
        <v>59286236</v>
      </c>
      <c r="J23" s="382">
        <f>SUM(J20:J22)</f>
        <v>1.2899999999999998E-2</v>
      </c>
    </row>
    <row r="24" spans="1:10" s="360" customFormat="1" thickBot="1" x14ac:dyDescent="0.35">
      <c r="A24" s="383"/>
      <c r="B24" s="384"/>
      <c r="C24" s="384"/>
      <c r="D24" s="391"/>
      <c r="E24" s="391"/>
      <c r="F24" s="392"/>
      <c r="G24" s="393"/>
      <c r="H24" s="393"/>
      <c r="I24" s="393"/>
      <c r="J24" s="387"/>
    </row>
    <row r="25" spans="1:10" s="360" customFormat="1" thickBot="1" x14ac:dyDescent="0.35">
      <c r="A25" s="1081" t="s">
        <v>611</v>
      </c>
      <c r="B25" s="1082"/>
      <c r="C25" s="1082"/>
      <c r="D25" s="1082"/>
      <c r="E25" s="1082"/>
      <c r="F25" s="1082"/>
      <c r="G25" s="1082"/>
      <c r="H25" s="1082"/>
      <c r="I25" s="1082"/>
      <c r="J25" s="1083"/>
    </row>
    <row r="26" spans="1:10" s="360" customFormat="1" thickBot="1" x14ac:dyDescent="0.35">
      <c r="A26" s="1088" t="s">
        <v>134</v>
      </c>
      <c r="B26" s="1089"/>
      <c r="C26" s="1089"/>
      <c r="D26" s="388" t="s">
        <v>608</v>
      </c>
      <c r="E26" s="388"/>
      <c r="F26" s="388" t="s">
        <v>599</v>
      </c>
      <c r="G26" s="389" t="s">
        <v>600</v>
      </c>
      <c r="H26" s="388" t="s">
        <v>601</v>
      </c>
      <c r="I26" s="388" t="s">
        <v>602</v>
      </c>
      <c r="J26" s="390" t="s">
        <v>603</v>
      </c>
    </row>
    <row r="27" spans="1:10" s="360" customFormat="1" ht="13.8" customHeight="1" x14ac:dyDescent="0.3">
      <c r="A27" s="1090" t="s">
        <v>636</v>
      </c>
      <c r="B27" s="1091"/>
      <c r="C27" s="1092"/>
      <c r="D27" s="371"/>
      <c r="E27" s="371"/>
      <c r="F27" s="372"/>
      <c r="G27" s="373"/>
      <c r="H27" s="374"/>
      <c r="I27" s="375">
        <f>ROUND(J27*$D$5,0)</f>
        <v>45962630</v>
      </c>
      <c r="J27" s="376">
        <v>0.01</v>
      </c>
    </row>
    <row r="28" spans="1:10" s="398" customFormat="1" ht="13.8" customHeight="1" x14ac:dyDescent="0.3">
      <c r="A28" s="1071" t="s">
        <v>637</v>
      </c>
      <c r="B28" s="1072"/>
      <c r="C28" s="1073"/>
      <c r="D28" s="394"/>
      <c r="E28" s="394"/>
      <c r="F28" s="395"/>
      <c r="G28" s="373"/>
      <c r="H28" s="396"/>
      <c r="I28" s="397">
        <f t="shared" ref="I28" si="4">ROUND(J28*$D$5,0)</f>
        <v>91925260</v>
      </c>
      <c r="J28" s="376">
        <v>0.02</v>
      </c>
    </row>
    <row r="29" spans="1:10" s="398" customFormat="1" ht="13.8" customHeight="1" x14ac:dyDescent="0.3">
      <c r="A29" s="1071" t="s">
        <v>638</v>
      </c>
      <c r="B29" s="1072"/>
      <c r="C29" s="1073"/>
      <c r="D29" s="394"/>
      <c r="E29" s="394"/>
      <c r="F29" s="395"/>
      <c r="G29" s="373"/>
      <c r="H29" s="396"/>
      <c r="I29" s="397">
        <f t="shared" ref="I29:I34" si="5">ROUND(J29*$D$5,0)</f>
        <v>45962630</v>
      </c>
      <c r="J29" s="376">
        <v>0.01</v>
      </c>
    </row>
    <row r="30" spans="1:10" s="398" customFormat="1" ht="13.8" customHeight="1" x14ac:dyDescent="0.3">
      <c r="A30" s="1071" t="s">
        <v>639</v>
      </c>
      <c r="B30" s="1072"/>
      <c r="C30" s="1073"/>
      <c r="D30" s="394"/>
      <c r="E30" s="394"/>
      <c r="F30" s="395"/>
      <c r="G30" s="373"/>
      <c r="H30" s="396"/>
      <c r="I30" s="397">
        <f t="shared" si="5"/>
        <v>91925260</v>
      </c>
      <c r="J30" s="376">
        <v>0.02</v>
      </c>
    </row>
    <row r="31" spans="1:10" s="398" customFormat="1" ht="13.8" customHeight="1" x14ac:dyDescent="0.3">
      <c r="A31" s="1071" t="s">
        <v>640</v>
      </c>
      <c r="B31" s="1072"/>
      <c r="C31" s="1073"/>
      <c r="D31" s="394"/>
      <c r="E31" s="394"/>
      <c r="F31" s="395"/>
      <c r="G31" s="373"/>
      <c r="H31" s="396"/>
      <c r="I31" s="397">
        <f t="shared" ref="I31:I33" si="6">ROUND(J31*$D$5,0)</f>
        <v>91925260</v>
      </c>
      <c r="J31" s="376">
        <v>0.02</v>
      </c>
    </row>
    <row r="32" spans="1:10" s="398" customFormat="1" ht="13.8" customHeight="1" x14ac:dyDescent="0.3">
      <c r="A32" s="1071" t="s">
        <v>641</v>
      </c>
      <c r="B32" s="1072"/>
      <c r="C32" s="1073"/>
      <c r="D32" s="394"/>
      <c r="E32" s="394"/>
      <c r="F32" s="395"/>
      <c r="G32" s="373"/>
      <c r="H32" s="396"/>
      <c r="I32" s="397">
        <f t="shared" si="6"/>
        <v>183850520</v>
      </c>
      <c r="J32" s="376">
        <v>0.04</v>
      </c>
    </row>
    <row r="33" spans="1:10" s="398" customFormat="1" ht="13.8" customHeight="1" x14ac:dyDescent="0.3">
      <c r="A33" s="1071" t="s">
        <v>642</v>
      </c>
      <c r="B33" s="1072"/>
      <c r="C33" s="1073"/>
      <c r="D33" s="394"/>
      <c r="E33" s="394"/>
      <c r="F33" s="395"/>
      <c r="G33" s="373"/>
      <c r="H33" s="396"/>
      <c r="I33" s="397">
        <f t="shared" si="6"/>
        <v>229813150</v>
      </c>
      <c r="J33" s="376">
        <v>0.05</v>
      </c>
    </row>
    <row r="34" spans="1:10" s="360" customFormat="1" thickBot="1" x14ac:dyDescent="0.35">
      <c r="A34" s="1071"/>
      <c r="B34" s="1072"/>
      <c r="C34" s="1073"/>
      <c r="D34" s="394"/>
      <c r="E34" s="394"/>
      <c r="F34" s="395"/>
      <c r="G34" s="373"/>
      <c r="H34" s="396"/>
      <c r="I34" s="397">
        <f t="shared" si="5"/>
        <v>0</v>
      </c>
      <c r="J34" s="376"/>
    </row>
    <row r="35" spans="1:10" s="360" customFormat="1" ht="14.4" thickTop="1" thickBot="1" x14ac:dyDescent="0.35">
      <c r="A35" s="377"/>
      <c r="B35" s="378"/>
      <c r="C35" s="378"/>
      <c r="D35" s="379"/>
      <c r="E35" s="379"/>
      <c r="F35" s="379"/>
      <c r="G35" s="380"/>
      <c r="H35" s="380" t="s">
        <v>606</v>
      </c>
      <c r="I35" s="381">
        <f>SUM(I27:I34)</f>
        <v>781364710</v>
      </c>
      <c r="J35" s="382">
        <f>SUM(J27:J34)</f>
        <v>0.16999999999999998</v>
      </c>
    </row>
    <row r="36" spans="1:10" s="360" customFormat="1" thickBot="1" x14ac:dyDescent="0.35">
      <c r="A36" s="383"/>
      <c r="B36" s="384"/>
      <c r="C36" s="384"/>
      <c r="D36" s="391"/>
      <c r="E36" s="391"/>
      <c r="F36" s="392"/>
      <c r="G36" s="393"/>
      <c r="H36" s="393"/>
      <c r="I36" s="393"/>
      <c r="J36" s="387"/>
    </row>
    <row r="37" spans="1:10" s="360" customFormat="1" thickBot="1" x14ac:dyDescent="0.35">
      <c r="A37" s="1081" t="s">
        <v>612</v>
      </c>
      <c r="B37" s="1082"/>
      <c r="C37" s="1082"/>
      <c r="D37" s="1082"/>
      <c r="E37" s="1082"/>
      <c r="F37" s="1082"/>
      <c r="G37" s="1082"/>
      <c r="H37" s="1082"/>
      <c r="I37" s="1082"/>
      <c r="J37" s="1083"/>
    </row>
    <row r="38" spans="1:10" s="360" customFormat="1" thickBot="1" x14ac:dyDescent="0.35">
      <c r="A38" s="1088" t="s">
        <v>134</v>
      </c>
      <c r="B38" s="1089"/>
      <c r="C38" s="1089"/>
      <c r="D38" s="388" t="s">
        <v>608</v>
      </c>
      <c r="E38" s="388"/>
      <c r="F38" s="388" t="s">
        <v>599</v>
      </c>
      <c r="G38" s="389" t="s">
        <v>600</v>
      </c>
      <c r="H38" s="388" t="s">
        <v>601</v>
      </c>
      <c r="I38" s="388" t="s">
        <v>602</v>
      </c>
      <c r="J38" s="390" t="s">
        <v>603</v>
      </c>
    </row>
    <row r="39" spans="1:10" s="360" customFormat="1" ht="13.2" x14ac:dyDescent="0.3">
      <c r="A39" s="1076" t="s">
        <v>613</v>
      </c>
      <c r="B39" s="1077"/>
      <c r="C39" s="1077"/>
      <c r="D39" s="364"/>
      <c r="E39" s="364"/>
      <c r="F39" s="365"/>
      <c r="G39" s="366"/>
      <c r="H39" s="367"/>
      <c r="I39" s="368">
        <f>ROUND(J39*$D$5,0)</f>
        <v>9192526</v>
      </c>
      <c r="J39" s="376">
        <v>2E-3</v>
      </c>
    </row>
    <row r="40" spans="1:10" s="360" customFormat="1" ht="13.2" x14ac:dyDescent="0.3">
      <c r="A40" s="1093" t="s">
        <v>614</v>
      </c>
      <c r="B40" s="1094"/>
      <c r="C40" s="1095"/>
      <c r="D40" s="371"/>
      <c r="E40" s="371"/>
      <c r="F40" s="372"/>
      <c r="G40" s="373"/>
      <c r="H40" s="374"/>
      <c r="I40" s="375">
        <f>ROUND(J40*$D$5,0)</f>
        <v>9192526</v>
      </c>
      <c r="J40" s="376">
        <v>2E-3</v>
      </c>
    </row>
    <row r="41" spans="1:10" s="360" customFormat="1" ht="13.2" x14ac:dyDescent="0.3">
      <c r="A41" s="1093" t="s">
        <v>615</v>
      </c>
      <c r="B41" s="1094"/>
      <c r="C41" s="1095"/>
      <c r="D41" s="371"/>
      <c r="E41" s="371"/>
      <c r="F41" s="365"/>
      <c r="G41" s="373"/>
      <c r="H41" s="374"/>
      <c r="I41" s="375">
        <f>ROUND(J41*$D$5,0)</f>
        <v>9192526</v>
      </c>
      <c r="J41" s="376">
        <v>2E-3</v>
      </c>
    </row>
    <row r="42" spans="1:10" s="360" customFormat="1" ht="13.2" x14ac:dyDescent="0.3">
      <c r="A42" s="1093" t="s">
        <v>616</v>
      </c>
      <c r="B42" s="1094"/>
      <c r="C42" s="1095"/>
      <c r="D42" s="371"/>
      <c r="E42" s="371"/>
      <c r="F42" s="365"/>
      <c r="G42" s="373"/>
      <c r="H42" s="374"/>
      <c r="I42" s="375">
        <f>ROUND(J42*$D$5,0)</f>
        <v>9192526</v>
      </c>
      <c r="J42" s="376">
        <v>2E-3</v>
      </c>
    </row>
    <row r="43" spans="1:10" s="360" customFormat="1" thickBot="1" x14ac:dyDescent="0.35">
      <c r="A43" s="1069" t="s">
        <v>617</v>
      </c>
      <c r="B43" s="1070"/>
      <c r="C43" s="1070"/>
      <c r="D43" s="371"/>
      <c r="E43" s="371"/>
      <c r="F43" s="365"/>
      <c r="G43" s="373"/>
      <c r="H43" s="374"/>
      <c r="I43" s="375">
        <f>ROUND(J43*$D$5,0)</f>
        <v>9192526</v>
      </c>
      <c r="J43" s="376">
        <v>2E-3</v>
      </c>
    </row>
    <row r="44" spans="1:10" s="360" customFormat="1" ht="14.4" thickTop="1" thickBot="1" x14ac:dyDescent="0.35">
      <c r="A44" s="377"/>
      <c r="B44" s="378"/>
      <c r="C44" s="378"/>
      <c r="D44" s="379"/>
      <c r="E44" s="379"/>
      <c r="F44" s="379"/>
      <c r="G44" s="380"/>
      <c r="H44" s="380" t="s">
        <v>606</v>
      </c>
      <c r="I44" s="381">
        <f>SUM(I39:I43)</f>
        <v>45962630</v>
      </c>
      <c r="J44" s="382">
        <f>ROUND(SUM(J39:J43),4)</f>
        <v>0.01</v>
      </c>
    </row>
    <row r="45" spans="1:10" s="360" customFormat="1" thickBot="1" x14ac:dyDescent="0.35">
      <c r="A45" s="383"/>
      <c r="B45" s="384"/>
      <c r="C45" s="384"/>
      <c r="D45" s="391"/>
      <c r="E45" s="391"/>
      <c r="F45" s="392"/>
      <c r="G45" s="393"/>
      <c r="H45" s="393"/>
      <c r="I45" s="393"/>
      <c r="J45" s="387"/>
    </row>
    <row r="46" spans="1:10" s="360" customFormat="1" thickBot="1" x14ac:dyDescent="0.35">
      <c r="A46" s="1081" t="s">
        <v>618</v>
      </c>
      <c r="B46" s="1082"/>
      <c r="C46" s="1082"/>
      <c r="D46" s="1082"/>
      <c r="E46" s="1082"/>
      <c r="F46" s="1082"/>
      <c r="G46" s="1082"/>
      <c r="H46" s="1082"/>
      <c r="I46" s="1082"/>
      <c r="J46" s="1083"/>
    </row>
    <row r="47" spans="1:10" s="360" customFormat="1" thickBot="1" x14ac:dyDescent="0.35">
      <c r="A47" s="1088" t="s">
        <v>134</v>
      </c>
      <c r="B47" s="1089"/>
      <c r="C47" s="1089"/>
      <c r="D47" s="388" t="s">
        <v>608</v>
      </c>
      <c r="E47" s="388"/>
      <c r="F47" s="388" t="s">
        <v>599</v>
      </c>
      <c r="G47" s="389" t="s">
        <v>600</v>
      </c>
      <c r="H47" s="388" t="s">
        <v>0</v>
      </c>
      <c r="I47" s="388" t="s">
        <v>602</v>
      </c>
      <c r="J47" s="390" t="s">
        <v>603</v>
      </c>
    </row>
    <row r="48" spans="1:10" s="360" customFormat="1" thickBot="1" x14ac:dyDescent="0.35">
      <c r="A48" s="1076" t="s">
        <v>619</v>
      </c>
      <c r="B48" s="1077"/>
      <c r="C48" s="1077"/>
      <c r="D48" s="399">
        <v>1000000</v>
      </c>
      <c r="E48" s="364"/>
      <c r="F48" s="365">
        <f>1/7</f>
        <v>0.14285714285714285</v>
      </c>
      <c r="G48" s="400">
        <f>D48*F48</f>
        <v>142857.14285714284</v>
      </c>
      <c r="H48" s="367">
        <v>12</v>
      </c>
      <c r="I48" s="368">
        <f>D48*F48*H48</f>
        <v>1714285.7142857141</v>
      </c>
      <c r="J48" s="369">
        <f>ROUND(I48/$D$5,4)</f>
        <v>4.0000000000000002E-4</v>
      </c>
    </row>
    <row r="49" spans="1:12" s="360" customFormat="1" ht="14.4" thickTop="1" thickBot="1" x14ac:dyDescent="0.35">
      <c r="A49" s="377"/>
      <c r="B49" s="378"/>
      <c r="C49" s="378"/>
      <c r="D49" s="379"/>
      <c r="E49" s="379"/>
      <c r="F49" s="379"/>
      <c r="G49" s="380"/>
      <c r="H49" s="380" t="s">
        <v>606</v>
      </c>
      <c r="I49" s="381">
        <f>SUM(I48)</f>
        <v>1714285.7142857141</v>
      </c>
      <c r="J49" s="382">
        <f>SUM(J48)</f>
        <v>4.0000000000000002E-4</v>
      </c>
    </row>
    <row r="50" spans="1:12" s="360" customFormat="1" thickBot="1" x14ac:dyDescent="0.35">
      <c r="A50" s="1078"/>
      <c r="B50" s="1079"/>
      <c r="C50" s="1079"/>
      <c r="D50" s="1079"/>
      <c r="E50" s="1079"/>
      <c r="F50" s="1079"/>
      <c r="G50" s="1079"/>
      <c r="H50" s="1079"/>
      <c r="I50" s="1079"/>
      <c r="J50" s="1080"/>
    </row>
    <row r="51" spans="1:12" s="360" customFormat="1" thickBot="1" x14ac:dyDescent="0.35">
      <c r="A51" s="401" t="s">
        <v>620</v>
      </c>
      <c r="B51" s="402"/>
      <c r="C51" s="402"/>
      <c r="D51" s="402"/>
      <c r="E51" s="402"/>
      <c r="F51" s="402"/>
      <c r="G51" s="403"/>
      <c r="H51" s="403"/>
      <c r="I51" s="404">
        <f>ROUND(+I16+I23+I35+I49,0)+I44</f>
        <v>1011177862</v>
      </c>
      <c r="J51" s="405">
        <f>ROUND(+J16+J23+J35+J49+J44,3)</f>
        <v>0.22</v>
      </c>
    </row>
    <row r="52" spans="1:12" s="360" customFormat="1" thickBot="1" x14ac:dyDescent="0.35">
      <c r="A52" s="383"/>
      <c r="B52" s="384"/>
      <c r="C52" s="384"/>
      <c r="D52" s="384"/>
      <c r="E52" s="384"/>
      <c r="F52" s="384"/>
      <c r="G52" s="384"/>
      <c r="H52" s="384"/>
      <c r="I52" s="384"/>
      <c r="J52" s="387"/>
    </row>
    <row r="53" spans="1:12" s="360" customFormat="1" thickBot="1" x14ac:dyDescent="0.35">
      <c r="A53" s="1081" t="s">
        <v>621</v>
      </c>
      <c r="B53" s="1082"/>
      <c r="C53" s="1082"/>
      <c r="D53" s="1082"/>
      <c r="E53" s="1082"/>
      <c r="F53" s="1082"/>
      <c r="G53" s="1082"/>
      <c r="H53" s="1082"/>
      <c r="I53" s="1082"/>
      <c r="J53" s="1083"/>
    </row>
    <row r="54" spans="1:12" s="360" customFormat="1" thickBot="1" x14ac:dyDescent="0.35">
      <c r="A54" s="1084" t="s">
        <v>134</v>
      </c>
      <c r="B54" s="1085"/>
      <c r="C54" s="1085"/>
      <c r="D54" s="361" t="s">
        <v>608</v>
      </c>
      <c r="E54" s="361"/>
      <c r="F54" s="361" t="s">
        <v>599</v>
      </c>
      <c r="G54" s="362" t="s">
        <v>600</v>
      </c>
      <c r="H54" s="361" t="s">
        <v>601</v>
      </c>
      <c r="I54" s="361" t="s">
        <v>602</v>
      </c>
      <c r="J54" s="363" t="s">
        <v>603</v>
      </c>
    </row>
    <row r="55" spans="1:12" s="360" customFormat="1" ht="13.2" x14ac:dyDescent="0.3">
      <c r="A55" s="1076" t="s">
        <v>622</v>
      </c>
      <c r="B55" s="1077"/>
      <c r="C55" s="1077"/>
      <c r="D55" s="364" t="s">
        <v>623</v>
      </c>
      <c r="E55" s="364"/>
      <c r="F55" s="365" t="s">
        <v>623</v>
      </c>
      <c r="G55" s="366" t="s">
        <v>623</v>
      </c>
      <c r="H55" s="367" t="s">
        <v>623</v>
      </c>
      <c r="I55" s="368">
        <f>$D$5*J55</f>
        <v>45962630.063346662</v>
      </c>
      <c r="J55" s="369">
        <v>0.01</v>
      </c>
      <c r="L55" s="406"/>
    </row>
    <row r="56" spans="1:12" s="360" customFormat="1" ht="13.2" x14ac:dyDescent="0.3">
      <c r="A56" s="1069" t="s">
        <v>624</v>
      </c>
      <c r="B56" s="1070"/>
      <c r="C56" s="1070"/>
      <c r="D56" s="371" t="s">
        <v>623</v>
      </c>
      <c r="E56" s="371"/>
      <c r="F56" s="372" t="s">
        <v>623</v>
      </c>
      <c r="G56" s="373" t="s">
        <v>623</v>
      </c>
      <c r="H56" s="374" t="s">
        <v>623</v>
      </c>
      <c r="I56" s="375">
        <f>$D$5*J56</f>
        <v>45962630.063346662</v>
      </c>
      <c r="J56" s="376">
        <v>0.01</v>
      </c>
    </row>
    <row r="57" spans="1:12" s="360" customFormat="1" thickBot="1" x14ac:dyDescent="0.35">
      <c r="A57" s="1074" t="s">
        <v>625</v>
      </c>
      <c r="B57" s="1075"/>
      <c r="C57" s="1075"/>
      <c r="D57" s="407" t="s">
        <v>623</v>
      </c>
      <c r="E57" s="407"/>
      <c r="F57" s="408" t="s">
        <v>623</v>
      </c>
      <c r="G57" s="409" t="s">
        <v>623</v>
      </c>
      <c r="H57" s="410" t="s">
        <v>623</v>
      </c>
      <c r="I57" s="411">
        <f>$D$5*J57</f>
        <v>45962630.063346662</v>
      </c>
      <c r="J57" s="412">
        <v>0.01</v>
      </c>
    </row>
    <row r="58" spans="1:12" s="360" customFormat="1" ht="14.4" thickTop="1" thickBot="1" x14ac:dyDescent="0.35">
      <c r="A58" s="377"/>
      <c r="B58" s="378"/>
      <c r="C58" s="378"/>
      <c r="D58" s="379"/>
      <c r="E58" s="379"/>
      <c r="F58" s="379"/>
      <c r="G58" s="380"/>
      <c r="H58" s="380" t="s">
        <v>606</v>
      </c>
      <c r="I58" s="381">
        <f>ROUND(J58*D5,0)</f>
        <v>137887890</v>
      </c>
      <c r="J58" s="382">
        <f>SUM(J55:J57)</f>
        <v>0.03</v>
      </c>
    </row>
    <row r="59" spans="1:12" s="360" customFormat="1" thickBot="1" x14ac:dyDescent="0.35">
      <c r="A59" s="383"/>
      <c r="B59" s="384"/>
      <c r="C59" s="384"/>
      <c r="D59" s="384"/>
      <c r="E59" s="384"/>
      <c r="F59" s="384"/>
      <c r="G59" s="384"/>
      <c r="H59" s="384"/>
      <c r="I59" s="384"/>
      <c r="J59" s="387"/>
    </row>
    <row r="60" spans="1:12" s="360" customFormat="1" thickBot="1" x14ac:dyDescent="0.35">
      <c r="A60" s="401" t="s">
        <v>626</v>
      </c>
      <c r="B60" s="402"/>
      <c r="C60" s="402"/>
      <c r="D60" s="402"/>
      <c r="E60" s="402"/>
      <c r="F60" s="402"/>
      <c r="G60" s="403"/>
      <c r="H60" s="403"/>
      <c r="I60" s="404">
        <f>ROUND(I58,0)</f>
        <v>137887890</v>
      </c>
      <c r="J60" s="405">
        <f>+J58</f>
        <v>0.03</v>
      </c>
    </row>
    <row r="61" spans="1:12" s="360" customFormat="1" thickBot="1" x14ac:dyDescent="0.35">
      <c r="A61" s="383"/>
      <c r="B61" s="384"/>
      <c r="C61" s="384"/>
      <c r="D61" s="384"/>
      <c r="E61" s="384"/>
      <c r="F61" s="384"/>
      <c r="G61" s="384"/>
      <c r="H61" s="384"/>
      <c r="I61" s="384"/>
      <c r="J61" s="387"/>
    </row>
    <row r="62" spans="1:12" s="360" customFormat="1" thickBot="1" x14ac:dyDescent="0.35">
      <c r="A62" s="1081" t="s">
        <v>627</v>
      </c>
      <c r="B62" s="1082"/>
      <c r="C62" s="1082"/>
      <c r="D62" s="1082"/>
      <c r="E62" s="1082"/>
      <c r="F62" s="1082"/>
      <c r="G62" s="1082"/>
      <c r="H62" s="1082"/>
      <c r="I62" s="1082"/>
      <c r="J62" s="1083"/>
    </row>
    <row r="63" spans="1:12" s="360" customFormat="1" thickBot="1" x14ac:dyDescent="0.35">
      <c r="A63" s="1084" t="s">
        <v>134</v>
      </c>
      <c r="B63" s="1085"/>
      <c r="C63" s="1085"/>
      <c r="D63" s="361" t="s">
        <v>608</v>
      </c>
      <c r="E63" s="361"/>
      <c r="F63" s="361" t="s">
        <v>599</v>
      </c>
      <c r="G63" s="362" t="s">
        <v>600</v>
      </c>
      <c r="H63" s="361" t="s">
        <v>601</v>
      </c>
      <c r="I63" s="361" t="s">
        <v>602</v>
      </c>
      <c r="J63" s="363" t="s">
        <v>603</v>
      </c>
    </row>
    <row r="64" spans="1:12" s="360" customFormat="1" ht="13.2" x14ac:dyDescent="0.3">
      <c r="A64" s="1076" t="s">
        <v>628</v>
      </c>
      <c r="B64" s="1077"/>
      <c r="C64" s="1077"/>
      <c r="D64" s="364" t="s">
        <v>623</v>
      </c>
      <c r="E64" s="364"/>
      <c r="F64" s="365" t="s">
        <v>623</v>
      </c>
      <c r="G64" s="366" t="s">
        <v>623</v>
      </c>
      <c r="H64" s="367" t="s">
        <v>623</v>
      </c>
      <c r="I64" s="368">
        <f>$D$5*J64</f>
        <v>45962630.063346662</v>
      </c>
      <c r="J64" s="369">
        <v>0.01</v>
      </c>
    </row>
    <row r="65" spans="1:11" s="360" customFormat="1" ht="13.2" x14ac:dyDescent="0.3">
      <c r="A65" s="1086" t="s">
        <v>629</v>
      </c>
      <c r="B65" s="1087"/>
      <c r="C65" s="1087"/>
      <c r="D65" s="371" t="s">
        <v>623</v>
      </c>
      <c r="E65" s="371"/>
      <c r="F65" s="372" t="s">
        <v>623</v>
      </c>
      <c r="G65" s="373" t="s">
        <v>623</v>
      </c>
      <c r="H65" s="374" t="s">
        <v>623</v>
      </c>
      <c r="I65" s="375">
        <f>$D$5*J65</f>
        <v>91925260.126693323</v>
      </c>
      <c r="J65" s="376">
        <v>0.02</v>
      </c>
    </row>
    <row r="66" spans="1:11" s="360" customFormat="1" thickBot="1" x14ac:dyDescent="0.35">
      <c r="A66" s="1074" t="s">
        <v>630</v>
      </c>
      <c r="B66" s="1075"/>
      <c r="C66" s="1075"/>
      <c r="D66" s="407" t="s">
        <v>623</v>
      </c>
      <c r="E66" s="407"/>
      <c r="F66" s="408" t="s">
        <v>623</v>
      </c>
      <c r="G66" s="409" t="s">
        <v>623</v>
      </c>
      <c r="H66" s="410" t="s">
        <v>623</v>
      </c>
      <c r="I66" s="411">
        <f>$D$5*J66</f>
        <v>91925260.126693323</v>
      </c>
      <c r="J66" s="412">
        <v>0.02</v>
      </c>
    </row>
    <row r="67" spans="1:11" s="360" customFormat="1" ht="14.4" thickTop="1" thickBot="1" x14ac:dyDescent="0.35">
      <c r="A67" s="377"/>
      <c r="B67" s="378"/>
      <c r="C67" s="378"/>
      <c r="D67" s="379"/>
      <c r="E67" s="379"/>
      <c r="F67" s="379"/>
      <c r="G67" s="380"/>
      <c r="H67" s="380" t="s">
        <v>606</v>
      </c>
      <c r="I67" s="381">
        <f>SUM(I64:I66)</f>
        <v>229813150.3167333</v>
      </c>
      <c r="J67" s="382">
        <f>SUM(J64:J66)</f>
        <v>0.05</v>
      </c>
    </row>
    <row r="68" spans="1:11" s="360" customFormat="1" thickBot="1" x14ac:dyDescent="0.35">
      <c r="A68" s="383"/>
      <c r="B68" s="384"/>
      <c r="C68" s="384"/>
      <c r="D68" s="384"/>
      <c r="E68" s="384"/>
      <c r="F68" s="384"/>
      <c r="G68" s="384"/>
      <c r="H68" s="384"/>
      <c r="I68" s="384"/>
      <c r="J68" s="387"/>
    </row>
    <row r="69" spans="1:11" s="360" customFormat="1" thickBot="1" x14ac:dyDescent="0.35">
      <c r="A69" s="401" t="s">
        <v>631</v>
      </c>
      <c r="B69" s="402"/>
      <c r="C69" s="402"/>
      <c r="D69" s="402"/>
      <c r="E69" s="402"/>
      <c r="F69" s="402"/>
      <c r="G69" s="403"/>
      <c r="H69" s="403"/>
      <c r="I69" s="404">
        <f>ROUND(I67,0)</f>
        <v>229813150</v>
      </c>
      <c r="J69" s="405">
        <f>+J67</f>
        <v>0.05</v>
      </c>
    </row>
    <row r="70" spans="1:11" s="360" customFormat="1" thickBot="1" x14ac:dyDescent="0.35">
      <c r="A70" s="383"/>
      <c r="B70" s="384"/>
      <c r="C70" s="384"/>
      <c r="D70" s="384"/>
      <c r="E70" s="384"/>
      <c r="F70" s="384"/>
      <c r="G70" s="384"/>
      <c r="H70" s="384"/>
      <c r="I70" s="384"/>
      <c r="J70" s="387"/>
    </row>
    <row r="71" spans="1:11" s="360" customFormat="1" thickBot="1" x14ac:dyDescent="0.35">
      <c r="A71" s="413" t="s">
        <v>632</v>
      </c>
      <c r="B71" s="414"/>
      <c r="C71" s="414"/>
      <c r="D71" s="414"/>
      <c r="E71" s="414"/>
      <c r="F71" s="414"/>
      <c r="G71" s="414"/>
      <c r="H71" s="414"/>
      <c r="I71" s="415">
        <f>I69+I60+I51</f>
        <v>1378878902</v>
      </c>
      <c r="J71" s="416">
        <f>ROUND(+J51+J60+J69,3)</f>
        <v>0.3</v>
      </c>
    </row>
    <row r="72" spans="1:11" s="360" customFormat="1" ht="13.2" x14ac:dyDescent="0.3">
      <c r="A72" s="417"/>
      <c r="B72" s="418"/>
      <c r="C72" s="418"/>
      <c r="D72" s="418"/>
      <c r="E72" s="418"/>
      <c r="F72" s="418"/>
      <c r="G72" s="418"/>
      <c r="H72" s="418"/>
      <c r="I72" s="452"/>
      <c r="J72" s="453"/>
      <c r="K72" s="454"/>
    </row>
    <row r="73" spans="1:11" x14ac:dyDescent="0.25">
      <c r="I73" s="455"/>
      <c r="J73" s="456"/>
      <c r="K73" s="456"/>
    </row>
    <row r="74" spans="1:11" ht="20.399999999999999" x14ac:dyDescent="0.35">
      <c r="D74" s="419"/>
      <c r="I74" s="457"/>
      <c r="J74" s="456"/>
      <c r="K74" s="456"/>
    </row>
    <row r="75" spans="1:11" ht="20.399999999999999" x14ac:dyDescent="0.35">
      <c r="D75" s="421" t="s">
        <v>634</v>
      </c>
      <c r="I75" s="420"/>
    </row>
    <row r="774" ht="24.6" customHeight="1" x14ac:dyDescent="0.25"/>
    <row r="802" spans="1:6" x14ac:dyDescent="0.25">
      <c r="A802" s="422"/>
      <c r="B802" s="422"/>
      <c r="C802" s="422"/>
      <c r="D802" s="422"/>
      <c r="E802" s="422"/>
      <c r="F802" s="422"/>
    </row>
    <row r="803" spans="1:6" x14ac:dyDescent="0.25">
      <c r="A803" s="422"/>
      <c r="B803" s="422"/>
      <c r="C803" s="422"/>
      <c r="D803" s="422"/>
      <c r="E803" s="422"/>
      <c r="F803" s="422"/>
    </row>
  </sheetData>
  <mergeCells count="47">
    <mergeCell ref="A20:C20"/>
    <mergeCell ref="A13:C13"/>
    <mergeCell ref="A14:C14"/>
    <mergeCell ref="A2:J2"/>
    <mergeCell ref="B3:H3"/>
    <mergeCell ref="D5:E5"/>
    <mergeCell ref="D6:E6"/>
    <mergeCell ref="D7:E7"/>
    <mergeCell ref="A9:J9"/>
    <mergeCell ref="A10:C10"/>
    <mergeCell ref="A11:C11"/>
    <mergeCell ref="A12:C12"/>
    <mergeCell ref="A18:J18"/>
    <mergeCell ref="A19:C19"/>
    <mergeCell ref="A47:C47"/>
    <mergeCell ref="A22:C22"/>
    <mergeCell ref="A25:J25"/>
    <mergeCell ref="A26:C26"/>
    <mergeCell ref="A37:J37"/>
    <mergeCell ref="A38:C38"/>
    <mergeCell ref="A39:C39"/>
    <mergeCell ref="A27:C27"/>
    <mergeCell ref="A28:C28"/>
    <mergeCell ref="A29:C29"/>
    <mergeCell ref="A30:C30"/>
    <mergeCell ref="A40:C40"/>
    <mergeCell ref="A41:C41"/>
    <mergeCell ref="A42:C42"/>
    <mergeCell ref="A43:C43"/>
    <mergeCell ref="A46:J46"/>
    <mergeCell ref="A66:C66"/>
    <mergeCell ref="A48:C48"/>
    <mergeCell ref="A50:J50"/>
    <mergeCell ref="A53:J53"/>
    <mergeCell ref="A54:C54"/>
    <mergeCell ref="A55:C55"/>
    <mergeCell ref="A56:C56"/>
    <mergeCell ref="A57:C57"/>
    <mergeCell ref="A62:J62"/>
    <mergeCell ref="A63:C63"/>
    <mergeCell ref="A64:C64"/>
    <mergeCell ref="A65:C65"/>
    <mergeCell ref="A21:C21"/>
    <mergeCell ref="A34:C34"/>
    <mergeCell ref="A31:C31"/>
    <mergeCell ref="A32:C32"/>
    <mergeCell ref="A33:C33"/>
  </mergeCells>
  <pageMargins left="0.7" right="0.7" top="0.75" bottom="0.75" header="0.3" footer="0.3"/>
  <pageSetup paperSize="142" scale="23"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9B515-8718-4989-9BDE-20413E4AEAAD}">
  <dimension ref="A1:G36"/>
  <sheetViews>
    <sheetView view="pageBreakPreview" zoomScale="140" zoomScaleNormal="100" zoomScaleSheetLayoutView="140" workbookViewId="0">
      <selection activeCell="A18" sqref="A18:D18"/>
    </sheetView>
  </sheetViews>
  <sheetFormatPr baseColWidth="10" defaultColWidth="11.44140625" defaultRowHeight="15.6" x14ac:dyDescent="0.3"/>
  <cols>
    <col min="1" max="1" width="11.44140625" style="448"/>
    <col min="2" max="2" width="49.6640625" style="436" customWidth="1"/>
    <col min="3" max="3" width="11.44140625" style="436"/>
    <col min="4" max="4" width="14.6640625" style="449" customWidth="1"/>
    <col min="5" max="5" width="2.33203125" style="436" customWidth="1"/>
    <col min="6" max="257" width="11.44140625" style="436"/>
    <col min="258" max="258" width="49.6640625" style="436" customWidth="1"/>
    <col min="259" max="259" width="11.44140625" style="436"/>
    <col min="260" max="260" width="14.6640625" style="436" customWidth="1"/>
    <col min="261" max="513" width="11.44140625" style="436"/>
    <col min="514" max="514" width="49.6640625" style="436" customWidth="1"/>
    <col min="515" max="515" width="11.44140625" style="436"/>
    <col min="516" max="516" width="14.6640625" style="436" customWidth="1"/>
    <col min="517" max="769" width="11.44140625" style="436"/>
    <col min="770" max="770" width="49.6640625" style="436" customWidth="1"/>
    <col min="771" max="771" width="11.44140625" style="436"/>
    <col min="772" max="772" width="14.6640625" style="436" customWidth="1"/>
    <col min="773" max="1025" width="11.44140625" style="436"/>
    <col min="1026" max="1026" width="49.6640625" style="436" customWidth="1"/>
    <col min="1027" max="1027" width="11.44140625" style="436"/>
    <col min="1028" max="1028" width="14.6640625" style="436" customWidth="1"/>
    <col min="1029" max="1281" width="11.44140625" style="436"/>
    <col min="1282" max="1282" width="49.6640625" style="436" customWidth="1"/>
    <col min="1283" max="1283" width="11.44140625" style="436"/>
    <col min="1284" max="1284" width="14.6640625" style="436" customWidth="1"/>
    <col min="1285" max="1537" width="11.44140625" style="436"/>
    <col min="1538" max="1538" width="49.6640625" style="436" customWidth="1"/>
    <col min="1539" max="1539" width="11.44140625" style="436"/>
    <col min="1540" max="1540" width="14.6640625" style="436" customWidth="1"/>
    <col min="1541" max="1793" width="11.44140625" style="436"/>
    <col min="1794" max="1794" width="49.6640625" style="436" customWidth="1"/>
    <col min="1795" max="1795" width="11.44140625" style="436"/>
    <col min="1796" max="1796" width="14.6640625" style="436" customWidth="1"/>
    <col min="1797" max="2049" width="11.44140625" style="436"/>
    <col min="2050" max="2050" width="49.6640625" style="436" customWidth="1"/>
    <col min="2051" max="2051" width="11.44140625" style="436"/>
    <col min="2052" max="2052" width="14.6640625" style="436" customWidth="1"/>
    <col min="2053" max="2305" width="11.44140625" style="436"/>
    <col min="2306" max="2306" width="49.6640625" style="436" customWidth="1"/>
    <col min="2307" max="2307" width="11.44140625" style="436"/>
    <col min="2308" max="2308" width="14.6640625" style="436" customWidth="1"/>
    <col min="2309" max="2561" width="11.44140625" style="436"/>
    <col min="2562" max="2562" width="49.6640625" style="436" customWidth="1"/>
    <col min="2563" max="2563" width="11.44140625" style="436"/>
    <col min="2564" max="2564" width="14.6640625" style="436" customWidth="1"/>
    <col min="2565" max="2817" width="11.44140625" style="436"/>
    <col min="2818" max="2818" width="49.6640625" style="436" customWidth="1"/>
    <col min="2819" max="2819" width="11.44140625" style="436"/>
    <col min="2820" max="2820" width="14.6640625" style="436" customWidth="1"/>
    <col min="2821" max="3073" width="11.44140625" style="436"/>
    <col min="3074" max="3074" width="49.6640625" style="436" customWidth="1"/>
    <col min="3075" max="3075" width="11.44140625" style="436"/>
    <col min="3076" max="3076" width="14.6640625" style="436" customWidth="1"/>
    <col min="3077" max="3329" width="11.44140625" style="436"/>
    <col min="3330" max="3330" width="49.6640625" style="436" customWidth="1"/>
    <col min="3331" max="3331" width="11.44140625" style="436"/>
    <col min="3332" max="3332" width="14.6640625" style="436" customWidth="1"/>
    <col min="3333" max="3585" width="11.44140625" style="436"/>
    <col min="3586" max="3586" width="49.6640625" style="436" customWidth="1"/>
    <col min="3587" max="3587" width="11.44140625" style="436"/>
    <col min="3588" max="3588" width="14.6640625" style="436" customWidth="1"/>
    <col min="3589" max="3841" width="11.44140625" style="436"/>
    <col min="3842" max="3842" width="49.6640625" style="436" customWidth="1"/>
    <col min="3843" max="3843" width="11.44140625" style="436"/>
    <col min="3844" max="3844" width="14.6640625" style="436" customWidth="1"/>
    <col min="3845" max="4097" width="11.44140625" style="436"/>
    <col min="4098" max="4098" width="49.6640625" style="436" customWidth="1"/>
    <col min="4099" max="4099" width="11.44140625" style="436"/>
    <col min="4100" max="4100" width="14.6640625" style="436" customWidth="1"/>
    <col min="4101" max="4353" width="11.44140625" style="436"/>
    <col min="4354" max="4354" width="49.6640625" style="436" customWidth="1"/>
    <col min="4355" max="4355" width="11.44140625" style="436"/>
    <col min="4356" max="4356" width="14.6640625" style="436" customWidth="1"/>
    <col min="4357" max="4609" width="11.44140625" style="436"/>
    <col min="4610" max="4610" width="49.6640625" style="436" customWidth="1"/>
    <col min="4611" max="4611" width="11.44140625" style="436"/>
    <col min="4612" max="4612" width="14.6640625" style="436" customWidth="1"/>
    <col min="4613" max="4865" width="11.44140625" style="436"/>
    <col min="4866" max="4866" width="49.6640625" style="436" customWidth="1"/>
    <col min="4867" max="4867" width="11.44140625" style="436"/>
    <col min="4868" max="4868" width="14.6640625" style="436" customWidth="1"/>
    <col min="4869" max="5121" width="11.44140625" style="436"/>
    <col min="5122" max="5122" width="49.6640625" style="436" customWidth="1"/>
    <col min="5123" max="5123" width="11.44140625" style="436"/>
    <col min="5124" max="5124" width="14.6640625" style="436" customWidth="1"/>
    <col min="5125" max="5377" width="11.44140625" style="436"/>
    <col min="5378" max="5378" width="49.6640625" style="436" customWidth="1"/>
    <col min="5379" max="5379" width="11.44140625" style="436"/>
    <col min="5380" max="5380" width="14.6640625" style="436" customWidth="1"/>
    <col min="5381" max="5633" width="11.44140625" style="436"/>
    <col min="5634" max="5634" width="49.6640625" style="436" customWidth="1"/>
    <col min="5635" max="5635" width="11.44140625" style="436"/>
    <col min="5636" max="5636" width="14.6640625" style="436" customWidth="1"/>
    <col min="5637" max="5889" width="11.44140625" style="436"/>
    <col min="5890" max="5890" width="49.6640625" style="436" customWidth="1"/>
    <col min="5891" max="5891" width="11.44140625" style="436"/>
    <col min="5892" max="5892" width="14.6640625" style="436" customWidth="1"/>
    <col min="5893" max="6145" width="11.44140625" style="436"/>
    <col min="6146" max="6146" width="49.6640625" style="436" customWidth="1"/>
    <col min="6147" max="6147" width="11.44140625" style="436"/>
    <col min="6148" max="6148" width="14.6640625" style="436" customWidth="1"/>
    <col min="6149" max="6401" width="11.44140625" style="436"/>
    <col min="6402" max="6402" width="49.6640625" style="436" customWidth="1"/>
    <col min="6403" max="6403" width="11.44140625" style="436"/>
    <col min="6404" max="6404" width="14.6640625" style="436" customWidth="1"/>
    <col min="6405" max="6657" width="11.44140625" style="436"/>
    <col min="6658" max="6658" width="49.6640625" style="436" customWidth="1"/>
    <col min="6659" max="6659" width="11.44140625" style="436"/>
    <col min="6660" max="6660" width="14.6640625" style="436" customWidth="1"/>
    <col min="6661" max="6913" width="11.44140625" style="436"/>
    <col min="6914" max="6914" width="49.6640625" style="436" customWidth="1"/>
    <col min="6915" max="6915" width="11.44140625" style="436"/>
    <col min="6916" max="6916" width="14.6640625" style="436" customWidth="1"/>
    <col min="6917" max="7169" width="11.44140625" style="436"/>
    <col min="7170" max="7170" width="49.6640625" style="436" customWidth="1"/>
    <col min="7171" max="7171" width="11.44140625" style="436"/>
    <col min="7172" max="7172" width="14.6640625" style="436" customWidth="1"/>
    <col min="7173" max="7425" width="11.44140625" style="436"/>
    <col min="7426" max="7426" width="49.6640625" style="436" customWidth="1"/>
    <col min="7427" max="7427" width="11.44140625" style="436"/>
    <col min="7428" max="7428" width="14.6640625" style="436" customWidth="1"/>
    <col min="7429" max="7681" width="11.44140625" style="436"/>
    <col min="7682" max="7682" width="49.6640625" style="436" customWidth="1"/>
    <col min="7683" max="7683" width="11.44140625" style="436"/>
    <col min="7684" max="7684" width="14.6640625" style="436" customWidth="1"/>
    <col min="7685" max="7937" width="11.44140625" style="436"/>
    <col min="7938" max="7938" width="49.6640625" style="436" customWidth="1"/>
    <col min="7939" max="7939" width="11.44140625" style="436"/>
    <col min="7940" max="7940" width="14.6640625" style="436" customWidth="1"/>
    <col min="7941" max="8193" width="11.44140625" style="436"/>
    <col min="8194" max="8194" width="49.6640625" style="436" customWidth="1"/>
    <col min="8195" max="8195" width="11.44140625" style="436"/>
    <col min="8196" max="8196" width="14.6640625" style="436" customWidth="1"/>
    <col min="8197" max="8449" width="11.44140625" style="436"/>
    <col min="8450" max="8450" width="49.6640625" style="436" customWidth="1"/>
    <col min="8451" max="8451" width="11.44140625" style="436"/>
    <col min="8452" max="8452" width="14.6640625" style="436" customWidth="1"/>
    <col min="8453" max="8705" width="11.44140625" style="436"/>
    <col min="8706" max="8706" width="49.6640625" style="436" customWidth="1"/>
    <col min="8707" max="8707" width="11.44140625" style="436"/>
    <col min="8708" max="8708" width="14.6640625" style="436" customWidth="1"/>
    <col min="8709" max="8961" width="11.44140625" style="436"/>
    <col min="8962" max="8962" width="49.6640625" style="436" customWidth="1"/>
    <col min="8963" max="8963" width="11.44140625" style="436"/>
    <col min="8964" max="8964" width="14.6640625" style="436" customWidth="1"/>
    <col min="8965" max="9217" width="11.44140625" style="436"/>
    <col min="9218" max="9218" width="49.6640625" style="436" customWidth="1"/>
    <col min="9219" max="9219" width="11.44140625" style="436"/>
    <col min="9220" max="9220" width="14.6640625" style="436" customWidth="1"/>
    <col min="9221" max="9473" width="11.44140625" style="436"/>
    <col min="9474" max="9474" width="49.6640625" style="436" customWidth="1"/>
    <col min="9475" max="9475" width="11.44140625" style="436"/>
    <col min="9476" max="9476" width="14.6640625" style="436" customWidth="1"/>
    <col min="9477" max="9729" width="11.44140625" style="436"/>
    <col min="9730" max="9730" width="49.6640625" style="436" customWidth="1"/>
    <col min="9731" max="9731" width="11.44140625" style="436"/>
    <col min="9732" max="9732" width="14.6640625" style="436" customWidth="1"/>
    <col min="9733" max="9985" width="11.44140625" style="436"/>
    <col min="9986" max="9986" width="49.6640625" style="436" customWidth="1"/>
    <col min="9987" max="9987" width="11.44140625" style="436"/>
    <col min="9988" max="9988" width="14.6640625" style="436" customWidth="1"/>
    <col min="9989" max="10241" width="11.44140625" style="436"/>
    <col min="10242" max="10242" width="49.6640625" style="436" customWidth="1"/>
    <col min="10243" max="10243" width="11.44140625" style="436"/>
    <col min="10244" max="10244" width="14.6640625" style="436" customWidth="1"/>
    <col min="10245" max="10497" width="11.44140625" style="436"/>
    <col min="10498" max="10498" width="49.6640625" style="436" customWidth="1"/>
    <col min="10499" max="10499" width="11.44140625" style="436"/>
    <col min="10500" max="10500" width="14.6640625" style="436" customWidth="1"/>
    <col min="10501" max="10753" width="11.44140625" style="436"/>
    <col min="10754" max="10754" width="49.6640625" style="436" customWidth="1"/>
    <col min="10755" max="10755" width="11.44140625" style="436"/>
    <col min="10756" max="10756" width="14.6640625" style="436" customWidth="1"/>
    <col min="10757" max="11009" width="11.44140625" style="436"/>
    <col min="11010" max="11010" width="49.6640625" style="436" customWidth="1"/>
    <col min="11011" max="11011" width="11.44140625" style="436"/>
    <col min="11012" max="11012" width="14.6640625" style="436" customWidth="1"/>
    <col min="11013" max="11265" width="11.44140625" style="436"/>
    <col min="11266" max="11266" width="49.6640625" style="436" customWidth="1"/>
    <col min="11267" max="11267" width="11.44140625" style="436"/>
    <col min="11268" max="11268" width="14.6640625" style="436" customWidth="1"/>
    <col min="11269" max="11521" width="11.44140625" style="436"/>
    <col min="11522" max="11522" width="49.6640625" style="436" customWidth="1"/>
    <col min="11523" max="11523" width="11.44140625" style="436"/>
    <col min="11524" max="11524" width="14.6640625" style="436" customWidth="1"/>
    <col min="11525" max="11777" width="11.44140625" style="436"/>
    <col min="11778" max="11778" width="49.6640625" style="436" customWidth="1"/>
    <col min="11779" max="11779" width="11.44140625" style="436"/>
    <col min="11780" max="11780" width="14.6640625" style="436" customWidth="1"/>
    <col min="11781" max="12033" width="11.44140625" style="436"/>
    <col min="12034" max="12034" width="49.6640625" style="436" customWidth="1"/>
    <col min="12035" max="12035" width="11.44140625" style="436"/>
    <col min="12036" max="12036" width="14.6640625" style="436" customWidth="1"/>
    <col min="12037" max="12289" width="11.44140625" style="436"/>
    <col min="12290" max="12290" width="49.6640625" style="436" customWidth="1"/>
    <col min="12291" max="12291" width="11.44140625" style="436"/>
    <col min="12292" max="12292" width="14.6640625" style="436" customWidth="1"/>
    <col min="12293" max="12545" width="11.44140625" style="436"/>
    <col min="12546" max="12546" width="49.6640625" style="436" customWidth="1"/>
    <col min="12547" max="12547" width="11.44140625" style="436"/>
    <col min="12548" max="12548" width="14.6640625" style="436" customWidth="1"/>
    <col min="12549" max="12801" width="11.44140625" style="436"/>
    <col min="12802" max="12802" width="49.6640625" style="436" customWidth="1"/>
    <col min="12803" max="12803" width="11.44140625" style="436"/>
    <col min="12804" max="12804" width="14.6640625" style="436" customWidth="1"/>
    <col min="12805" max="13057" width="11.44140625" style="436"/>
    <col min="13058" max="13058" width="49.6640625" style="436" customWidth="1"/>
    <col min="13059" max="13059" width="11.44140625" style="436"/>
    <col min="13060" max="13060" width="14.6640625" style="436" customWidth="1"/>
    <col min="13061" max="13313" width="11.44140625" style="436"/>
    <col min="13314" max="13314" width="49.6640625" style="436" customWidth="1"/>
    <col min="13315" max="13315" width="11.44140625" style="436"/>
    <col min="13316" max="13316" width="14.6640625" style="436" customWidth="1"/>
    <col min="13317" max="13569" width="11.44140625" style="436"/>
    <col min="13570" max="13570" width="49.6640625" style="436" customWidth="1"/>
    <col min="13571" max="13571" width="11.44140625" style="436"/>
    <col min="13572" max="13572" width="14.6640625" style="436" customWidth="1"/>
    <col min="13573" max="13825" width="11.44140625" style="436"/>
    <col min="13826" max="13826" width="49.6640625" style="436" customWidth="1"/>
    <col min="13827" max="13827" width="11.44140625" style="436"/>
    <col min="13828" max="13828" width="14.6640625" style="436" customWidth="1"/>
    <col min="13829" max="14081" width="11.44140625" style="436"/>
    <col min="14082" max="14082" width="49.6640625" style="436" customWidth="1"/>
    <col min="14083" max="14083" width="11.44140625" style="436"/>
    <col min="14084" max="14084" width="14.6640625" style="436" customWidth="1"/>
    <col min="14085" max="14337" width="11.44140625" style="436"/>
    <col min="14338" max="14338" width="49.6640625" style="436" customWidth="1"/>
    <col min="14339" max="14339" width="11.44140625" style="436"/>
    <col min="14340" max="14340" width="14.6640625" style="436" customWidth="1"/>
    <col min="14341" max="14593" width="11.44140625" style="436"/>
    <col min="14594" max="14594" width="49.6640625" style="436" customWidth="1"/>
    <col min="14595" max="14595" width="11.44140625" style="436"/>
    <col min="14596" max="14596" width="14.6640625" style="436" customWidth="1"/>
    <col min="14597" max="14849" width="11.44140625" style="436"/>
    <col min="14850" max="14850" width="49.6640625" style="436" customWidth="1"/>
    <col min="14851" max="14851" width="11.44140625" style="436"/>
    <col min="14852" max="14852" width="14.6640625" style="436" customWidth="1"/>
    <col min="14853" max="15105" width="11.44140625" style="436"/>
    <col min="15106" max="15106" width="49.6640625" style="436" customWidth="1"/>
    <col min="15107" max="15107" width="11.44140625" style="436"/>
    <col min="15108" max="15108" width="14.6640625" style="436" customWidth="1"/>
    <col min="15109" max="15361" width="11.44140625" style="436"/>
    <col min="15362" max="15362" width="49.6640625" style="436" customWidth="1"/>
    <col min="15363" max="15363" width="11.44140625" style="436"/>
    <col min="15364" max="15364" width="14.6640625" style="436" customWidth="1"/>
    <col min="15365" max="15617" width="11.44140625" style="436"/>
    <col min="15618" max="15618" width="49.6640625" style="436" customWidth="1"/>
    <col min="15619" max="15619" width="11.44140625" style="436"/>
    <col min="15620" max="15620" width="14.6640625" style="436" customWidth="1"/>
    <col min="15621" max="15873" width="11.44140625" style="436"/>
    <col min="15874" max="15874" width="49.6640625" style="436" customWidth="1"/>
    <col min="15875" max="15875" width="11.44140625" style="436"/>
    <col min="15876" max="15876" width="14.6640625" style="436" customWidth="1"/>
    <col min="15877" max="16129" width="11.44140625" style="436"/>
    <col min="16130" max="16130" width="49.6640625" style="436" customWidth="1"/>
    <col min="16131" max="16131" width="11.44140625" style="436"/>
    <col min="16132" max="16132" width="14.6640625" style="436" customWidth="1"/>
    <col min="16133" max="16384" width="11.44140625" style="436"/>
  </cols>
  <sheetData>
    <row r="1" spans="1:7" s="431" customFormat="1" ht="60.6" customHeight="1" x14ac:dyDescent="0.25">
      <c r="A1" s="1105" t="s">
        <v>674</v>
      </c>
      <c r="B1" s="1106"/>
      <c r="C1" s="1106"/>
      <c r="D1" s="1106"/>
      <c r="E1" s="430"/>
    </row>
    <row r="2" spans="1:7" s="433" customFormat="1" ht="18" x14ac:dyDescent="0.35">
      <c r="A2" s="1106" t="s">
        <v>671</v>
      </c>
      <c r="B2" s="1106"/>
      <c r="C2" s="1106"/>
      <c r="D2" s="1106"/>
      <c r="E2" s="432"/>
      <c r="F2" s="432"/>
      <c r="G2" s="432"/>
    </row>
    <row r="3" spans="1:7" s="433" customFormat="1" ht="18" x14ac:dyDescent="0.35">
      <c r="A3" s="434"/>
      <c r="B3" s="434"/>
      <c r="C3" s="434"/>
      <c r="D3" s="434"/>
      <c r="E3" s="432"/>
      <c r="F3" s="432"/>
      <c r="G3" s="432"/>
    </row>
    <row r="4" spans="1:7" s="435" customFormat="1" ht="18" x14ac:dyDescent="0.35">
      <c r="A4" s="602" t="s">
        <v>646</v>
      </c>
      <c r="B4" s="602" t="s">
        <v>134</v>
      </c>
      <c r="C4" s="1107" t="s">
        <v>261</v>
      </c>
      <c r="D4" s="1107"/>
    </row>
    <row r="5" spans="1:7" x14ac:dyDescent="0.3">
      <c r="A5" s="603">
        <v>1</v>
      </c>
      <c r="B5" s="604" t="s">
        <v>647</v>
      </c>
      <c r="C5" s="604"/>
      <c r="D5" s="605">
        <v>1</v>
      </c>
    </row>
    <row r="6" spans="1:7" x14ac:dyDescent="0.3">
      <c r="A6" s="603">
        <v>2</v>
      </c>
      <c r="B6" s="604" t="s">
        <v>648</v>
      </c>
      <c r="C6" s="606"/>
      <c r="D6" s="605">
        <f>SUM(C7:C17)</f>
        <v>0.60790000000000011</v>
      </c>
    </row>
    <row r="7" spans="1:7" x14ac:dyDescent="0.3">
      <c r="A7" s="437">
        <f>+A6+0.01</f>
        <v>2.0099999999999998</v>
      </c>
      <c r="B7" s="438" t="s">
        <v>649</v>
      </c>
      <c r="C7" s="439">
        <v>8.3299999999999999E-2</v>
      </c>
      <c r="D7" s="439"/>
    </row>
    <row r="8" spans="1:7" x14ac:dyDescent="0.3">
      <c r="A8" s="437">
        <f t="shared" ref="A8:A17" si="0">+A7+0.01</f>
        <v>2.0199999999999996</v>
      </c>
      <c r="B8" s="438" t="s">
        <v>650</v>
      </c>
      <c r="C8" s="439">
        <v>8.3299999999999999E-2</v>
      </c>
      <c r="D8" s="439"/>
    </row>
    <row r="9" spans="1:7" x14ac:dyDescent="0.3">
      <c r="A9" s="437">
        <f t="shared" si="0"/>
        <v>2.0299999999999994</v>
      </c>
      <c r="B9" s="438" t="s">
        <v>651</v>
      </c>
      <c r="C9" s="439">
        <v>0.01</v>
      </c>
      <c r="D9" s="439"/>
    </row>
    <row r="10" spans="1:7" x14ac:dyDescent="0.3">
      <c r="A10" s="437">
        <f t="shared" si="0"/>
        <v>2.0399999999999991</v>
      </c>
      <c r="B10" s="438" t="s">
        <v>652</v>
      </c>
      <c r="C10" s="439">
        <v>4.1700000000000001E-2</v>
      </c>
      <c r="D10" s="439"/>
    </row>
    <row r="11" spans="1:7" x14ac:dyDescent="0.3">
      <c r="A11" s="437">
        <f t="shared" si="0"/>
        <v>2.0499999999999989</v>
      </c>
      <c r="B11" s="438" t="s">
        <v>653</v>
      </c>
      <c r="C11" s="439">
        <v>0.12</v>
      </c>
      <c r="D11" s="439"/>
    </row>
    <row r="12" spans="1:7" x14ac:dyDescent="0.3">
      <c r="A12" s="437">
        <f t="shared" si="0"/>
        <v>2.0599999999999987</v>
      </c>
      <c r="B12" s="438" t="s">
        <v>654</v>
      </c>
      <c r="C12" s="439">
        <v>8.5000000000000006E-2</v>
      </c>
      <c r="D12" s="439"/>
    </row>
    <row r="13" spans="1:7" x14ac:dyDescent="0.3">
      <c r="A13" s="437">
        <f t="shared" si="0"/>
        <v>2.0699999999999985</v>
      </c>
      <c r="B13" s="438" t="s">
        <v>655</v>
      </c>
      <c r="C13" s="439">
        <v>6.9599999999999995E-2</v>
      </c>
      <c r="D13" s="439"/>
    </row>
    <row r="14" spans="1:7" x14ac:dyDescent="0.3">
      <c r="A14" s="437">
        <f t="shared" si="0"/>
        <v>2.0799999999999983</v>
      </c>
      <c r="B14" s="438" t="s">
        <v>656</v>
      </c>
      <c r="C14" s="439">
        <v>0.03</v>
      </c>
      <c r="D14" s="439"/>
    </row>
    <row r="15" spans="1:7" x14ac:dyDescent="0.3">
      <c r="A15" s="437">
        <f t="shared" si="0"/>
        <v>2.0899999999999981</v>
      </c>
      <c r="B15" s="438" t="s">
        <v>657</v>
      </c>
      <c r="C15" s="439">
        <v>0.02</v>
      </c>
      <c r="D15" s="439"/>
    </row>
    <row r="16" spans="1:7" x14ac:dyDescent="0.3">
      <c r="A16" s="437">
        <f t="shared" si="0"/>
        <v>2.0999999999999979</v>
      </c>
      <c r="B16" s="438" t="s">
        <v>658</v>
      </c>
      <c r="C16" s="439">
        <v>0.04</v>
      </c>
      <c r="D16" s="439"/>
    </row>
    <row r="17" spans="1:5" x14ac:dyDescent="0.3">
      <c r="A17" s="437">
        <f t="shared" si="0"/>
        <v>2.1099999999999977</v>
      </c>
      <c r="B17" s="438" t="s">
        <v>659</v>
      </c>
      <c r="C17" s="439">
        <v>2.5000000000000001E-2</v>
      </c>
      <c r="D17" s="439"/>
    </row>
    <row r="18" spans="1:5" x14ac:dyDescent="0.3">
      <c r="A18" s="603">
        <v>3</v>
      </c>
      <c r="B18" s="608" t="s">
        <v>660</v>
      </c>
      <c r="C18" s="606"/>
      <c r="D18" s="605">
        <f>SUM(C19:C26)</f>
        <v>7.1500000000000008E-2</v>
      </c>
    </row>
    <row r="19" spans="1:5" x14ac:dyDescent="0.3">
      <c r="A19" s="437">
        <f>+A18+0.1</f>
        <v>3.1</v>
      </c>
      <c r="B19" s="438" t="s">
        <v>661</v>
      </c>
      <c r="C19" s="439"/>
      <c r="D19" s="439"/>
    </row>
    <row r="20" spans="1:5" x14ac:dyDescent="0.3">
      <c r="A20" s="437">
        <f t="shared" ref="A20:A26" si="1">+A19+0.1</f>
        <v>3.2</v>
      </c>
      <c r="B20" s="438" t="s">
        <v>662</v>
      </c>
      <c r="C20" s="439">
        <v>3.0000000000000001E-3</v>
      </c>
      <c r="D20" s="439"/>
    </row>
    <row r="21" spans="1:5" x14ac:dyDescent="0.3">
      <c r="A21" s="437">
        <f t="shared" si="1"/>
        <v>3.3000000000000003</v>
      </c>
      <c r="B21" s="438" t="s">
        <v>663</v>
      </c>
      <c r="C21" s="439">
        <v>3.0000000000000001E-3</v>
      </c>
      <c r="D21" s="439"/>
    </row>
    <row r="22" spans="1:5" x14ac:dyDescent="0.3">
      <c r="A22" s="437">
        <f t="shared" si="1"/>
        <v>3.4000000000000004</v>
      </c>
      <c r="B22" s="438" t="s">
        <v>664</v>
      </c>
      <c r="C22" s="439">
        <v>5.0000000000000001E-3</v>
      </c>
      <c r="D22" s="439"/>
    </row>
    <row r="23" spans="1:5" x14ac:dyDescent="0.3">
      <c r="A23" s="437">
        <f t="shared" si="1"/>
        <v>3.5000000000000004</v>
      </c>
      <c r="B23" s="438" t="s">
        <v>665</v>
      </c>
      <c r="C23" s="439">
        <v>2E-3</v>
      </c>
      <c r="D23" s="439"/>
    </row>
    <row r="24" spans="1:5" x14ac:dyDescent="0.3">
      <c r="A24" s="437">
        <f t="shared" si="1"/>
        <v>3.6000000000000005</v>
      </c>
      <c r="B24" s="438" t="s">
        <v>666</v>
      </c>
      <c r="C24" s="439">
        <v>3.5000000000000001E-3</v>
      </c>
      <c r="D24" s="439"/>
    </row>
    <row r="25" spans="1:5" x14ac:dyDescent="0.3">
      <c r="A25" s="437">
        <f t="shared" si="1"/>
        <v>3.7000000000000006</v>
      </c>
      <c r="B25" s="438" t="s">
        <v>667</v>
      </c>
      <c r="C25" s="439">
        <v>2.5000000000000001E-2</v>
      </c>
      <c r="D25" s="439"/>
    </row>
    <row r="26" spans="1:5" x14ac:dyDescent="0.3">
      <c r="A26" s="437">
        <f t="shared" si="1"/>
        <v>3.8000000000000007</v>
      </c>
      <c r="B26" s="438" t="s">
        <v>668</v>
      </c>
      <c r="C26" s="439">
        <v>0.03</v>
      </c>
      <c r="D26" s="439"/>
    </row>
    <row r="27" spans="1:5" x14ac:dyDescent="0.3">
      <c r="A27" s="603">
        <v>4</v>
      </c>
      <c r="B27" s="608" t="s">
        <v>669</v>
      </c>
      <c r="C27" s="609"/>
      <c r="D27" s="605">
        <v>7.0000000000000007E-2</v>
      </c>
    </row>
    <row r="28" spans="1:5" x14ac:dyDescent="0.3">
      <c r="A28" s="440"/>
      <c r="B28" s="438"/>
      <c r="C28" s="439"/>
      <c r="D28" s="439"/>
    </row>
    <row r="29" spans="1:5" s="442" customFormat="1" x14ac:dyDescent="0.3">
      <c r="A29" s="1107" t="s">
        <v>670</v>
      </c>
      <c r="B29" s="1107"/>
      <c r="C29" s="1107"/>
      <c r="D29" s="607">
        <f>ROUND((((D5+D6+D18+D27)/100)),4)</f>
        <v>1.7500000000000002E-2</v>
      </c>
      <c r="E29" s="441"/>
    </row>
    <row r="32" spans="1:5" ht="20.399999999999999" x14ac:dyDescent="0.35">
      <c r="A32" s="443"/>
      <c r="B32" s="450" t="s">
        <v>633</v>
      </c>
      <c r="C32" s="443"/>
      <c r="D32" s="443"/>
    </row>
    <row r="33" spans="1:5" s="431" customFormat="1" ht="20.399999999999999" x14ac:dyDescent="0.35">
      <c r="A33" s="443"/>
      <c r="B33" s="451" t="s">
        <v>634</v>
      </c>
      <c r="C33" s="443"/>
      <c r="D33" s="443"/>
      <c r="E33" s="444"/>
    </row>
    <row r="34" spans="1:5" s="431" customFormat="1" ht="13.8" x14ac:dyDescent="0.25">
      <c r="B34" s="1108"/>
      <c r="C34" s="1108"/>
      <c r="D34" s="1108"/>
      <c r="E34" s="1108"/>
    </row>
    <row r="35" spans="1:5" s="431" customFormat="1" ht="14.4" x14ac:dyDescent="0.25">
      <c r="B35" s="445"/>
      <c r="D35" s="446"/>
    </row>
    <row r="36" spans="1:5" s="431" customFormat="1" ht="13.8" x14ac:dyDescent="0.25">
      <c r="C36" s="447"/>
    </row>
  </sheetData>
  <mergeCells count="5">
    <mergeCell ref="A1:D1"/>
    <mergeCell ref="A2:D2"/>
    <mergeCell ref="C4:D4"/>
    <mergeCell ref="A29:C29"/>
    <mergeCell ref="B34:E34"/>
  </mergeCells>
  <pageMargins left="0.7" right="0.7" top="0.75" bottom="0.75" header="0.3" footer="0.3"/>
  <pageSetup paperSize="142" scale="35"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BD99E-E663-4C2A-ADA4-21F1C04636EF}">
  <dimension ref="A1:I35"/>
  <sheetViews>
    <sheetView view="pageBreakPreview" topLeftCell="A17" zoomScale="80" zoomScaleNormal="100" zoomScaleSheetLayoutView="80" workbookViewId="0">
      <selection activeCell="M22" sqref="M22"/>
    </sheetView>
  </sheetViews>
  <sheetFormatPr baseColWidth="10" defaultColWidth="10.6640625" defaultRowHeight="13.8" x14ac:dyDescent="0.25"/>
  <cols>
    <col min="1" max="7" width="10.6640625" style="567"/>
    <col min="8" max="8" width="11.33203125" style="567" customWidth="1"/>
    <col min="9" max="9" width="15.6640625" style="567" customWidth="1"/>
    <col min="10" max="10" width="5.109375" style="567" customWidth="1"/>
    <col min="11" max="16384" width="10.6640625" style="567"/>
  </cols>
  <sheetData>
    <row r="1" spans="1:9" ht="16.2" thickBot="1" x14ac:dyDescent="0.3">
      <c r="A1" s="1127" t="str">
        <f>+FM!A1</f>
        <v>PROYECTO: CONSTRUCCIÓN DE PAVIMENTO EN CONCRETO RÍGIDO, OBRAS DE DRENAJES Y CONTENCION EN DIFERENTES CALLES Y CARRERAS URBANAS DEL MUNICIPIO DE TURBANA - BOLIVAR</v>
      </c>
      <c r="B1" s="1128"/>
      <c r="C1" s="1128"/>
      <c r="D1" s="1128"/>
      <c r="E1" s="1128"/>
      <c r="F1" s="1128"/>
      <c r="G1" s="1128"/>
      <c r="H1" s="1128"/>
      <c r="I1" s="1129"/>
    </row>
    <row r="2" spans="1:9" ht="18.600000000000001" thickBot="1" x14ac:dyDescent="0.4">
      <c r="A2" s="1130" t="s">
        <v>582</v>
      </c>
      <c r="B2" s="1131"/>
      <c r="C2" s="1131"/>
      <c r="D2" s="1131"/>
      <c r="E2" s="1131"/>
      <c r="F2" s="1131"/>
      <c r="G2" s="1131"/>
      <c r="H2" s="1131"/>
      <c r="I2" s="1132"/>
    </row>
    <row r="3" spans="1:9" ht="15" thickBot="1" x14ac:dyDescent="0.35">
      <c r="A3" s="1133"/>
      <c r="B3" s="1133"/>
      <c r="C3" s="1133"/>
      <c r="D3" s="1133"/>
      <c r="E3" s="1133"/>
      <c r="F3" s="1133"/>
      <c r="G3" s="1133"/>
      <c r="H3" s="1133"/>
      <c r="I3" s="1133"/>
    </row>
    <row r="4" spans="1:9" ht="16.2" thickBot="1" x14ac:dyDescent="0.35">
      <c r="A4" s="1134" t="s">
        <v>757</v>
      </c>
      <c r="B4" s="1135"/>
      <c r="C4" s="1135"/>
      <c r="D4" s="1135"/>
      <c r="E4" s="1135"/>
      <c r="F4" s="1135"/>
      <c r="G4" s="1135"/>
      <c r="H4" s="1135"/>
      <c r="I4" s="1136"/>
    </row>
    <row r="5" spans="1:9" ht="15" thickBot="1" x14ac:dyDescent="0.35">
      <c r="A5" s="1137"/>
      <c r="B5" s="1137"/>
      <c r="C5" s="1137"/>
      <c r="D5" s="1137"/>
      <c r="E5" s="1137"/>
    </row>
    <row r="6" spans="1:9" ht="15.6" x14ac:dyDescent="0.3">
      <c r="A6" s="568"/>
      <c r="B6" s="569"/>
      <c r="C6" s="570" t="s">
        <v>758</v>
      </c>
      <c r="D6" s="571"/>
      <c r="E6" s="571"/>
      <c r="F6" s="571"/>
      <c r="G6" s="571"/>
      <c r="H6" s="571"/>
      <c r="I6" s="572" t="s">
        <v>759</v>
      </c>
    </row>
    <row r="7" spans="1:9" ht="15.6" x14ac:dyDescent="0.3">
      <c r="A7" s="573" t="s">
        <v>760</v>
      </c>
      <c r="B7" s="1125" t="s">
        <v>761</v>
      </c>
      <c r="C7" s="1110"/>
      <c r="D7" s="1110"/>
      <c r="E7" s="1110"/>
      <c r="F7" s="1110"/>
      <c r="G7" s="1110"/>
      <c r="H7" s="1110"/>
      <c r="I7" s="1126"/>
    </row>
    <row r="8" spans="1:9" ht="16.2" thickBot="1" x14ac:dyDescent="0.35">
      <c r="A8" s="574"/>
      <c r="B8" s="575"/>
      <c r="C8" s="575"/>
      <c r="D8" s="575"/>
      <c r="E8" s="575"/>
      <c r="F8" s="576"/>
      <c r="G8" s="575"/>
      <c r="H8" s="577"/>
      <c r="I8" s="578"/>
    </row>
    <row r="9" spans="1:9" ht="18.600000000000001" thickBot="1" x14ac:dyDescent="0.4">
      <c r="A9" s="579" t="s">
        <v>762</v>
      </c>
      <c r="B9" s="1118" t="s">
        <v>763</v>
      </c>
      <c r="C9" s="1119"/>
      <c r="D9" s="1119"/>
      <c r="E9" s="1119"/>
      <c r="F9" s="1119"/>
      <c r="G9" s="1119"/>
      <c r="H9" s="1119"/>
      <c r="I9" s="580">
        <v>1</v>
      </c>
    </row>
    <row r="10" spans="1:9" ht="15.6" x14ac:dyDescent="0.3">
      <c r="A10" s="581" t="s">
        <v>764</v>
      </c>
      <c r="B10" s="1120" t="s">
        <v>765</v>
      </c>
      <c r="C10" s="1121"/>
      <c r="D10" s="1121"/>
      <c r="E10" s="583">
        <v>1</v>
      </c>
      <c r="F10" s="582" t="s">
        <v>766</v>
      </c>
      <c r="G10" s="569"/>
      <c r="H10" s="583"/>
      <c r="I10" s="584">
        <f>1/12</f>
        <v>8.3333333333333329E-2</v>
      </c>
    </row>
    <row r="11" spans="1:9" ht="15.6" x14ac:dyDescent="0.3">
      <c r="A11" s="585" t="s">
        <v>767</v>
      </c>
      <c r="B11" s="1109" t="s">
        <v>768</v>
      </c>
      <c r="C11" s="1110"/>
      <c r="D11" s="1110"/>
      <c r="E11" s="587">
        <v>1</v>
      </c>
      <c r="F11" s="586" t="s">
        <v>766</v>
      </c>
      <c r="G11" s="588"/>
      <c r="H11" s="587"/>
      <c r="I11" s="589">
        <f>1/12</f>
        <v>8.3333333333333329E-2</v>
      </c>
    </row>
    <row r="12" spans="1:9" ht="15.6" x14ac:dyDescent="0.3">
      <c r="A12" s="585" t="s">
        <v>769</v>
      </c>
      <c r="B12" s="1109" t="s">
        <v>770</v>
      </c>
      <c r="C12" s="1110"/>
      <c r="D12" s="1110"/>
      <c r="E12" s="587">
        <v>0.01</v>
      </c>
      <c r="F12" s="586" t="s">
        <v>771</v>
      </c>
      <c r="G12" s="588"/>
      <c r="H12" s="587"/>
      <c r="I12" s="589">
        <v>0.01</v>
      </c>
    </row>
    <row r="13" spans="1:9" ht="15.6" x14ac:dyDescent="0.3">
      <c r="A13" s="585" t="s">
        <v>772</v>
      </c>
      <c r="B13" s="1122" t="s">
        <v>773</v>
      </c>
      <c r="C13" s="1123"/>
      <c r="D13" s="1124"/>
      <c r="E13" s="587"/>
      <c r="F13" s="586"/>
      <c r="G13" s="588"/>
      <c r="H13" s="587"/>
      <c r="I13" s="589">
        <v>0.1169</v>
      </c>
    </row>
    <row r="14" spans="1:9" ht="15.6" x14ac:dyDescent="0.3">
      <c r="A14" s="585" t="s">
        <v>774</v>
      </c>
      <c r="B14" s="1109" t="s">
        <v>775</v>
      </c>
      <c r="C14" s="1110"/>
      <c r="D14" s="1110"/>
      <c r="E14" s="1110"/>
      <c r="F14" s="1110"/>
      <c r="G14" s="1110"/>
      <c r="H14" s="1110"/>
      <c r="I14" s="589">
        <f>+I11/2</f>
        <v>4.1666666666666664E-2</v>
      </c>
    </row>
    <row r="15" spans="1:9" ht="15.6" x14ac:dyDescent="0.3">
      <c r="A15" s="585" t="s">
        <v>776</v>
      </c>
      <c r="B15" s="1109" t="s">
        <v>777</v>
      </c>
      <c r="C15" s="1110"/>
      <c r="D15" s="1110"/>
      <c r="E15" s="1110"/>
      <c r="F15" s="1110"/>
      <c r="G15" s="1110"/>
      <c r="H15" s="1110"/>
      <c r="I15" s="589">
        <v>6.9599999999999995E-2</v>
      </c>
    </row>
    <row r="16" spans="1:9" ht="15.6" x14ac:dyDescent="0.3">
      <c r="A16" s="585" t="s">
        <v>778</v>
      </c>
      <c r="B16" s="1109" t="s">
        <v>779</v>
      </c>
      <c r="C16" s="1110"/>
      <c r="D16" s="1110"/>
      <c r="E16" s="1110"/>
      <c r="F16" s="1110"/>
      <c r="G16" s="1110"/>
      <c r="H16" s="1110"/>
      <c r="I16" s="589">
        <v>0.12</v>
      </c>
    </row>
    <row r="17" spans="1:9" ht="15.6" x14ac:dyDescent="0.3">
      <c r="A17" s="585" t="s">
        <v>780</v>
      </c>
      <c r="B17" s="1109" t="s">
        <v>781</v>
      </c>
      <c r="C17" s="1110"/>
      <c r="D17" s="1110"/>
      <c r="E17" s="1110"/>
      <c r="F17" s="1110"/>
      <c r="G17" s="1110"/>
      <c r="H17" s="1110"/>
      <c r="I17" s="589">
        <v>8.5000000000000006E-2</v>
      </c>
    </row>
    <row r="18" spans="1:9" ht="15.6" x14ac:dyDescent="0.3">
      <c r="A18" s="585" t="s">
        <v>782</v>
      </c>
      <c r="B18" s="1109" t="s">
        <v>783</v>
      </c>
      <c r="C18" s="1110"/>
      <c r="D18" s="1110"/>
      <c r="E18" s="1110"/>
      <c r="F18" s="1110"/>
      <c r="G18" s="1110"/>
      <c r="H18" s="1110"/>
      <c r="I18" s="589">
        <v>0.02</v>
      </c>
    </row>
    <row r="19" spans="1:9" ht="15.6" x14ac:dyDescent="0.3">
      <c r="A19" s="585" t="s">
        <v>784</v>
      </c>
      <c r="B19" s="1109" t="s">
        <v>785</v>
      </c>
      <c r="C19" s="1110"/>
      <c r="D19" s="1110"/>
      <c r="E19" s="1110"/>
      <c r="F19" s="1110"/>
      <c r="G19" s="1110"/>
      <c r="H19" s="1110"/>
      <c r="I19" s="589">
        <v>0.03</v>
      </c>
    </row>
    <row r="20" spans="1:9" ht="15.6" x14ac:dyDescent="0.3">
      <c r="A20" s="585" t="s">
        <v>786</v>
      </c>
      <c r="B20" s="1109" t="s">
        <v>787</v>
      </c>
      <c r="C20" s="1110"/>
      <c r="D20" s="1110"/>
      <c r="E20" s="1110"/>
      <c r="F20" s="1110"/>
      <c r="G20" s="1110"/>
      <c r="H20" s="1110"/>
      <c r="I20" s="589">
        <v>0.04</v>
      </c>
    </row>
    <row r="21" spans="1:9" ht="15.6" x14ac:dyDescent="0.3">
      <c r="A21" s="585" t="s">
        <v>788</v>
      </c>
      <c r="B21" s="1109" t="s">
        <v>789</v>
      </c>
      <c r="C21" s="1110"/>
      <c r="D21" s="1110"/>
      <c r="E21" s="1110"/>
      <c r="F21" s="1110"/>
      <c r="G21" s="1110"/>
      <c r="H21" s="1110"/>
      <c r="I21" s="589">
        <v>2.5000000000000001E-2</v>
      </c>
    </row>
    <row r="22" spans="1:9" ht="15.6" x14ac:dyDescent="0.3">
      <c r="A22" s="585" t="s">
        <v>790</v>
      </c>
      <c r="B22" s="1109" t="s">
        <v>791</v>
      </c>
      <c r="C22" s="1110"/>
      <c r="D22" s="1110"/>
      <c r="E22" s="1110"/>
      <c r="F22" s="1110"/>
      <c r="G22" s="1110"/>
      <c r="H22" s="1110"/>
      <c r="I22" s="589">
        <v>0.175166666666667</v>
      </c>
    </row>
    <row r="23" spans="1:9" ht="16.2" thickBot="1" x14ac:dyDescent="0.35">
      <c r="A23" s="590" t="s">
        <v>792</v>
      </c>
      <c r="B23" s="1111" t="s">
        <v>793</v>
      </c>
      <c r="C23" s="1112"/>
      <c r="D23" s="1112"/>
      <c r="E23" s="1112"/>
      <c r="F23" s="1112"/>
      <c r="G23" s="1112"/>
      <c r="H23" s="1112"/>
      <c r="I23" s="591">
        <v>0.05</v>
      </c>
    </row>
    <row r="24" spans="1:9" ht="18.600000000000001" thickBot="1" x14ac:dyDescent="0.4">
      <c r="A24" s="1113" t="s">
        <v>794</v>
      </c>
      <c r="B24" s="1114"/>
      <c r="C24" s="1114"/>
      <c r="D24" s="1114"/>
      <c r="E24" s="1114"/>
      <c r="F24" s="1114"/>
      <c r="G24" s="1114"/>
      <c r="H24" s="1114"/>
      <c r="I24" s="600">
        <f>SUM(I10:I23)</f>
        <v>0.9500000000000004</v>
      </c>
    </row>
    <row r="26" spans="1:9" ht="18.600000000000001" thickBot="1" x14ac:dyDescent="0.4">
      <c r="A26" s="1115" t="s">
        <v>795</v>
      </c>
      <c r="B26" s="1116"/>
      <c r="C26" s="1116"/>
      <c r="D26" s="1116"/>
      <c r="E26" s="1116"/>
      <c r="F26" s="1116"/>
      <c r="G26" s="1116"/>
      <c r="H26" s="1116"/>
      <c r="I26" s="601">
        <f>+I24+I9</f>
        <v>1.9500000000000004</v>
      </c>
    </row>
    <row r="28" spans="1:9" ht="20.399999999999999" x14ac:dyDescent="0.35">
      <c r="A28"/>
      <c r="B28" s="517"/>
      <c r="C28" s="450" t="s">
        <v>633</v>
      </c>
      <c r="D28" s="517"/>
      <c r="E28" s="517"/>
      <c r="F28" s="597"/>
      <c r="G28"/>
      <c r="H28"/>
    </row>
    <row r="29" spans="1:9" ht="20.399999999999999" x14ac:dyDescent="0.35">
      <c r="A29"/>
      <c r="B29" s="517"/>
      <c r="C29" s="451" t="s">
        <v>634</v>
      </c>
      <c r="D29" s="517"/>
      <c r="E29" s="517"/>
      <c r="F29" s="597"/>
      <c r="G29"/>
      <c r="H29"/>
    </row>
    <row r="30" spans="1:9" x14ac:dyDescent="0.25">
      <c r="A30"/>
      <c r="B30" s="597"/>
      <c r="C30" s="597"/>
      <c r="D30" s="598"/>
      <c r="E30" s="597"/>
      <c r="F30" s="599"/>
      <c r="G30"/>
      <c r="H30"/>
    </row>
    <row r="31" spans="1:9" ht="15.6" x14ac:dyDescent="0.3">
      <c r="A31"/>
      <c r="B31"/>
      <c r="C31" s="592"/>
      <c r="D31" s="593"/>
      <c r="E31" s="592"/>
      <c r="F31" s="594"/>
      <c r="G31"/>
      <c r="H31"/>
    </row>
    <row r="32" spans="1:9" ht="15.6" x14ac:dyDescent="0.3">
      <c r="A32"/>
      <c r="B32"/>
      <c r="C32" s="592"/>
      <c r="D32" s="592"/>
      <c r="E32" s="592"/>
      <c r="F32" s="592"/>
      <c r="G32"/>
      <c r="H32"/>
    </row>
    <row r="33" spans="1:8" ht="15.6" x14ac:dyDescent="0.25">
      <c r="A33"/>
      <c r="B33" s="595"/>
      <c r="C33" s="1117"/>
      <c r="D33" s="1117"/>
      <c r="E33" s="1117"/>
      <c r="F33" s="1117"/>
      <c r="G33"/>
      <c r="H33"/>
    </row>
    <row r="34" spans="1:8" ht="15.6" x14ac:dyDescent="0.3">
      <c r="A34"/>
      <c r="B34" s="596"/>
      <c r="C34" s="444"/>
      <c r="D34" s="444"/>
      <c r="E34" s="444"/>
      <c r="F34" s="444"/>
      <c r="G34"/>
      <c r="H34"/>
    </row>
    <row r="35" spans="1:8" ht="15.6" x14ac:dyDescent="0.3">
      <c r="A35"/>
      <c r="B35" s="596"/>
      <c r="C35" s="1108"/>
      <c r="D35" s="1108"/>
      <c r="E35" s="1108"/>
      <c r="F35" s="1108"/>
      <c r="G35"/>
      <c r="H35"/>
    </row>
  </sheetData>
  <mergeCells count="25">
    <mergeCell ref="B7:I7"/>
    <mergeCell ref="A1:I1"/>
    <mergeCell ref="A2:I2"/>
    <mergeCell ref="A3:I3"/>
    <mergeCell ref="A4:I4"/>
    <mergeCell ref="A5:E5"/>
    <mergeCell ref="B20:H20"/>
    <mergeCell ref="B9:H9"/>
    <mergeCell ref="B10:D10"/>
    <mergeCell ref="B11:D11"/>
    <mergeCell ref="B12:D12"/>
    <mergeCell ref="B13:D13"/>
    <mergeCell ref="B14:H14"/>
    <mergeCell ref="B15:H15"/>
    <mergeCell ref="B16:H16"/>
    <mergeCell ref="B17:H17"/>
    <mergeCell ref="B18:H18"/>
    <mergeCell ref="B19:H19"/>
    <mergeCell ref="C35:F35"/>
    <mergeCell ref="B21:H21"/>
    <mergeCell ref="B22:H22"/>
    <mergeCell ref="B23:H23"/>
    <mergeCell ref="A24:H24"/>
    <mergeCell ref="A26:H26"/>
    <mergeCell ref="C33:F33"/>
  </mergeCells>
  <pageMargins left="0.7" right="0.7" top="0.75" bottom="0.75" header="0.3" footer="0.3"/>
  <pageSetup paperSize="142" scale="31"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93274-741D-47EE-A7BB-6B12F00E5B15}">
  <dimension ref="A1:I63"/>
  <sheetViews>
    <sheetView tabSelected="1" view="pageBreakPreview" topLeftCell="A13" zoomScale="70" zoomScaleNormal="100" zoomScaleSheetLayoutView="70" workbookViewId="0">
      <selection activeCell="D7" sqref="D7"/>
    </sheetView>
  </sheetViews>
  <sheetFormatPr baseColWidth="10" defaultRowHeight="19.05" customHeight="1" x14ac:dyDescent="0.25"/>
  <cols>
    <col min="1" max="1" width="3.44140625" style="518" customWidth="1"/>
    <col min="2" max="2" width="48.44140625" style="518" customWidth="1"/>
    <col min="3" max="3" width="13.88671875" style="518" customWidth="1"/>
    <col min="4" max="4" width="23" style="518" customWidth="1"/>
    <col min="5" max="5" width="12" style="518" customWidth="1"/>
    <col min="6" max="6" width="20.44140625" style="518" customWidth="1"/>
    <col min="7" max="7" width="23.88671875" style="519" customWidth="1"/>
    <col min="8" max="8" width="28.77734375" style="518" bestFit="1" customWidth="1"/>
    <col min="9" max="9" width="4" style="518" customWidth="1"/>
    <col min="10" max="10" width="11.5546875" style="518"/>
    <col min="11" max="11" width="16.88671875" style="518" bestFit="1" customWidth="1"/>
    <col min="12" max="254" width="11.5546875" style="518"/>
    <col min="255" max="255" width="39.88671875" style="518" customWidth="1"/>
    <col min="256" max="256" width="13.88671875" style="518" customWidth="1"/>
    <col min="257" max="257" width="17.88671875" style="518" bestFit="1" customWidth="1"/>
    <col min="258" max="258" width="18.88671875" style="518" customWidth="1"/>
    <col min="259" max="259" width="17.88671875" style="518" bestFit="1" customWidth="1"/>
    <col min="260" max="260" width="16.88671875" style="518" bestFit="1" customWidth="1"/>
    <col min="261" max="261" width="17.88671875" style="518" bestFit="1" customWidth="1"/>
    <col min="262" max="262" width="15.33203125" style="518" customWidth="1"/>
    <col min="263" max="263" width="0" style="518" hidden="1" customWidth="1"/>
    <col min="264" max="265" width="15.109375" style="518" bestFit="1" customWidth="1"/>
    <col min="266" max="510" width="11.5546875" style="518"/>
    <col min="511" max="511" width="39.88671875" style="518" customWidth="1"/>
    <col min="512" max="512" width="13.88671875" style="518" customWidth="1"/>
    <col min="513" max="513" width="17.88671875" style="518" bestFit="1" customWidth="1"/>
    <col min="514" max="514" width="18.88671875" style="518" customWidth="1"/>
    <col min="515" max="515" width="17.88671875" style="518" bestFit="1" customWidth="1"/>
    <col min="516" max="516" width="16.88671875" style="518" bestFit="1" customWidth="1"/>
    <col min="517" max="517" width="17.88671875" style="518" bestFit="1" customWidth="1"/>
    <col min="518" max="518" width="15.33203125" style="518" customWidth="1"/>
    <col min="519" max="519" width="0" style="518" hidden="1" customWidth="1"/>
    <col min="520" max="521" width="15.109375" style="518" bestFit="1" customWidth="1"/>
    <col min="522" max="766" width="11.5546875" style="518"/>
    <col min="767" max="767" width="39.88671875" style="518" customWidth="1"/>
    <col min="768" max="768" width="13.88671875" style="518" customWidth="1"/>
    <col min="769" max="769" width="17.88671875" style="518" bestFit="1" customWidth="1"/>
    <col min="770" max="770" width="18.88671875" style="518" customWidth="1"/>
    <col min="771" max="771" width="17.88671875" style="518" bestFit="1" customWidth="1"/>
    <col min="772" max="772" width="16.88671875" style="518" bestFit="1" customWidth="1"/>
    <col min="773" max="773" width="17.88671875" style="518" bestFit="1" customWidth="1"/>
    <col min="774" max="774" width="15.33203125" style="518" customWidth="1"/>
    <col min="775" max="775" width="0" style="518" hidden="1" customWidth="1"/>
    <col min="776" max="777" width="15.109375" style="518" bestFit="1" customWidth="1"/>
    <col min="778" max="1022" width="11.5546875" style="518"/>
    <col min="1023" max="1023" width="39.88671875" style="518" customWidth="1"/>
    <col min="1024" max="1024" width="13.88671875" style="518" customWidth="1"/>
    <col min="1025" max="1025" width="17.88671875" style="518" bestFit="1" customWidth="1"/>
    <col min="1026" max="1026" width="18.88671875" style="518" customWidth="1"/>
    <col min="1027" max="1027" width="17.88671875" style="518" bestFit="1" customWidth="1"/>
    <col min="1028" max="1028" width="16.88671875" style="518" bestFit="1" customWidth="1"/>
    <col min="1029" max="1029" width="17.88671875" style="518" bestFit="1" customWidth="1"/>
    <col min="1030" max="1030" width="15.33203125" style="518" customWidth="1"/>
    <col min="1031" max="1031" width="0" style="518" hidden="1" customWidth="1"/>
    <col min="1032" max="1033" width="15.109375" style="518" bestFit="1" customWidth="1"/>
    <col min="1034" max="1278" width="11.5546875" style="518"/>
    <col min="1279" max="1279" width="39.88671875" style="518" customWidth="1"/>
    <col min="1280" max="1280" width="13.88671875" style="518" customWidth="1"/>
    <col min="1281" max="1281" width="17.88671875" style="518" bestFit="1" customWidth="1"/>
    <col min="1282" max="1282" width="18.88671875" style="518" customWidth="1"/>
    <col min="1283" max="1283" width="17.88671875" style="518" bestFit="1" customWidth="1"/>
    <col min="1284" max="1284" width="16.88671875" style="518" bestFit="1" customWidth="1"/>
    <col min="1285" max="1285" width="17.88671875" style="518" bestFit="1" customWidth="1"/>
    <col min="1286" max="1286" width="15.33203125" style="518" customWidth="1"/>
    <col min="1287" max="1287" width="0" style="518" hidden="1" customWidth="1"/>
    <col min="1288" max="1289" width="15.109375" style="518" bestFit="1" customWidth="1"/>
    <col min="1290" max="1534" width="11.5546875" style="518"/>
    <col min="1535" max="1535" width="39.88671875" style="518" customWidth="1"/>
    <col min="1536" max="1536" width="13.88671875" style="518" customWidth="1"/>
    <col min="1537" max="1537" width="17.88671875" style="518" bestFit="1" customWidth="1"/>
    <col min="1538" max="1538" width="18.88671875" style="518" customWidth="1"/>
    <col min="1539" max="1539" width="17.88671875" style="518" bestFit="1" customWidth="1"/>
    <col min="1540" max="1540" width="16.88671875" style="518" bestFit="1" customWidth="1"/>
    <col min="1541" max="1541" width="17.88671875" style="518" bestFit="1" customWidth="1"/>
    <col min="1542" max="1542" width="15.33203125" style="518" customWidth="1"/>
    <col min="1543" max="1543" width="0" style="518" hidden="1" customWidth="1"/>
    <col min="1544" max="1545" width="15.109375" style="518" bestFit="1" customWidth="1"/>
    <col min="1546" max="1790" width="11.5546875" style="518"/>
    <col min="1791" max="1791" width="39.88671875" style="518" customWidth="1"/>
    <col min="1792" max="1792" width="13.88671875" style="518" customWidth="1"/>
    <col min="1793" max="1793" width="17.88671875" style="518" bestFit="1" customWidth="1"/>
    <col min="1794" max="1794" width="18.88671875" style="518" customWidth="1"/>
    <col min="1795" max="1795" width="17.88671875" style="518" bestFit="1" customWidth="1"/>
    <col min="1796" max="1796" width="16.88671875" style="518" bestFit="1" customWidth="1"/>
    <col min="1797" max="1797" width="17.88671875" style="518" bestFit="1" customWidth="1"/>
    <col min="1798" max="1798" width="15.33203125" style="518" customWidth="1"/>
    <col min="1799" max="1799" width="0" style="518" hidden="1" customWidth="1"/>
    <col min="1800" max="1801" width="15.109375" style="518" bestFit="1" customWidth="1"/>
    <col min="1802" max="2046" width="11.5546875" style="518"/>
    <col min="2047" max="2047" width="39.88671875" style="518" customWidth="1"/>
    <col min="2048" max="2048" width="13.88671875" style="518" customWidth="1"/>
    <col min="2049" max="2049" width="17.88671875" style="518" bestFit="1" customWidth="1"/>
    <col min="2050" max="2050" width="18.88671875" style="518" customWidth="1"/>
    <col min="2051" max="2051" width="17.88671875" style="518" bestFit="1" customWidth="1"/>
    <col min="2052" max="2052" width="16.88671875" style="518" bestFit="1" customWidth="1"/>
    <col min="2053" max="2053" width="17.88671875" style="518" bestFit="1" customWidth="1"/>
    <col min="2054" max="2054" width="15.33203125" style="518" customWidth="1"/>
    <col min="2055" max="2055" width="0" style="518" hidden="1" customWidth="1"/>
    <col min="2056" max="2057" width="15.109375" style="518" bestFit="1" customWidth="1"/>
    <col min="2058" max="2302" width="11.5546875" style="518"/>
    <col min="2303" max="2303" width="39.88671875" style="518" customWidth="1"/>
    <col min="2304" max="2304" width="13.88671875" style="518" customWidth="1"/>
    <col min="2305" max="2305" width="17.88671875" style="518" bestFit="1" customWidth="1"/>
    <col min="2306" max="2306" width="18.88671875" style="518" customWidth="1"/>
    <col min="2307" max="2307" width="17.88671875" style="518" bestFit="1" customWidth="1"/>
    <col min="2308" max="2308" width="16.88671875" style="518" bestFit="1" customWidth="1"/>
    <col min="2309" max="2309" width="17.88671875" style="518" bestFit="1" customWidth="1"/>
    <col min="2310" max="2310" width="15.33203125" style="518" customWidth="1"/>
    <col min="2311" max="2311" width="0" style="518" hidden="1" customWidth="1"/>
    <col min="2312" max="2313" width="15.109375" style="518" bestFit="1" customWidth="1"/>
    <col min="2314" max="2558" width="11.5546875" style="518"/>
    <col min="2559" max="2559" width="39.88671875" style="518" customWidth="1"/>
    <col min="2560" max="2560" width="13.88671875" style="518" customWidth="1"/>
    <col min="2561" max="2561" width="17.88671875" style="518" bestFit="1" customWidth="1"/>
    <col min="2562" max="2562" width="18.88671875" style="518" customWidth="1"/>
    <col min="2563" max="2563" width="17.88671875" style="518" bestFit="1" customWidth="1"/>
    <col min="2564" max="2564" width="16.88671875" style="518" bestFit="1" customWidth="1"/>
    <col min="2565" max="2565" width="17.88671875" style="518" bestFit="1" customWidth="1"/>
    <col min="2566" max="2566" width="15.33203125" style="518" customWidth="1"/>
    <col min="2567" max="2567" width="0" style="518" hidden="1" customWidth="1"/>
    <col min="2568" max="2569" width="15.109375" style="518" bestFit="1" customWidth="1"/>
    <col min="2570" max="2814" width="11.5546875" style="518"/>
    <col min="2815" max="2815" width="39.88671875" style="518" customWidth="1"/>
    <col min="2816" max="2816" width="13.88671875" style="518" customWidth="1"/>
    <col min="2817" max="2817" width="17.88671875" style="518" bestFit="1" customWidth="1"/>
    <col min="2818" max="2818" width="18.88671875" style="518" customWidth="1"/>
    <col min="2819" max="2819" width="17.88671875" style="518" bestFit="1" customWidth="1"/>
    <col min="2820" max="2820" width="16.88671875" style="518" bestFit="1" customWidth="1"/>
    <col min="2821" max="2821" width="17.88671875" style="518" bestFit="1" customWidth="1"/>
    <col min="2822" max="2822" width="15.33203125" style="518" customWidth="1"/>
    <col min="2823" max="2823" width="0" style="518" hidden="1" customWidth="1"/>
    <col min="2824" max="2825" width="15.109375" style="518" bestFit="1" customWidth="1"/>
    <col min="2826" max="3070" width="11.5546875" style="518"/>
    <col min="3071" max="3071" width="39.88671875" style="518" customWidth="1"/>
    <col min="3072" max="3072" width="13.88671875" style="518" customWidth="1"/>
    <col min="3073" max="3073" width="17.88671875" style="518" bestFit="1" customWidth="1"/>
    <col min="3074" max="3074" width="18.88671875" style="518" customWidth="1"/>
    <col min="3075" max="3075" width="17.88671875" style="518" bestFit="1" customWidth="1"/>
    <col min="3076" max="3076" width="16.88671875" style="518" bestFit="1" customWidth="1"/>
    <col min="3077" max="3077" width="17.88671875" style="518" bestFit="1" customWidth="1"/>
    <col min="3078" max="3078" width="15.33203125" style="518" customWidth="1"/>
    <col min="3079" max="3079" width="0" style="518" hidden="1" customWidth="1"/>
    <col min="3080" max="3081" width="15.109375" style="518" bestFit="1" customWidth="1"/>
    <col min="3082" max="3326" width="11.5546875" style="518"/>
    <col min="3327" max="3327" width="39.88671875" style="518" customWidth="1"/>
    <col min="3328" max="3328" width="13.88671875" style="518" customWidth="1"/>
    <col min="3329" max="3329" width="17.88671875" style="518" bestFit="1" customWidth="1"/>
    <col min="3330" max="3330" width="18.88671875" style="518" customWidth="1"/>
    <col min="3331" max="3331" width="17.88671875" style="518" bestFit="1" customWidth="1"/>
    <col min="3332" max="3332" width="16.88671875" style="518" bestFit="1" customWidth="1"/>
    <col min="3333" max="3333" width="17.88671875" style="518" bestFit="1" customWidth="1"/>
    <col min="3334" max="3334" width="15.33203125" style="518" customWidth="1"/>
    <col min="3335" max="3335" width="0" style="518" hidden="1" customWidth="1"/>
    <col min="3336" max="3337" width="15.109375" style="518" bestFit="1" customWidth="1"/>
    <col min="3338" max="3582" width="11.5546875" style="518"/>
    <col min="3583" max="3583" width="39.88671875" style="518" customWidth="1"/>
    <col min="3584" max="3584" width="13.88671875" style="518" customWidth="1"/>
    <col min="3585" max="3585" width="17.88671875" style="518" bestFit="1" customWidth="1"/>
    <col min="3586" max="3586" width="18.88671875" style="518" customWidth="1"/>
    <col min="3587" max="3587" width="17.88671875" style="518" bestFit="1" customWidth="1"/>
    <col min="3588" max="3588" width="16.88671875" style="518" bestFit="1" customWidth="1"/>
    <col min="3589" max="3589" width="17.88671875" style="518" bestFit="1" customWidth="1"/>
    <col min="3590" max="3590" width="15.33203125" style="518" customWidth="1"/>
    <col min="3591" max="3591" width="0" style="518" hidden="1" customWidth="1"/>
    <col min="3592" max="3593" width="15.109375" style="518" bestFit="1" customWidth="1"/>
    <col min="3594" max="3838" width="11.5546875" style="518"/>
    <col min="3839" max="3839" width="39.88671875" style="518" customWidth="1"/>
    <col min="3840" max="3840" width="13.88671875" style="518" customWidth="1"/>
    <col min="3841" max="3841" width="17.88671875" style="518" bestFit="1" customWidth="1"/>
    <col min="3842" max="3842" width="18.88671875" style="518" customWidth="1"/>
    <col min="3843" max="3843" width="17.88671875" style="518" bestFit="1" customWidth="1"/>
    <col min="3844" max="3844" width="16.88671875" style="518" bestFit="1" customWidth="1"/>
    <col min="3845" max="3845" width="17.88671875" style="518" bestFit="1" customWidth="1"/>
    <col min="3846" max="3846" width="15.33203125" style="518" customWidth="1"/>
    <col min="3847" max="3847" width="0" style="518" hidden="1" customWidth="1"/>
    <col min="3848" max="3849" width="15.109375" style="518" bestFit="1" customWidth="1"/>
    <col min="3850" max="4094" width="11.5546875" style="518"/>
    <col min="4095" max="4095" width="39.88671875" style="518" customWidth="1"/>
    <col min="4096" max="4096" width="13.88671875" style="518" customWidth="1"/>
    <col min="4097" max="4097" width="17.88671875" style="518" bestFit="1" customWidth="1"/>
    <col min="4098" max="4098" width="18.88671875" style="518" customWidth="1"/>
    <col min="4099" max="4099" width="17.88671875" style="518" bestFit="1" customWidth="1"/>
    <col min="4100" max="4100" width="16.88671875" style="518" bestFit="1" customWidth="1"/>
    <col min="4101" max="4101" width="17.88671875" style="518" bestFit="1" customWidth="1"/>
    <col min="4102" max="4102" width="15.33203125" style="518" customWidth="1"/>
    <col min="4103" max="4103" width="0" style="518" hidden="1" customWidth="1"/>
    <col min="4104" max="4105" width="15.109375" style="518" bestFit="1" customWidth="1"/>
    <col min="4106" max="4350" width="11.5546875" style="518"/>
    <col min="4351" max="4351" width="39.88671875" style="518" customWidth="1"/>
    <col min="4352" max="4352" width="13.88671875" style="518" customWidth="1"/>
    <col min="4353" max="4353" width="17.88671875" style="518" bestFit="1" customWidth="1"/>
    <col min="4354" max="4354" width="18.88671875" style="518" customWidth="1"/>
    <col min="4355" max="4355" width="17.88671875" style="518" bestFit="1" customWidth="1"/>
    <col min="4356" max="4356" width="16.88671875" style="518" bestFit="1" customWidth="1"/>
    <col min="4357" max="4357" width="17.88671875" style="518" bestFit="1" customWidth="1"/>
    <col min="4358" max="4358" width="15.33203125" style="518" customWidth="1"/>
    <col min="4359" max="4359" width="0" style="518" hidden="1" customWidth="1"/>
    <col min="4360" max="4361" width="15.109375" style="518" bestFit="1" customWidth="1"/>
    <col min="4362" max="4606" width="11.5546875" style="518"/>
    <col min="4607" max="4607" width="39.88671875" style="518" customWidth="1"/>
    <col min="4608" max="4608" width="13.88671875" style="518" customWidth="1"/>
    <col min="4609" max="4609" width="17.88671875" style="518" bestFit="1" customWidth="1"/>
    <col min="4610" max="4610" width="18.88671875" style="518" customWidth="1"/>
    <col min="4611" max="4611" width="17.88671875" style="518" bestFit="1" customWidth="1"/>
    <col min="4612" max="4612" width="16.88671875" style="518" bestFit="1" customWidth="1"/>
    <col min="4613" max="4613" width="17.88671875" style="518" bestFit="1" customWidth="1"/>
    <col min="4614" max="4614" width="15.33203125" style="518" customWidth="1"/>
    <col min="4615" max="4615" width="0" style="518" hidden="1" customWidth="1"/>
    <col min="4616" max="4617" width="15.109375" style="518" bestFit="1" customWidth="1"/>
    <col min="4618" max="4862" width="11.5546875" style="518"/>
    <col min="4863" max="4863" width="39.88671875" style="518" customWidth="1"/>
    <col min="4864" max="4864" width="13.88671875" style="518" customWidth="1"/>
    <col min="4865" max="4865" width="17.88671875" style="518" bestFit="1" customWidth="1"/>
    <col min="4866" max="4866" width="18.88671875" style="518" customWidth="1"/>
    <col min="4867" max="4867" width="17.88671875" style="518" bestFit="1" customWidth="1"/>
    <col min="4868" max="4868" width="16.88671875" style="518" bestFit="1" customWidth="1"/>
    <col min="4869" max="4869" width="17.88671875" style="518" bestFit="1" customWidth="1"/>
    <col min="4870" max="4870" width="15.33203125" style="518" customWidth="1"/>
    <col min="4871" max="4871" width="0" style="518" hidden="1" customWidth="1"/>
    <col min="4872" max="4873" width="15.109375" style="518" bestFit="1" customWidth="1"/>
    <col min="4874" max="5118" width="11.5546875" style="518"/>
    <col min="5119" max="5119" width="39.88671875" style="518" customWidth="1"/>
    <col min="5120" max="5120" width="13.88671875" style="518" customWidth="1"/>
    <col min="5121" max="5121" width="17.88671875" style="518" bestFit="1" customWidth="1"/>
    <col min="5122" max="5122" width="18.88671875" style="518" customWidth="1"/>
    <col min="5123" max="5123" width="17.88671875" style="518" bestFit="1" customWidth="1"/>
    <col min="5124" max="5124" width="16.88671875" style="518" bestFit="1" customWidth="1"/>
    <col min="5125" max="5125" width="17.88671875" style="518" bestFit="1" customWidth="1"/>
    <col min="5126" max="5126" width="15.33203125" style="518" customWidth="1"/>
    <col min="5127" max="5127" width="0" style="518" hidden="1" customWidth="1"/>
    <col min="5128" max="5129" width="15.109375" style="518" bestFit="1" customWidth="1"/>
    <col min="5130" max="5374" width="11.5546875" style="518"/>
    <col min="5375" max="5375" width="39.88671875" style="518" customWidth="1"/>
    <col min="5376" max="5376" width="13.88671875" style="518" customWidth="1"/>
    <col min="5377" max="5377" width="17.88671875" style="518" bestFit="1" customWidth="1"/>
    <col min="5378" max="5378" width="18.88671875" style="518" customWidth="1"/>
    <col min="5379" max="5379" width="17.88671875" style="518" bestFit="1" customWidth="1"/>
    <col min="5380" max="5380" width="16.88671875" style="518" bestFit="1" customWidth="1"/>
    <col min="5381" max="5381" width="17.88671875" style="518" bestFit="1" customWidth="1"/>
    <col min="5382" max="5382" width="15.33203125" style="518" customWidth="1"/>
    <col min="5383" max="5383" width="0" style="518" hidden="1" customWidth="1"/>
    <col min="5384" max="5385" width="15.109375" style="518" bestFit="1" customWidth="1"/>
    <col min="5386" max="5630" width="11.5546875" style="518"/>
    <col min="5631" max="5631" width="39.88671875" style="518" customWidth="1"/>
    <col min="5632" max="5632" width="13.88671875" style="518" customWidth="1"/>
    <col min="5633" max="5633" width="17.88671875" style="518" bestFit="1" customWidth="1"/>
    <col min="5634" max="5634" width="18.88671875" style="518" customWidth="1"/>
    <col min="5635" max="5635" width="17.88671875" style="518" bestFit="1" customWidth="1"/>
    <col min="5636" max="5636" width="16.88671875" style="518" bestFit="1" customWidth="1"/>
    <col min="5637" max="5637" width="17.88671875" style="518" bestFit="1" customWidth="1"/>
    <col min="5638" max="5638" width="15.33203125" style="518" customWidth="1"/>
    <col min="5639" max="5639" width="0" style="518" hidden="1" customWidth="1"/>
    <col min="5640" max="5641" width="15.109375" style="518" bestFit="1" customWidth="1"/>
    <col min="5642" max="5886" width="11.5546875" style="518"/>
    <col min="5887" max="5887" width="39.88671875" style="518" customWidth="1"/>
    <col min="5888" max="5888" width="13.88671875" style="518" customWidth="1"/>
    <col min="5889" max="5889" width="17.88671875" style="518" bestFit="1" customWidth="1"/>
    <col min="5890" max="5890" width="18.88671875" style="518" customWidth="1"/>
    <col min="5891" max="5891" width="17.88671875" style="518" bestFit="1" customWidth="1"/>
    <col min="5892" max="5892" width="16.88671875" style="518" bestFit="1" customWidth="1"/>
    <col min="5893" max="5893" width="17.88671875" style="518" bestFit="1" customWidth="1"/>
    <col min="5894" max="5894" width="15.33203125" style="518" customWidth="1"/>
    <col min="5895" max="5895" width="0" style="518" hidden="1" customWidth="1"/>
    <col min="5896" max="5897" width="15.109375" style="518" bestFit="1" customWidth="1"/>
    <col min="5898" max="6142" width="11.5546875" style="518"/>
    <col min="6143" max="6143" width="39.88671875" style="518" customWidth="1"/>
    <col min="6144" max="6144" width="13.88671875" style="518" customWidth="1"/>
    <col min="6145" max="6145" width="17.88671875" style="518" bestFit="1" customWidth="1"/>
    <col min="6146" max="6146" width="18.88671875" style="518" customWidth="1"/>
    <col min="6147" max="6147" width="17.88671875" style="518" bestFit="1" customWidth="1"/>
    <col min="6148" max="6148" width="16.88671875" style="518" bestFit="1" customWidth="1"/>
    <col min="6149" max="6149" width="17.88671875" style="518" bestFit="1" customWidth="1"/>
    <col min="6150" max="6150" width="15.33203125" style="518" customWidth="1"/>
    <col min="6151" max="6151" width="0" style="518" hidden="1" customWidth="1"/>
    <col min="6152" max="6153" width="15.109375" style="518" bestFit="1" customWidth="1"/>
    <col min="6154" max="6398" width="11.5546875" style="518"/>
    <col min="6399" max="6399" width="39.88671875" style="518" customWidth="1"/>
    <col min="6400" max="6400" width="13.88671875" style="518" customWidth="1"/>
    <col min="6401" max="6401" width="17.88671875" style="518" bestFit="1" customWidth="1"/>
    <col min="6402" max="6402" width="18.88671875" style="518" customWidth="1"/>
    <col min="6403" max="6403" width="17.88671875" style="518" bestFit="1" customWidth="1"/>
    <col min="6404" max="6404" width="16.88671875" style="518" bestFit="1" customWidth="1"/>
    <col min="6405" max="6405" width="17.88671875" style="518" bestFit="1" customWidth="1"/>
    <col min="6406" max="6406" width="15.33203125" style="518" customWidth="1"/>
    <col min="6407" max="6407" width="0" style="518" hidden="1" customWidth="1"/>
    <col min="6408" max="6409" width="15.109375" style="518" bestFit="1" customWidth="1"/>
    <col min="6410" max="6654" width="11.5546875" style="518"/>
    <col min="6655" max="6655" width="39.88671875" style="518" customWidth="1"/>
    <col min="6656" max="6656" width="13.88671875" style="518" customWidth="1"/>
    <col min="6657" max="6657" width="17.88671875" style="518" bestFit="1" customWidth="1"/>
    <col min="6658" max="6658" width="18.88671875" style="518" customWidth="1"/>
    <col min="6659" max="6659" width="17.88671875" style="518" bestFit="1" customWidth="1"/>
    <col min="6660" max="6660" width="16.88671875" style="518" bestFit="1" customWidth="1"/>
    <col min="6661" max="6661" width="17.88671875" style="518" bestFit="1" customWidth="1"/>
    <col min="6662" max="6662" width="15.33203125" style="518" customWidth="1"/>
    <col min="6663" max="6663" width="0" style="518" hidden="1" customWidth="1"/>
    <col min="6664" max="6665" width="15.109375" style="518" bestFit="1" customWidth="1"/>
    <col min="6666" max="6910" width="11.5546875" style="518"/>
    <col min="6911" max="6911" width="39.88671875" style="518" customWidth="1"/>
    <col min="6912" max="6912" width="13.88671875" style="518" customWidth="1"/>
    <col min="6913" max="6913" width="17.88671875" style="518" bestFit="1" customWidth="1"/>
    <col min="6914" max="6914" width="18.88671875" style="518" customWidth="1"/>
    <col min="6915" max="6915" width="17.88671875" style="518" bestFit="1" customWidth="1"/>
    <col min="6916" max="6916" width="16.88671875" style="518" bestFit="1" customWidth="1"/>
    <col min="6917" max="6917" width="17.88671875" style="518" bestFit="1" customWidth="1"/>
    <col min="6918" max="6918" width="15.33203125" style="518" customWidth="1"/>
    <col min="6919" max="6919" width="0" style="518" hidden="1" customWidth="1"/>
    <col min="6920" max="6921" width="15.109375" style="518" bestFit="1" customWidth="1"/>
    <col min="6922" max="7166" width="11.5546875" style="518"/>
    <col min="7167" max="7167" width="39.88671875" style="518" customWidth="1"/>
    <col min="7168" max="7168" width="13.88671875" style="518" customWidth="1"/>
    <col min="7169" max="7169" width="17.88671875" style="518" bestFit="1" customWidth="1"/>
    <col min="7170" max="7170" width="18.88671875" style="518" customWidth="1"/>
    <col min="7171" max="7171" width="17.88671875" style="518" bestFit="1" customWidth="1"/>
    <col min="7172" max="7172" width="16.88671875" style="518" bestFit="1" customWidth="1"/>
    <col min="7173" max="7173" width="17.88671875" style="518" bestFit="1" customWidth="1"/>
    <col min="7174" max="7174" width="15.33203125" style="518" customWidth="1"/>
    <col min="7175" max="7175" width="0" style="518" hidden="1" customWidth="1"/>
    <col min="7176" max="7177" width="15.109375" style="518" bestFit="1" customWidth="1"/>
    <col min="7178" max="7422" width="11.5546875" style="518"/>
    <col min="7423" max="7423" width="39.88671875" style="518" customWidth="1"/>
    <col min="7424" max="7424" width="13.88671875" style="518" customWidth="1"/>
    <col min="7425" max="7425" width="17.88671875" style="518" bestFit="1" customWidth="1"/>
    <col min="7426" max="7426" width="18.88671875" style="518" customWidth="1"/>
    <col min="7427" max="7427" width="17.88671875" style="518" bestFit="1" customWidth="1"/>
    <col min="7428" max="7428" width="16.88671875" style="518" bestFit="1" customWidth="1"/>
    <col min="7429" max="7429" width="17.88671875" style="518" bestFit="1" customWidth="1"/>
    <col min="7430" max="7430" width="15.33203125" style="518" customWidth="1"/>
    <col min="7431" max="7431" width="0" style="518" hidden="1" customWidth="1"/>
    <col min="7432" max="7433" width="15.109375" style="518" bestFit="1" customWidth="1"/>
    <col min="7434" max="7678" width="11.5546875" style="518"/>
    <col min="7679" max="7679" width="39.88671875" style="518" customWidth="1"/>
    <col min="7680" max="7680" width="13.88671875" style="518" customWidth="1"/>
    <col min="7681" max="7681" width="17.88671875" style="518" bestFit="1" customWidth="1"/>
    <col min="7682" max="7682" width="18.88671875" style="518" customWidth="1"/>
    <col min="7683" max="7683" width="17.88671875" style="518" bestFit="1" customWidth="1"/>
    <col min="7684" max="7684" width="16.88671875" style="518" bestFit="1" customWidth="1"/>
    <col min="7685" max="7685" width="17.88671875" style="518" bestFit="1" customWidth="1"/>
    <col min="7686" max="7686" width="15.33203125" style="518" customWidth="1"/>
    <col min="7687" max="7687" width="0" style="518" hidden="1" customWidth="1"/>
    <col min="7688" max="7689" width="15.109375" style="518" bestFit="1" customWidth="1"/>
    <col min="7690" max="7934" width="11.5546875" style="518"/>
    <col min="7935" max="7935" width="39.88671875" style="518" customWidth="1"/>
    <col min="7936" max="7936" width="13.88671875" style="518" customWidth="1"/>
    <col min="7937" max="7937" width="17.88671875" style="518" bestFit="1" customWidth="1"/>
    <col min="7938" max="7938" width="18.88671875" style="518" customWidth="1"/>
    <col min="7939" max="7939" width="17.88671875" style="518" bestFit="1" customWidth="1"/>
    <col min="7940" max="7940" width="16.88671875" style="518" bestFit="1" customWidth="1"/>
    <col min="7941" max="7941" width="17.88671875" style="518" bestFit="1" customWidth="1"/>
    <col min="7942" max="7942" width="15.33203125" style="518" customWidth="1"/>
    <col min="7943" max="7943" width="0" style="518" hidden="1" customWidth="1"/>
    <col min="7944" max="7945" width="15.109375" style="518" bestFit="1" customWidth="1"/>
    <col min="7946" max="8190" width="11.5546875" style="518"/>
    <col min="8191" max="8191" width="39.88671875" style="518" customWidth="1"/>
    <col min="8192" max="8192" width="13.88671875" style="518" customWidth="1"/>
    <col min="8193" max="8193" width="17.88671875" style="518" bestFit="1" customWidth="1"/>
    <col min="8194" max="8194" width="18.88671875" style="518" customWidth="1"/>
    <col min="8195" max="8195" width="17.88671875" style="518" bestFit="1" customWidth="1"/>
    <col min="8196" max="8196" width="16.88671875" style="518" bestFit="1" customWidth="1"/>
    <col min="8197" max="8197" width="17.88671875" style="518" bestFit="1" customWidth="1"/>
    <col min="8198" max="8198" width="15.33203125" style="518" customWidth="1"/>
    <col min="8199" max="8199" width="0" style="518" hidden="1" customWidth="1"/>
    <col min="8200" max="8201" width="15.109375" style="518" bestFit="1" customWidth="1"/>
    <col min="8202" max="8446" width="11.5546875" style="518"/>
    <col min="8447" max="8447" width="39.88671875" style="518" customWidth="1"/>
    <col min="8448" max="8448" width="13.88671875" style="518" customWidth="1"/>
    <col min="8449" max="8449" width="17.88671875" style="518" bestFit="1" customWidth="1"/>
    <col min="8450" max="8450" width="18.88671875" style="518" customWidth="1"/>
    <col min="8451" max="8451" width="17.88671875" style="518" bestFit="1" customWidth="1"/>
    <col min="8452" max="8452" width="16.88671875" style="518" bestFit="1" customWidth="1"/>
    <col min="8453" max="8453" width="17.88671875" style="518" bestFit="1" customWidth="1"/>
    <col min="8454" max="8454" width="15.33203125" style="518" customWidth="1"/>
    <col min="8455" max="8455" width="0" style="518" hidden="1" customWidth="1"/>
    <col min="8456" max="8457" width="15.109375" style="518" bestFit="1" customWidth="1"/>
    <col min="8458" max="8702" width="11.5546875" style="518"/>
    <col min="8703" max="8703" width="39.88671875" style="518" customWidth="1"/>
    <col min="8704" max="8704" width="13.88671875" style="518" customWidth="1"/>
    <col min="8705" max="8705" width="17.88671875" style="518" bestFit="1" customWidth="1"/>
    <col min="8706" max="8706" width="18.88671875" style="518" customWidth="1"/>
    <col min="8707" max="8707" width="17.88671875" style="518" bestFit="1" customWidth="1"/>
    <col min="8708" max="8708" width="16.88671875" style="518" bestFit="1" customWidth="1"/>
    <col min="8709" max="8709" width="17.88671875" style="518" bestFit="1" customWidth="1"/>
    <col min="8710" max="8710" width="15.33203125" style="518" customWidth="1"/>
    <col min="8711" max="8711" width="0" style="518" hidden="1" customWidth="1"/>
    <col min="8712" max="8713" width="15.109375" style="518" bestFit="1" customWidth="1"/>
    <col min="8714" max="8958" width="11.5546875" style="518"/>
    <col min="8959" max="8959" width="39.88671875" style="518" customWidth="1"/>
    <col min="8960" max="8960" width="13.88671875" style="518" customWidth="1"/>
    <col min="8961" max="8961" width="17.88671875" style="518" bestFit="1" customWidth="1"/>
    <col min="8962" max="8962" width="18.88671875" style="518" customWidth="1"/>
    <col min="8963" max="8963" width="17.88671875" style="518" bestFit="1" customWidth="1"/>
    <col min="8964" max="8964" width="16.88671875" style="518" bestFit="1" customWidth="1"/>
    <col min="8965" max="8965" width="17.88671875" style="518" bestFit="1" customWidth="1"/>
    <col min="8966" max="8966" width="15.33203125" style="518" customWidth="1"/>
    <col min="8967" max="8967" width="0" style="518" hidden="1" customWidth="1"/>
    <col min="8968" max="8969" width="15.109375" style="518" bestFit="1" customWidth="1"/>
    <col min="8970" max="9214" width="11.5546875" style="518"/>
    <col min="9215" max="9215" width="39.88671875" style="518" customWidth="1"/>
    <col min="9216" max="9216" width="13.88671875" style="518" customWidth="1"/>
    <col min="9217" max="9217" width="17.88671875" style="518" bestFit="1" customWidth="1"/>
    <col min="9218" max="9218" width="18.88671875" style="518" customWidth="1"/>
    <col min="9219" max="9219" width="17.88671875" style="518" bestFit="1" customWidth="1"/>
    <col min="9220" max="9220" width="16.88671875" style="518" bestFit="1" customWidth="1"/>
    <col min="9221" max="9221" width="17.88671875" style="518" bestFit="1" customWidth="1"/>
    <col min="9222" max="9222" width="15.33203125" style="518" customWidth="1"/>
    <col min="9223" max="9223" width="0" style="518" hidden="1" customWidth="1"/>
    <col min="9224" max="9225" width="15.109375" style="518" bestFit="1" customWidth="1"/>
    <col min="9226" max="9470" width="11.5546875" style="518"/>
    <col min="9471" max="9471" width="39.88671875" style="518" customWidth="1"/>
    <col min="9472" max="9472" width="13.88671875" style="518" customWidth="1"/>
    <col min="9473" max="9473" width="17.88671875" style="518" bestFit="1" customWidth="1"/>
    <col min="9474" max="9474" width="18.88671875" style="518" customWidth="1"/>
    <col min="9475" max="9475" width="17.88671875" style="518" bestFit="1" customWidth="1"/>
    <col min="9476" max="9476" width="16.88671875" style="518" bestFit="1" customWidth="1"/>
    <col min="9477" max="9477" width="17.88671875" style="518" bestFit="1" customWidth="1"/>
    <col min="9478" max="9478" width="15.33203125" style="518" customWidth="1"/>
    <col min="9479" max="9479" width="0" style="518" hidden="1" customWidth="1"/>
    <col min="9480" max="9481" width="15.109375" style="518" bestFit="1" customWidth="1"/>
    <col min="9482" max="9726" width="11.5546875" style="518"/>
    <col min="9727" max="9727" width="39.88671875" style="518" customWidth="1"/>
    <col min="9728" max="9728" width="13.88671875" style="518" customWidth="1"/>
    <col min="9729" max="9729" width="17.88671875" style="518" bestFit="1" customWidth="1"/>
    <col min="9730" max="9730" width="18.88671875" style="518" customWidth="1"/>
    <col min="9731" max="9731" width="17.88671875" style="518" bestFit="1" customWidth="1"/>
    <col min="9732" max="9732" width="16.88671875" style="518" bestFit="1" customWidth="1"/>
    <col min="9733" max="9733" width="17.88671875" style="518" bestFit="1" customWidth="1"/>
    <col min="9734" max="9734" width="15.33203125" style="518" customWidth="1"/>
    <col min="9735" max="9735" width="0" style="518" hidden="1" customWidth="1"/>
    <col min="9736" max="9737" width="15.109375" style="518" bestFit="1" customWidth="1"/>
    <col min="9738" max="9982" width="11.5546875" style="518"/>
    <col min="9983" max="9983" width="39.88671875" style="518" customWidth="1"/>
    <col min="9984" max="9984" width="13.88671875" style="518" customWidth="1"/>
    <col min="9985" max="9985" width="17.88671875" style="518" bestFit="1" customWidth="1"/>
    <col min="9986" max="9986" width="18.88671875" style="518" customWidth="1"/>
    <col min="9987" max="9987" width="17.88671875" style="518" bestFit="1" customWidth="1"/>
    <col min="9988" max="9988" width="16.88671875" style="518" bestFit="1" customWidth="1"/>
    <col min="9989" max="9989" width="17.88671875" style="518" bestFit="1" customWidth="1"/>
    <col min="9990" max="9990" width="15.33203125" style="518" customWidth="1"/>
    <col min="9991" max="9991" width="0" style="518" hidden="1" customWidth="1"/>
    <col min="9992" max="9993" width="15.109375" style="518" bestFit="1" customWidth="1"/>
    <col min="9994" max="10238" width="11.5546875" style="518"/>
    <col min="10239" max="10239" width="39.88671875" style="518" customWidth="1"/>
    <col min="10240" max="10240" width="13.88671875" style="518" customWidth="1"/>
    <col min="10241" max="10241" width="17.88671875" style="518" bestFit="1" customWidth="1"/>
    <col min="10242" max="10242" width="18.88671875" style="518" customWidth="1"/>
    <col min="10243" max="10243" width="17.88671875" style="518" bestFit="1" customWidth="1"/>
    <col min="10244" max="10244" width="16.88671875" style="518" bestFit="1" customWidth="1"/>
    <col min="10245" max="10245" width="17.88671875" style="518" bestFit="1" customWidth="1"/>
    <col min="10246" max="10246" width="15.33203125" style="518" customWidth="1"/>
    <col min="10247" max="10247" width="0" style="518" hidden="1" customWidth="1"/>
    <col min="10248" max="10249" width="15.109375" style="518" bestFit="1" customWidth="1"/>
    <col min="10250" max="10494" width="11.5546875" style="518"/>
    <col min="10495" max="10495" width="39.88671875" style="518" customWidth="1"/>
    <col min="10496" max="10496" width="13.88671875" style="518" customWidth="1"/>
    <col min="10497" max="10497" width="17.88671875" style="518" bestFit="1" customWidth="1"/>
    <col min="10498" max="10498" width="18.88671875" style="518" customWidth="1"/>
    <col min="10499" max="10499" width="17.88671875" style="518" bestFit="1" customWidth="1"/>
    <col min="10500" max="10500" width="16.88671875" style="518" bestFit="1" customWidth="1"/>
    <col min="10501" max="10501" width="17.88671875" style="518" bestFit="1" customWidth="1"/>
    <col min="10502" max="10502" width="15.33203125" style="518" customWidth="1"/>
    <col min="10503" max="10503" width="0" style="518" hidden="1" customWidth="1"/>
    <col min="10504" max="10505" width="15.109375" style="518" bestFit="1" customWidth="1"/>
    <col min="10506" max="10750" width="11.5546875" style="518"/>
    <col min="10751" max="10751" width="39.88671875" style="518" customWidth="1"/>
    <col min="10752" max="10752" width="13.88671875" style="518" customWidth="1"/>
    <col min="10753" max="10753" width="17.88671875" style="518" bestFit="1" customWidth="1"/>
    <col min="10754" max="10754" width="18.88671875" style="518" customWidth="1"/>
    <col min="10755" max="10755" width="17.88671875" style="518" bestFit="1" customWidth="1"/>
    <col min="10756" max="10756" width="16.88671875" style="518" bestFit="1" customWidth="1"/>
    <col min="10757" max="10757" width="17.88671875" style="518" bestFit="1" customWidth="1"/>
    <col min="10758" max="10758" width="15.33203125" style="518" customWidth="1"/>
    <col min="10759" max="10759" width="0" style="518" hidden="1" customWidth="1"/>
    <col min="10760" max="10761" width="15.109375" style="518" bestFit="1" customWidth="1"/>
    <col min="10762" max="11006" width="11.5546875" style="518"/>
    <col min="11007" max="11007" width="39.88671875" style="518" customWidth="1"/>
    <col min="11008" max="11008" width="13.88671875" style="518" customWidth="1"/>
    <col min="11009" max="11009" width="17.88671875" style="518" bestFit="1" customWidth="1"/>
    <col min="11010" max="11010" width="18.88671875" style="518" customWidth="1"/>
    <col min="11011" max="11011" width="17.88671875" style="518" bestFit="1" customWidth="1"/>
    <col min="11012" max="11012" width="16.88671875" style="518" bestFit="1" customWidth="1"/>
    <col min="11013" max="11013" width="17.88671875" style="518" bestFit="1" customWidth="1"/>
    <col min="11014" max="11014" width="15.33203125" style="518" customWidth="1"/>
    <col min="11015" max="11015" width="0" style="518" hidden="1" customWidth="1"/>
    <col min="11016" max="11017" width="15.109375" style="518" bestFit="1" customWidth="1"/>
    <col min="11018" max="11262" width="11.5546875" style="518"/>
    <col min="11263" max="11263" width="39.88671875" style="518" customWidth="1"/>
    <col min="11264" max="11264" width="13.88671875" style="518" customWidth="1"/>
    <col min="11265" max="11265" width="17.88671875" style="518" bestFit="1" customWidth="1"/>
    <col min="11266" max="11266" width="18.88671875" style="518" customWidth="1"/>
    <col min="11267" max="11267" width="17.88671875" style="518" bestFit="1" customWidth="1"/>
    <col min="11268" max="11268" width="16.88671875" style="518" bestFit="1" customWidth="1"/>
    <col min="11269" max="11269" width="17.88671875" style="518" bestFit="1" customWidth="1"/>
    <col min="11270" max="11270" width="15.33203125" style="518" customWidth="1"/>
    <col min="11271" max="11271" width="0" style="518" hidden="1" customWidth="1"/>
    <col min="11272" max="11273" width="15.109375" style="518" bestFit="1" customWidth="1"/>
    <col min="11274" max="11518" width="11.5546875" style="518"/>
    <col min="11519" max="11519" width="39.88671875" style="518" customWidth="1"/>
    <col min="11520" max="11520" width="13.88671875" style="518" customWidth="1"/>
    <col min="11521" max="11521" width="17.88671875" style="518" bestFit="1" customWidth="1"/>
    <col min="11522" max="11522" width="18.88671875" style="518" customWidth="1"/>
    <col min="11523" max="11523" width="17.88671875" style="518" bestFit="1" customWidth="1"/>
    <col min="11524" max="11524" width="16.88671875" style="518" bestFit="1" customWidth="1"/>
    <col min="11525" max="11525" width="17.88671875" style="518" bestFit="1" customWidth="1"/>
    <col min="11526" max="11526" width="15.33203125" style="518" customWidth="1"/>
    <col min="11527" max="11527" width="0" style="518" hidden="1" customWidth="1"/>
    <col min="11528" max="11529" width="15.109375" style="518" bestFit="1" customWidth="1"/>
    <col min="11530" max="11774" width="11.5546875" style="518"/>
    <col min="11775" max="11775" width="39.88671875" style="518" customWidth="1"/>
    <col min="11776" max="11776" width="13.88671875" style="518" customWidth="1"/>
    <col min="11777" max="11777" width="17.88671875" style="518" bestFit="1" customWidth="1"/>
    <col min="11778" max="11778" width="18.88671875" style="518" customWidth="1"/>
    <col min="11779" max="11779" width="17.88671875" style="518" bestFit="1" customWidth="1"/>
    <col min="11780" max="11780" width="16.88671875" style="518" bestFit="1" customWidth="1"/>
    <col min="11781" max="11781" width="17.88671875" style="518" bestFit="1" customWidth="1"/>
    <col min="11782" max="11782" width="15.33203125" style="518" customWidth="1"/>
    <col min="11783" max="11783" width="0" style="518" hidden="1" customWidth="1"/>
    <col min="11784" max="11785" width="15.109375" style="518" bestFit="1" customWidth="1"/>
    <col min="11786" max="12030" width="11.5546875" style="518"/>
    <col min="12031" max="12031" width="39.88671875" style="518" customWidth="1"/>
    <col min="12032" max="12032" width="13.88671875" style="518" customWidth="1"/>
    <col min="12033" max="12033" width="17.88671875" style="518" bestFit="1" customWidth="1"/>
    <col min="12034" max="12034" width="18.88671875" style="518" customWidth="1"/>
    <col min="12035" max="12035" width="17.88671875" style="518" bestFit="1" customWidth="1"/>
    <col min="12036" max="12036" width="16.88671875" style="518" bestFit="1" customWidth="1"/>
    <col min="12037" max="12037" width="17.88671875" style="518" bestFit="1" customWidth="1"/>
    <col min="12038" max="12038" width="15.33203125" style="518" customWidth="1"/>
    <col min="12039" max="12039" width="0" style="518" hidden="1" customWidth="1"/>
    <col min="12040" max="12041" width="15.109375" style="518" bestFit="1" customWidth="1"/>
    <col min="12042" max="12286" width="11.5546875" style="518"/>
    <col min="12287" max="12287" width="39.88671875" style="518" customWidth="1"/>
    <col min="12288" max="12288" width="13.88671875" style="518" customWidth="1"/>
    <col min="12289" max="12289" width="17.88671875" style="518" bestFit="1" customWidth="1"/>
    <col min="12290" max="12290" width="18.88671875" style="518" customWidth="1"/>
    <col min="12291" max="12291" width="17.88671875" style="518" bestFit="1" customWidth="1"/>
    <col min="12292" max="12292" width="16.88671875" style="518" bestFit="1" customWidth="1"/>
    <col min="12293" max="12293" width="17.88671875" style="518" bestFit="1" customWidth="1"/>
    <col min="12294" max="12294" width="15.33203125" style="518" customWidth="1"/>
    <col min="12295" max="12295" width="0" style="518" hidden="1" customWidth="1"/>
    <col min="12296" max="12297" width="15.109375" style="518" bestFit="1" customWidth="1"/>
    <col min="12298" max="12542" width="11.5546875" style="518"/>
    <col min="12543" max="12543" width="39.88671875" style="518" customWidth="1"/>
    <col min="12544" max="12544" width="13.88671875" style="518" customWidth="1"/>
    <col min="12545" max="12545" width="17.88671875" style="518" bestFit="1" customWidth="1"/>
    <col min="12546" max="12546" width="18.88671875" style="518" customWidth="1"/>
    <col min="12547" max="12547" width="17.88671875" style="518" bestFit="1" customWidth="1"/>
    <col min="12548" max="12548" width="16.88671875" style="518" bestFit="1" customWidth="1"/>
    <col min="12549" max="12549" width="17.88671875" style="518" bestFit="1" customWidth="1"/>
    <col min="12550" max="12550" width="15.33203125" style="518" customWidth="1"/>
    <col min="12551" max="12551" width="0" style="518" hidden="1" customWidth="1"/>
    <col min="12552" max="12553" width="15.109375" style="518" bestFit="1" customWidth="1"/>
    <col min="12554" max="12798" width="11.5546875" style="518"/>
    <col min="12799" max="12799" width="39.88671875" style="518" customWidth="1"/>
    <col min="12800" max="12800" width="13.88671875" style="518" customWidth="1"/>
    <col min="12801" max="12801" width="17.88671875" style="518" bestFit="1" customWidth="1"/>
    <col min="12802" max="12802" width="18.88671875" style="518" customWidth="1"/>
    <col min="12803" max="12803" width="17.88671875" style="518" bestFit="1" customWidth="1"/>
    <col min="12804" max="12804" width="16.88671875" style="518" bestFit="1" customWidth="1"/>
    <col min="12805" max="12805" width="17.88671875" style="518" bestFit="1" customWidth="1"/>
    <col min="12806" max="12806" width="15.33203125" style="518" customWidth="1"/>
    <col min="12807" max="12807" width="0" style="518" hidden="1" customWidth="1"/>
    <col min="12808" max="12809" width="15.109375" style="518" bestFit="1" customWidth="1"/>
    <col min="12810" max="13054" width="11.5546875" style="518"/>
    <col min="13055" max="13055" width="39.88671875" style="518" customWidth="1"/>
    <col min="13056" max="13056" width="13.88671875" style="518" customWidth="1"/>
    <col min="13057" max="13057" width="17.88671875" style="518" bestFit="1" customWidth="1"/>
    <col min="13058" max="13058" width="18.88671875" style="518" customWidth="1"/>
    <col min="13059" max="13059" width="17.88671875" style="518" bestFit="1" customWidth="1"/>
    <col min="13060" max="13060" width="16.88671875" style="518" bestFit="1" customWidth="1"/>
    <col min="13061" max="13061" width="17.88671875" style="518" bestFit="1" customWidth="1"/>
    <col min="13062" max="13062" width="15.33203125" style="518" customWidth="1"/>
    <col min="13063" max="13063" width="0" style="518" hidden="1" customWidth="1"/>
    <col min="13064" max="13065" width="15.109375" style="518" bestFit="1" customWidth="1"/>
    <col min="13066" max="13310" width="11.5546875" style="518"/>
    <col min="13311" max="13311" width="39.88671875" style="518" customWidth="1"/>
    <col min="13312" max="13312" width="13.88671875" style="518" customWidth="1"/>
    <col min="13313" max="13313" width="17.88671875" style="518" bestFit="1" customWidth="1"/>
    <col min="13314" max="13314" width="18.88671875" style="518" customWidth="1"/>
    <col min="13315" max="13315" width="17.88671875" style="518" bestFit="1" customWidth="1"/>
    <col min="13316" max="13316" width="16.88671875" style="518" bestFit="1" customWidth="1"/>
    <col min="13317" max="13317" width="17.88671875" style="518" bestFit="1" customWidth="1"/>
    <col min="13318" max="13318" width="15.33203125" style="518" customWidth="1"/>
    <col min="13319" max="13319" width="0" style="518" hidden="1" customWidth="1"/>
    <col min="13320" max="13321" width="15.109375" style="518" bestFit="1" customWidth="1"/>
    <col min="13322" max="13566" width="11.5546875" style="518"/>
    <col min="13567" max="13567" width="39.88671875" style="518" customWidth="1"/>
    <col min="13568" max="13568" width="13.88671875" style="518" customWidth="1"/>
    <col min="13569" max="13569" width="17.88671875" style="518" bestFit="1" customWidth="1"/>
    <col min="13570" max="13570" width="18.88671875" style="518" customWidth="1"/>
    <col min="13571" max="13571" width="17.88671875" style="518" bestFit="1" customWidth="1"/>
    <col min="13572" max="13572" width="16.88671875" style="518" bestFit="1" customWidth="1"/>
    <col min="13573" max="13573" width="17.88671875" style="518" bestFit="1" customWidth="1"/>
    <col min="13574" max="13574" width="15.33203125" style="518" customWidth="1"/>
    <col min="13575" max="13575" width="0" style="518" hidden="1" customWidth="1"/>
    <col min="13576" max="13577" width="15.109375" style="518" bestFit="1" customWidth="1"/>
    <col min="13578" max="13822" width="11.5546875" style="518"/>
    <col min="13823" max="13823" width="39.88671875" style="518" customWidth="1"/>
    <col min="13824" max="13824" width="13.88671875" style="518" customWidth="1"/>
    <col min="13825" max="13825" width="17.88671875" style="518" bestFit="1" customWidth="1"/>
    <col min="13826" max="13826" width="18.88671875" style="518" customWidth="1"/>
    <col min="13827" max="13827" width="17.88671875" style="518" bestFit="1" customWidth="1"/>
    <col min="13828" max="13828" width="16.88671875" style="518" bestFit="1" customWidth="1"/>
    <col min="13829" max="13829" width="17.88671875" style="518" bestFit="1" customWidth="1"/>
    <col min="13830" max="13830" width="15.33203125" style="518" customWidth="1"/>
    <col min="13831" max="13831" width="0" style="518" hidden="1" customWidth="1"/>
    <col min="13832" max="13833" width="15.109375" style="518" bestFit="1" customWidth="1"/>
    <col min="13834" max="14078" width="11.5546875" style="518"/>
    <col min="14079" max="14079" width="39.88671875" style="518" customWidth="1"/>
    <col min="14080" max="14080" width="13.88671875" style="518" customWidth="1"/>
    <col min="14081" max="14081" width="17.88671875" style="518" bestFit="1" customWidth="1"/>
    <col min="14082" max="14082" width="18.88671875" style="518" customWidth="1"/>
    <col min="14083" max="14083" width="17.88671875" style="518" bestFit="1" customWidth="1"/>
    <col min="14084" max="14084" width="16.88671875" style="518" bestFit="1" customWidth="1"/>
    <col min="14085" max="14085" width="17.88671875" style="518" bestFit="1" customWidth="1"/>
    <col min="14086" max="14086" width="15.33203125" style="518" customWidth="1"/>
    <col min="14087" max="14087" width="0" style="518" hidden="1" customWidth="1"/>
    <col min="14088" max="14089" width="15.109375" style="518" bestFit="1" customWidth="1"/>
    <col min="14090" max="14334" width="11.5546875" style="518"/>
    <col min="14335" max="14335" width="39.88671875" style="518" customWidth="1"/>
    <col min="14336" max="14336" width="13.88671875" style="518" customWidth="1"/>
    <col min="14337" max="14337" width="17.88671875" style="518" bestFit="1" customWidth="1"/>
    <col min="14338" max="14338" width="18.88671875" style="518" customWidth="1"/>
    <col min="14339" max="14339" width="17.88671875" style="518" bestFit="1" customWidth="1"/>
    <col min="14340" max="14340" width="16.88671875" style="518" bestFit="1" customWidth="1"/>
    <col min="14341" max="14341" width="17.88671875" style="518" bestFit="1" customWidth="1"/>
    <col min="14342" max="14342" width="15.33203125" style="518" customWidth="1"/>
    <col min="14343" max="14343" width="0" style="518" hidden="1" customWidth="1"/>
    <col min="14344" max="14345" width="15.109375" style="518" bestFit="1" customWidth="1"/>
    <col min="14346" max="14590" width="11.5546875" style="518"/>
    <col min="14591" max="14591" width="39.88671875" style="518" customWidth="1"/>
    <col min="14592" max="14592" width="13.88671875" style="518" customWidth="1"/>
    <col min="14593" max="14593" width="17.88671875" style="518" bestFit="1" customWidth="1"/>
    <col min="14594" max="14594" width="18.88671875" style="518" customWidth="1"/>
    <col min="14595" max="14595" width="17.88671875" style="518" bestFit="1" customWidth="1"/>
    <col min="14596" max="14596" width="16.88671875" style="518" bestFit="1" customWidth="1"/>
    <col min="14597" max="14597" width="17.88671875" style="518" bestFit="1" customWidth="1"/>
    <col min="14598" max="14598" width="15.33203125" style="518" customWidth="1"/>
    <col min="14599" max="14599" width="0" style="518" hidden="1" customWidth="1"/>
    <col min="14600" max="14601" width="15.109375" style="518" bestFit="1" customWidth="1"/>
    <col min="14602" max="14846" width="11.5546875" style="518"/>
    <col min="14847" max="14847" width="39.88671875" style="518" customWidth="1"/>
    <col min="14848" max="14848" width="13.88671875" style="518" customWidth="1"/>
    <col min="14849" max="14849" width="17.88671875" style="518" bestFit="1" customWidth="1"/>
    <col min="14850" max="14850" width="18.88671875" style="518" customWidth="1"/>
    <col min="14851" max="14851" width="17.88671875" style="518" bestFit="1" customWidth="1"/>
    <col min="14852" max="14852" width="16.88671875" style="518" bestFit="1" customWidth="1"/>
    <col min="14853" max="14853" width="17.88671875" style="518" bestFit="1" customWidth="1"/>
    <col min="14854" max="14854" width="15.33203125" style="518" customWidth="1"/>
    <col min="14855" max="14855" width="0" style="518" hidden="1" customWidth="1"/>
    <col min="14856" max="14857" width="15.109375" style="518" bestFit="1" customWidth="1"/>
    <col min="14858" max="15102" width="11.5546875" style="518"/>
    <col min="15103" max="15103" width="39.88671875" style="518" customWidth="1"/>
    <col min="15104" max="15104" width="13.88671875" style="518" customWidth="1"/>
    <col min="15105" max="15105" width="17.88671875" style="518" bestFit="1" customWidth="1"/>
    <col min="15106" max="15106" width="18.88671875" style="518" customWidth="1"/>
    <col min="15107" max="15107" width="17.88671875" style="518" bestFit="1" customWidth="1"/>
    <col min="15108" max="15108" width="16.88671875" style="518" bestFit="1" customWidth="1"/>
    <col min="15109" max="15109" width="17.88671875" style="518" bestFit="1" customWidth="1"/>
    <col min="15110" max="15110" width="15.33203125" style="518" customWidth="1"/>
    <col min="15111" max="15111" width="0" style="518" hidden="1" customWidth="1"/>
    <col min="15112" max="15113" width="15.109375" style="518" bestFit="1" customWidth="1"/>
    <col min="15114" max="15358" width="11.5546875" style="518"/>
    <col min="15359" max="15359" width="39.88671875" style="518" customWidth="1"/>
    <col min="15360" max="15360" width="13.88671875" style="518" customWidth="1"/>
    <col min="15361" max="15361" width="17.88671875" style="518" bestFit="1" customWidth="1"/>
    <col min="15362" max="15362" width="18.88671875" style="518" customWidth="1"/>
    <col min="15363" max="15363" width="17.88671875" style="518" bestFit="1" customWidth="1"/>
    <col min="15364" max="15364" width="16.88671875" style="518" bestFit="1" customWidth="1"/>
    <col min="15365" max="15365" width="17.88671875" style="518" bestFit="1" customWidth="1"/>
    <col min="15366" max="15366" width="15.33203125" style="518" customWidth="1"/>
    <col min="15367" max="15367" width="0" style="518" hidden="1" customWidth="1"/>
    <col min="15368" max="15369" width="15.109375" style="518" bestFit="1" customWidth="1"/>
    <col min="15370" max="15614" width="11.5546875" style="518"/>
    <col min="15615" max="15615" width="39.88671875" style="518" customWidth="1"/>
    <col min="15616" max="15616" width="13.88671875" style="518" customWidth="1"/>
    <col min="15617" max="15617" width="17.88671875" style="518" bestFit="1" customWidth="1"/>
    <col min="15618" max="15618" width="18.88671875" style="518" customWidth="1"/>
    <col min="15619" max="15619" width="17.88671875" style="518" bestFit="1" customWidth="1"/>
    <col min="15620" max="15620" width="16.88671875" style="518" bestFit="1" customWidth="1"/>
    <col min="15621" max="15621" width="17.88671875" style="518" bestFit="1" customWidth="1"/>
    <col min="15622" max="15622" width="15.33203125" style="518" customWidth="1"/>
    <col min="15623" max="15623" width="0" style="518" hidden="1" customWidth="1"/>
    <col min="15624" max="15625" width="15.109375" style="518" bestFit="1" customWidth="1"/>
    <col min="15626" max="15870" width="11.5546875" style="518"/>
    <col min="15871" max="15871" width="39.88671875" style="518" customWidth="1"/>
    <col min="15872" max="15872" width="13.88671875" style="518" customWidth="1"/>
    <col min="15873" max="15873" width="17.88671875" style="518" bestFit="1" customWidth="1"/>
    <col min="15874" max="15874" width="18.88671875" style="518" customWidth="1"/>
    <col min="15875" max="15875" width="17.88671875" style="518" bestFit="1" customWidth="1"/>
    <col min="15876" max="15876" width="16.88671875" style="518" bestFit="1" customWidth="1"/>
    <col min="15877" max="15877" width="17.88671875" style="518" bestFit="1" customWidth="1"/>
    <col min="15878" max="15878" width="15.33203125" style="518" customWidth="1"/>
    <col min="15879" max="15879" width="0" style="518" hidden="1" customWidth="1"/>
    <col min="15880" max="15881" width="15.109375" style="518" bestFit="1" customWidth="1"/>
    <col min="15882" max="16126" width="11.5546875" style="518"/>
    <col min="16127" max="16127" width="39.88671875" style="518" customWidth="1"/>
    <col min="16128" max="16128" width="13.88671875" style="518" customWidth="1"/>
    <col min="16129" max="16129" width="17.88671875" style="518" bestFit="1" customWidth="1"/>
    <col min="16130" max="16130" width="18.88671875" style="518" customWidth="1"/>
    <col min="16131" max="16131" width="17.88671875" style="518" bestFit="1" customWidth="1"/>
    <col min="16132" max="16132" width="16.88671875" style="518" bestFit="1" customWidth="1"/>
    <col min="16133" max="16133" width="17.88671875" style="518" bestFit="1" customWidth="1"/>
    <col min="16134" max="16134" width="15.33203125" style="518" customWidth="1"/>
    <col min="16135" max="16135" width="0" style="518" hidden="1" customWidth="1"/>
    <col min="16136" max="16137" width="15.109375" style="518" bestFit="1" customWidth="1"/>
    <col min="16138" max="16384" width="11.5546875" style="518"/>
  </cols>
  <sheetData>
    <row r="1" spans="1:9" ht="19.05" customHeight="1" thickBot="1" x14ac:dyDescent="0.3"/>
    <row r="2" spans="1:9" ht="19.05" customHeight="1" x14ac:dyDescent="0.25">
      <c r="A2" s="520"/>
      <c r="B2" s="1197" t="str">
        <f>+AIU!B3</f>
        <v>CONSTRUCCIÓN DE PAVIMENTO EN CONCRETO RÍGIDO, OBRAS DE DRENAJES Y CONTENCION EN DIFERENTES CALLES Y CARRERAS URBANAS DEL MUNICIPIO DE TURBANA - BOLIVAR</v>
      </c>
      <c r="C2" s="1198"/>
      <c r="D2" s="1198"/>
      <c r="E2" s="1198"/>
      <c r="F2" s="1198"/>
      <c r="G2" s="1198"/>
      <c r="H2" s="1199"/>
      <c r="I2" s="520"/>
    </row>
    <row r="3" spans="1:9" ht="19.05" customHeight="1" thickBot="1" x14ac:dyDescent="0.3">
      <c r="A3" s="520"/>
      <c r="B3" s="1200"/>
      <c r="C3" s="1201"/>
      <c r="D3" s="1201"/>
      <c r="E3" s="1201"/>
      <c r="F3" s="1201"/>
      <c r="G3" s="1201"/>
      <c r="H3" s="1202"/>
      <c r="I3" s="520"/>
    </row>
    <row r="4" spans="1:9" ht="19.05" customHeight="1" x14ac:dyDescent="0.25">
      <c r="A4" s="520"/>
      <c r="B4" s="1203" t="s">
        <v>705</v>
      </c>
      <c r="C4" s="1204"/>
      <c r="D4" s="1204"/>
      <c r="E4" s="1204"/>
      <c r="F4" s="1204"/>
      <c r="G4" s="1204"/>
      <c r="H4" s="1205"/>
      <c r="I4" s="520"/>
    </row>
    <row r="5" spans="1:9" ht="14.4" customHeight="1" x14ac:dyDescent="0.25">
      <c r="A5" s="520"/>
      <c r="B5" s="1206"/>
      <c r="C5" s="1207"/>
      <c r="D5" s="1207"/>
      <c r="E5" s="1207"/>
      <c r="F5" s="1207"/>
      <c r="G5" s="1207"/>
      <c r="H5" s="1208"/>
      <c r="I5" s="520"/>
    </row>
    <row r="6" spans="1:9" ht="19.05" customHeight="1" x14ac:dyDescent="0.25">
      <c r="A6" s="520"/>
      <c r="B6" s="1209" t="s">
        <v>706</v>
      </c>
      <c r="C6" s="1210"/>
      <c r="D6" s="521">
        <f>+'PRESUPUESTO GENERAL'!F281</f>
        <v>4596263006.3346663</v>
      </c>
      <c r="E6" s="522"/>
      <c r="F6" s="520"/>
      <c r="G6" s="523"/>
      <c r="H6" s="524"/>
      <c r="I6" s="525"/>
    </row>
    <row r="7" spans="1:9" ht="19.05" customHeight="1" x14ac:dyDescent="0.25">
      <c r="A7" s="520"/>
      <c r="B7" s="1209" t="s">
        <v>707</v>
      </c>
      <c r="C7" s="1210"/>
      <c r="D7" s="526">
        <v>12</v>
      </c>
      <c r="E7" s="520"/>
      <c r="F7" s="520"/>
      <c r="G7" s="523"/>
      <c r="H7" s="527"/>
      <c r="I7" s="525"/>
    </row>
    <row r="8" spans="1:9" ht="14.4" customHeight="1" thickBot="1" x14ac:dyDescent="0.3">
      <c r="A8" s="520"/>
      <c r="B8" s="1194"/>
      <c r="C8" s="1195"/>
      <c r="D8" s="1195"/>
      <c r="E8" s="1195"/>
      <c r="F8" s="1195"/>
      <c r="G8" s="1195"/>
      <c r="H8" s="1196"/>
      <c r="I8" s="525"/>
    </row>
    <row r="9" spans="1:9" ht="19.05" customHeight="1" x14ac:dyDescent="0.25">
      <c r="A9" s="520"/>
      <c r="B9" s="1182"/>
      <c r="C9" s="1183"/>
      <c r="D9" s="1183"/>
      <c r="E9" s="1183"/>
      <c r="F9" s="1183"/>
      <c r="G9" s="1183"/>
      <c r="H9" s="1184"/>
      <c r="I9" s="520"/>
    </row>
    <row r="10" spans="1:9" ht="19.05" customHeight="1" x14ac:dyDescent="0.25">
      <c r="A10" s="520"/>
      <c r="B10" s="1139" t="s">
        <v>708</v>
      </c>
      <c r="C10" s="1140"/>
      <c r="D10" s="1140"/>
      <c r="E10" s="1140"/>
      <c r="F10" s="1140"/>
      <c r="G10" s="1140"/>
      <c r="H10" s="1141"/>
      <c r="I10" s="520"/>
    </row>
    <row r="11" spans="1:9" ht="19.05" customHeight="1" thickBot="1" x14ac:dyDescent="0.3">
      <c r="A11" s="520"/>
      <c r="B11" s="1185" t="s">
        <v>134</v>
      </c>
      <c r="C11" s="1186"/>
      <c r="D11" s="1187"/>
      <c r="E11" s="528" t="s">
        <v>709</v>
      </c>
      <c r="F11" s="528" t="s">
        <v>710</v>
      </c>
      <c r="G11" s="529" t="s">
        <v>0</v>
      </c>
      <c r="H11" s="530" t="s">
        <v>711</v>
      </c>
      <c r="I11" s="520"/>
    </row>
    <row r="12" spans="1:9" ht="19.05" customHeight="1" x14ac:dyDescent="0.25">
      <c r="A12" s="520"/>
      <c r="B12" s="1188" t="s">
        <v>712</v>
      </c>
      <c r="C12" s="1189"/>
      <c r="D12" s="1189"/>
      <c r="E12" s="1189"/>
      <c r="F12" s="1189"/>
      <c r="G12" s="1189"/>
      <c r="H12" s="1190"/>
      <c r="I12" s="520"/>
    </row>
    <row r="13" spans="1:9" ht="64.95" customHeight="1" x14ac:dyDescent="0.25">
      <c r="A13" s="520"/>
      <c r="B13" s="1167" t="s">
        <v>713</v>
      </c>
      <c r="C13" s="1168"/>
      <c r="D13" s="1169"/>
      <c r="E13" s="531" t="s">
        <v>161</v>
      </c>
      <c r="F13" s="532">
        <v>112500</v>
      </c>
      <c r="G13" s="533">
        <v>1</v>
      </c>
      <c r="H13" s="534">
        <f t="shared" ref="H13:H18" si="0">F13*G13</f>
        <v>112500</v>
      </c>
      <c r="I13" s="520"/>
    </row>
    <row r="14" spans="1:9" ht="55.05" customHeight="1" x14ac:dyDescent="0.25">
      <c r="A14" s="520"/>
      <c r="B14" s="1167" t="s">
        <v>714</v>
      </c>
      <c r="C14" s="1168"/>
      <c r="D14" s="1169"/>
      <c r="E14" s="531" t="s">
        <v>161</v>
      </c>
      <c r="F14" s="532">
        <v>200000</v>
      </c>
      <c r="G14" s="533">
        <v>1</v>
      </c>
      <c r="H14" s="534">
        <f t="shared" si="0"/>
        <v>200000</v>
      </c>
      <c r="I14" s="520"/>
    </row>
    <row r="15" spans="1:9" ht="55.05" customHeight="1" x14ac:dyDescent="0.25">
      <c r="A15" s="520"/>
      <c r="B15" s="1167" t="s">
        <v>715</v>
      </c>
      <c r="C15" s="1168"/>
      <c r="D15" s="1169"/>
      <c r="E15" s="531" t="s">
        <v>161</v>
      </c>
      <c r="F15" s="532">
        <v>76000</v>
      </c>
      <c r="G15" s="533">
        <v>1</v>
      </c>
      <c r="H15" s="534">
        <f t="shared" si="0"/>
        <v>76000</v>
      </c>
      <c r="I15" s="520"/>
    </row>
    <row r="16" spans="1:9" ht="55.05" customHeight="1" x14ac:dyDescent="0.25">
      <c r="A16" s="520"/>
      <c r="B16" s="1167" t="s">
        <v>716</v>
      </c>
      <c r="C16" s="1168"/>
      <c r="D16" s="1169"/>
      <c r="E16" s="531" t="s">
        <v>161</v>
      </c>
      <c r="F16" s="532">
        <v>240000</v>
      </c>
      <c r="G16" s="533">
        <v>1</v>
      </c>
      <c r="H16" s="534">
        <f t="shared" si="0"/>
        <v>240000</v>
      </c>
      <c r="I16" s="520"/>
    </row>
    <row r="17" spans="1:9" ht="55.05" customHeight="1" x14ac:dyDescent="0.25">
      <c r="A17" s="520"/>
      <c r="B17" s="1167" t="s">
        <v>717</v>
      </c>
      <c r="C17" s="1168"/>
      <c r="D17" s="1169"/>
      <c r="E17" s="531" t="s">
        <v>161</v>
      </c>
      <c r="F17" s="532">
        <v>120000</v>
      </c>
      <c r="G17" s="533">
        <v>7</v>
      </c>
      <c r="H17" s="534">
        <f t="shared" si="0"/>
        <v>840000</v>
      </c>
      <c r="I17" s="520"/>
    </row>
    <row r="18" spans="1:9" ht="55.05" customHeight="1" x14ac:dyDescent="0.25">
      <c r="A18" s="520"/>
      <c r="B18" s="1167" t="s">
        <v>718</v>
      </c>
      <c r="C18" s="1168"/>
      <c r="D18" s="1169"/>
      <c r="E18" s="531" t="s">
        <v>719</v>
      </c>
      <c r="F18" s="532">
        <v>500000</v>
      </c>
      <c r="G18" s="533">
        <v>12</v>
      </c>
      <c r="H18" s="534">
        <f t="shared" si="0"/>
        <v>6000000</v>
      </c>
      <c r="I18" s="520"/>
    </row>
    <row r="19" spans="1:9" ht="19.05" customHeight="1" x14ac:dyDescent="0.25">
      <c r="A19" s="520"/>
      <c r="B19" s="1191"/>
      <c r="C19" s="1192"/>
      <c r="D19" s="1192"/>
      <c r="E19" s="1192"/>
      <c r="F19" s="1192"/>
      <c r="G19" s="1192"/>
      <c r="H19" s="1193"/>
      <c r="I19" s="520"/>
    </row>
    <row r="20" spans="1:9" ht="19.05" customHeight="1" x14ac:dyDescent="0.25">
      <c r="A20" s="520"/>
      <c r="B20" s="1176" t="s">
        <v>720</v>
      </c>
      <c r="C20" s="1177"/>
      <c r="D20" s="1177"/>
      <c r="E20" s="1177"/>
      <c r="F20" s="1177"/>
      <c r="G20" s="1178"/>
      <c r="H20" s="535">
        <f>SUM(H12:H19)</f>
        <v>7468500</v>
      </c>
      <c r="I20" s="520"/>
    </row>
    <row r="21" spans="1:9" ht="19.05" customHeight="1" x14ac:dyDescent="0.25">
      <c r="A21" s="520"/>
      <c r="B21" s="1176" t="s">
        <v>721</v>
      </c>
      <c r="C21" s="1177"/>
      <c r="D21" s="1177"/>
      <c r="E21" s="1177"/>
      <c r="F21" s="1177"/>
      <c r="G21" s="1178"/>
      <c r="H21" s="536">
        <f>ROUND(H20/$D$6,4)</f>
        <v>1.6000000000000001E-3</v>
      </c>
      <c r="I21" s="520"/>
    </row>
    <row r="22" spans="1:9" ht="19.05" customHeight="1" x14ac:dyDescent="0.25">
      <c r="A22" s="520"/>
      <c r="B22" s="1179"/>
      <c r="C22" s="1180"/>
      <c r="D22" s="1180"/>
      <c r="E22" s="1180"/>
      <c r="F22" s="1180"/>
      <c r="G22" s="1180"/>
      <c r="H22" s="1181"/>
      <c r="I22" s="520"/>
    </row>
    <row r="23" spans="1:9" ht="19.05" customHeight="1" x14ac:dyDescent="0.25">
      <c r="A23" s="520"/>
      <c r="B23" s="1139" t="s">
        <v>722</v>
      </c>
      <c r="C23" s="1140"/>
      <c r="D23" s="1140"/>
      <c r="E23" s="1140"/>
      <c r="F23" s="1140"/>
      <c r="G23" s="1140"/>
      <c r="H23" s="1141"/>
      <c r="I23" s="520"/>
    </row>
    <row r="24" spans="1:9" ht="49.95" customHeight="1" x14ac:dyDescent="0.25">
      <c r="A24" s="520"/>
      <c r="B24" s="1167" t="s">
        <v>723</v>
      </c>
      <c r="C24" s="1168"/>
      <c r="D24" s="1169"/>
      <c r="E24" s="531" t="s">
        <v>161</v>
      </c>
      <c r="F24" s="532">
        <v>140000</v>
      </c>
      <c r="G24" s="533">
        <v>1</v>
      </c>
      <c r="H24" s="534">
        <f t="shared" ref="H24:H31" si="1">F24*G24</f>
        <v>140000</v>
      </c>
      <c r="I24" s="520"/>
    </row>
    <row r="25" spans="1:9" ht="49.95" customHeight="1" x14ac:dyDescent="0.25">
      <c r="A25" s="520"/>
      <c r="B25" s="1167" t="s">
        <v>724</v>
      </c>
      <c r="C25" s="1168"/>
      <c r="D25" s="1169"/>
      <c r="E25" s="531" t="s">
        <v>725</v>
      </c>
      <c r="F25" s="532">
        <v>4000</v>
      </c>
      <c r="G25" s="533">
        <v>1</v>
      </c>
      <c r="H25" s="534">
        <f t="shared" si="1"/>
        <v>4000</v>
      </c>
      <c r="I25" s="520"/>
    </row>
    <row r="26" spans="1:9" ht="99.6" customHeight="1" x14ac:dyDescent="0.25">
      <c r="A26" s="520"/>
      <c r="B26" s="1167" t="s">
        <v>726</v>
      </c>
      <c r="C26" s="1168"/>
      <c r="D26" s="1169"/>
      <c r="E26" s="531" t="s">
        <v>161</v>
      </c>
      <c r="F26" s="532">
        <v>470000</v>
      </c>
      <c r="G26" s="533">
        <v>1</v>
      </c>
      <c r="H26" s="534">
        <f t="shared" si="1"/>
        <v>470000</v>
      </c>
      <c r="I26" s="520"/>
    </row>
    <row r="27" spans="1:9" ht="49.95" customHeight="1" x14ac:dyDescent="0.25">
      <c r="A27" s="520"/>
      <c r="B27" s="1167" t="s">
        <v>727</v>
      </c>
      <c r="C27" s="1168"/>
      <c r="D27" s="1169"/>
      <c r="E27" s="531" t="s">
        <v>719</v>
      </c>
      <c r="F27" s="532">
        <v>120000</v>
      </c>
      <c r="G27" s="533">
        <v>1</v>
      </c>
      <c r="H27" s="534">
        <f t="shared" si="1"/>
        <v>120000</v>
      </c>
      <c r="I27" s="520"/>
    </row>
    <row r="28" spans="1:9" ht="49.95" customHeight="1" x14ac:dyDescent="0.25">
      <c r="A28" s="520"/>
      <c r="B28" s="1167" t="s">
        <v>728</v>
      </c>
      <c r="C28" s="1168"/>
      <c r="D28" s="1169"/>
      <c r="E28" s="531" t="s">
        <v>719</v>
      </c>
      <c r="F28" s="532">
        <v>50000</v>
      </c>
      <c r="G28" s="533">
        <v>1</v>
      </c>
      <c r="H28" s="534">
        <f t="shared" si="1"/>
        <v>50000</v>
      </c>
      <c r="I28" s="520"/>
    </row>
    <row r="29" spans="1:9" ht="49.95" customHeight="1" x14ac:dyDescent="0.25">
      <c r="A29" s="520"/>
      <c r="B29" s="1167" t="s">
        <v>729</v>
      </c>
      <c r="C29" s="1168"/>
      <c r="D29" s="1169"/>
      <c r="E29" s="531" t="s">
        <v>161</v>
      </c>
      <c r="F29" s="532">
        <v>172000</v>
      </c>
      <c r="G29" s="533">
        <v>1</v>
      </c>
      <c r="H29" s="534">
        <f t="shared" si="1"/>
        <v>172000</v>
      </c>
      <c r="I29" s="520"/>
    </row>
    <row r="30" spans="1:9" ht="49.95" customHeight="1" x14ac:dyDescent="0.25">
      <c r="A30" s="520"/>
      <c r="B30" s="1167" t="s">
        <v>730</v>
      </c>
      <c r="C30" s="1168"/>
      <c r="D30" s="1169"/>
      <c r="E30" s="531" t="s">
        <v>161</v>
      </c>
      <c r="F30" s="532">
        <v>250000</v>
      </c>
      <c r="G30" s="533">
        <v>1</v>
      </c>
      <c r="H30" s="534">
        <f t="shared" si="1"/>
        <v>250000</v>
      </c>
      <c r="I30" s="520"/>
    </row>
    <row r="31" spans="1:9" ht="49.95" customHeight="1" x14ac:dyDescent="0.25">
      <c r="A31" s="520"/>
      <c r="B31" s="1167" t="s">
        <v>731</v>
      </c>
      <c r="C31" s="1168"/>
      <c r="D31" s="1169"/>
      <c r="E31" s="531" t="s">
        <v>719</v>
      </c>
      <c r="F31" s="532">
        <v>300000</v>
      </c>
      <c r="G31" s="533">
        <v>1</v>
      </c>
      <c r="H31" s="534">
        <f t="shared" si="1"/>
        <v>300000</v>
      </c>
      <c r="I31" s="520"/>
    </row>
    <row r="32" spans="1:9" ht="19.05" customHeight="1" x14ac:dyDescent="0.25">
      <c r="A32" s="520"/>
      <c r="B32" s="1173"/>
      <c r="C32" s="1174"/>
      <c r="D32" s="1175"/>
      <c r="E32" s="537"/>
      <c r="F32" s="538"/>
      <c r="G32" s="539"/>
      <c r="H32" s="540"/>
      <c r="I32" s="520"/>
    </row>
    <row r="33" spans="1:9" ht="19.05" customHeight="1" x14ac:dyDescent="0.25">
      <c r="A33" s="520"/>
      <c r="B33" s="1158" t="s">
        <v>732</v>
      </c>
      <c r="C33" s="1159"/>
      <c r="D33" s="1159"/>
      <c r="E33" s="1159"/>
      <c r="F33" s="1159"/>
      <c r="G33" s="1160"/>
      <c r="H33" s="535">
        <f>SUM(H23:H32)</f>
        <v>1506000</v>
      </c>
      <c r="I33" s="520"/>
    </row>
    <row r="34" spans="1:9" ht="19.05" customHeight="1" x14ac:dyDescent="0.25">
      <c r="A34" s="520"/>
      <c r="B34" s="1139" t="s">
        <v>733</v>
      </c>
      <c r="C34" s="1140"/>
      <c r="D34" s="1140"/>
      <c r="E34" s="1140"/>
      <c r="F34" s="1140"/>
      <c r="G34" s="1157"/>
      <c r="H34" s="536">
        <f>ROUND(H33/$D$6,4)</f>
        <v>2.9999999999999997E-4</v>
      </c>
      <c r="I34" s="520"/>
    </row>
    <row r="35" spans="1:9" ht="19.05" customHeight="1" x14ac:dyDescent="0.25">
      <c r="A35" s="520"/>
      <c r="B35" s="1161"/>
      <c r="C35" s="1162"/>
      <c r="D35" s="1162"/>
      <c r="E35" s="1162"/>
      <c r="F35" s="1162"/>
      <c r="G35" s="1162"/>
      <c r="H35" s="1163"/>
      <c r="I35" s="520"/>
    </row>
    <row r="36" spans="1:9" ht="19.05" customHeight="1" x14ac:dyDescent="0.25">
      <c r="A36" s="520"/>
      <c r="B36" s="1164" t="s">
        <v>734</v>
      </c>
      <c r="C36" s="1165"/>
      <c r="D36" s="1165"/>
      <c r="E36" s="1165"/>
      <c r="F36" s="1165"/>
      <c r="G36" s="1165" t="s">
        <v>735</v>
      </c>
      <c r="H36" s="1166"/>
      <c r="I36" s="520"/>
    </row>
    <row r="37" spans="1:9" ht="84" customHeight="1" x14ac:dyDescent="0.25">
      <c r="A37" s="520"/>
      <c r="B37" s="1167" t="s">
        <v>736</v>
      </c>
      <c r="C37" s="1168"/>
      <c r="D37" s="1169"/>
      <c r="E37" s="531" t="s">
        <v>161</v>
      </c>
      <c r="F37" s="532">
        <v>1000000</v>
      </c>
      <c r="G37" s="533">
        <v>1</v>
      </c>
      <c r="H37" s="534">
        <f t="shared" ref="H37:H41" si="2">F37*G37</f>
        <v>1000000</v>
      </c>
      <c r="I37" s="520"/>
    </row>
    <row r="38" spans="1:9" ht="42" customHeight="1" x14ac:dyDescent="0.25">
      <c r="A38" s="520"/>
      <c r="B38" s="1167" t="s">
        <v>737</v>
      </c>
      <c r="C38" s="1168"/>
      <c r="D38" s="1169"/>
      <c r="E38" s="531" t="s">
        <v>161</v>
      </c>
      <c r="F38" s="532">
        <v>750000</v>
      </c>
      <c r="G38" s="533">
        <v>1</v>
      </c>
      <c r="H38" s="534">
        <f t="shared" si="2"/>
        <v>750000</v>
      </c>
      <c r="I38" s="520"/>
    </row>
    <row r="39" spans="1:9" ht="42" customHeight="1" x14ac:dyDescent="0.25">
      <c r="A39" s="520"/>
      <c r="B39" s="1167" t="s">
        <v>738</v>
      </c>
      <c r="C39" s="1168"/>
      <c r="D39" s="1169"/>
      <c r="E39" s="531" t="s">
        <v>161</v>
      </c>
      <c r="F39" s="532">
        <v>500000</v>
      </c>
      <c r="G39" s="533">
        <v>1</v>
      </c>
      <c r="H39" s="534">
        <f t="shared" si="2"/>
        <v>500000</v>
      </c>
      <c r="I39" s="520"/>
    </row>
    <row r="40" spans="1:9" ht="42" customHeight="1" x14ac:dyDescent="0.25">
      <c r="A40" s="520"/>
      <c r="B40" s="1167" t="s">
        <v>739</v>
      </c>
      <c r="C40" s="1168"/>
      <c r="D40" s="1169"/>
      <c r="E40" s="531" t="s">
        <v>161</v>
      </c>
      <c r="F40" s="532">
        <v>796000</v>
      </c>
      <c r="G40" s="533">
        <v>1</v>
      </c>
      <c r="H40" s="534">
        <f t="shared" si="2"/>
        <v>796000</v>
      </c>
      <c r="I40" s="520"/>
    </row>
    <row r="41" spans="1:9" ht="42" customHeight="1" x14ac:dyDescent="0.25">
      <c r="A41" s="520"/>
      <c r="B41" s="1167" t="s">
        <v>740</v>
      </c>
      <c r="C41" s="1168"/>
      <c r="D41" s="1169"/>
      <c r="E41" s="531" t="s">
        <v>719</v>
      </c>
      <c r="F41" s="532">
        <v>500000</v>
      </c>
      <c r="G41" s="533">
        <v>1</v>
      </c>
      <c r="H41" s="534">
        <f t="shared" si="2"/>
        <v>500000</v>
      </c>
      <c r="I41" s="520"/>
    </row>
    <row r="42" spans="1:9" ht="19.05" customHeight="1" x14ac:dyDescent="0.25">
      <c r="A42" s="520"/>
      <c r="B42" s="1170"/>
      <c r="C42" s="1171"/>
      <c r="D42" s="1172"/>
      <c r="E42" s="538"/>
      <c r="F42" s="538"/>
      <c r="G42" s="539"/>
      <c r="H42" s="536"/>
      <c r="I42" s="520"/>
    </row>
    <row r="43" spans="1:9" ht="19.05" customHeight="1" x14ac:dyDescent="0.25">
      <c r="A43" s="520"/>
      <c r="B43" s="1145" t="s">
        <v>741</v>
      </c>
      <c r="C43" s="1146"/>
      <c r="D43" s="1146"/>
      <c r="E43" s="1146"/>
      <c r="F43" s="1146"/>
      <c r="G43" s="1147"/>
      <c r="H43" s="535">
        <f>SUM(H36:H42)</f>
        <v>3546000</v>
      </c>
      <c r="I43" s="520"/>
    </row>
    <row r="44" spans="1:9" ht="18.600000000000001" customHeight="1" x14ac:dyDescent="0.25">
      <c r="A44" s="520"/>
      <c r="B44" s="1139" t="s">
        <v>742</v>
      </c>
      <c r="C44" s="1140"/>
      <c r="D44" s="1140"/>
      <c r="E44" s="1140"/>
      <c r="F44" s="1140"/>
      <c r="G44" s="1157"/>
      <c r="H44" s="536">
        <f>ROUND(H43/$D$6,4)</f>
        <v>8.0000000000000004E-4</v>
      </c>
      <c r="I44" s="520"/>
    </row>
    <row r="45" spans="1:9" ht="19.05" customHeight="1" x14ac:dyDescent="0.25">
      <c r="A45" s="520"/>
      <c r="B45" s="541"/>
      <c r="C45" s="542"/>
      <c r="D45" s="542"/>
      <c r="E45" s="542"/>
      <c r="F45" s="542"/>
      <c r="G45" s="543" t="s">
        <v>743</v>
      </c>
      <c r="H45" s="544">
        <f>+H43+H33+H20</f>
        <v>12520500</v>
      </c>
      <c r="I45" s="520"/>
    </row>
    <row r="46" spans="1:9" ht="19.05" customHeight="1" x14ac:dyDescent="0.25">
      <c r="A46" s="520"/>
      <c r="B46" s="1139" t="s">
        <v>744</v>
      </c>
      <c r="C46" s="1140"/>
      <c r="D46" s="1140"/>
      <c r="E46" s="1140"/>
      <c r="F46" s="1140"/>
      <c r="G46" s="1140"/>
      <c r="H46" s="1141"/>
      <c r="I46" s="520"/>
    </row>
    <row r="47" spans="1:9" ht="19.05" customHeight="1" x14ac:dyDescent="0.25">
      <c r="A47" s="520"/>
      <c r="B47" s="1142" t="s">
        <v>745</v>
      </c>
      <c r="C47" s="1143" t="s">
        <v>745</v>
      </c>
      <c r="D47" s="1144" t="s">
        <v>745</v>
      </c>
      <c r="E47" s="545" t="s">
        <v>746</v>
      </c>
      <c r="F47" s="532">
        <v>75793.974388694085</v>
      </c>
      <c r="G47" s="533">
        <v>12</v>
      </c>
      <c r="H47" s="534">
        <f>F47*G47-1</f>
        <v>909526.69266432896</v>
      </c>
      <c r="I47" s="520"/>
    </row>
    <row r="48" spans="1:9" ht="19.05" customHeight="1" x14ac:dyDescent="0.25">
      <c r="A48" s="520"/>
      <c r="B48" s="1142" t="s">
        <v>747</v>
      </c>
      <c r="C48" s="1143" t="s">
        <v>747</v>
      </c>
      <c r="D48" s="1144" t="s">
        <v>747</v>
      </c>
      <c r="E48" s="545" t="s">
        <v>746</v>
      </c>
      <c r="F48" s="532">
        <v>530177.61288927903</v>
      </c>
      <c r="G48" s="533">
        <v>6</v>
      </c>
      <c r="H48" s="534">
        <f>F48*G48</f>
        <v>3181065.6773356739</v>
      </c>
      <c r="I48" s="520"/>
    </row>
    <row r="49" spans="1:9" ht="19.05" customHeight="1" x14ac:dyDescent="0.25">
      <c r="A49" s="520"/>
      <c r="B49" s="1142" t="s">
        <v>748</v>
      </c>
      <c r="C49" s="1143" t="s">
        <v>748</v>
      </c>
      <c r="D49" s="1144" t="s">
        <v>748</v>
      </c>
      <c r="E49" s="545" t="s">
        <v>746</v>
      </c>
      <c r="F49" s="532">
        <v>450000</v>
      </c>
      <c r="G49" s="533">
        <v>6</v>
      </c>
      <c r="H49" s="534">
        <f>F49*G49</f>
        <v>2700000</v>
      </c>
      <c r="I49" s="520"/>
    </row>
    <row r="50" spans="1:9" ht="19.05" customHeight="1" x14ac:dyDescent="0.25">
      <c r="A50" s="520"/>
      <c r="B50" s="1142" t="s">
        <v>749</v>
      </c>
      <c r="C50" s="1143" t="s">
        <v>749</v>
      </c>
      <c r="D50" s="1144" t="s">
        <v>749</v>
      </c>
      <c r="E50" s="546" t="s">
        <v>746</v>
      </c>
      <c r="F50" s="532">
        <v>450000</v>
      </c>
      <c r="G50" s="533">
        <v>6</v>
      </c>
      <c r="H50" s="534">
        <f>F50*G50</f>
        <v>2700000</v>
      </c>
      <c r="I50" s="520"/>
    </row>
    <row r="51" spans="1:9" ht="19.05" customHeight="1" x14ac:dyDescent="0.25">
      <c r="A51" s="520"/>
      <c r="B51" s="1142" t="s">
        <v>750</v>
      </c>
      <c r="C51" s="1143" t="s">
        <v>750</v>
      </c>
      <c r="D51" s="1144" t="s">
        <v>750</v>
      </c>
      <c r="E51" s="546" t="s">
        <v>751</v>
      </c>
      <c r="F51" s="532">
        <v>1423500</v>
      </c>
      <c r="G51" s="533">
        <v>2</v>
      </c>
      <c r="H51" s="534">
        <f>F51*G51</f>
        <v>2847000</v>
      </c>
      <c r="I51" s="520"/>
    </row>
    <row r="52" spans="1:9" ht="19.05" customHeight="1" x14ac:dyDescent="0.25">
      <c r="A52" s="520"/>
      <c r="B52" s="1145" t="s">
        <v>752</v>
      </c>
      <c r="C52" s="1146"/>
      <c r="D52" s="1146"/>
      <c r="E52" s="1146"/>
      <c r="F52" s="1146"/>
      <c r="G52" s="1147"/>
      <c r="H52" s="535">
        <f>SUM(H47:H51)</f>
        <v>12337592.370000003</v>
      </c>
      <c r="I52" s="520"/>
    </row>
    <row r="53" spans="1:9" ht="30" customHeight="1" thickBot="1" x14ac:dyDescent="0.3">
      <c r="A53" s="520"/>
      <c r="B53" s="1148" t="s">
        <v>753</v>
      </c>
      <c r="C53" s="1149"/>
      <c r="D53" s="1149"/>
      <c r="E53" s="1149"/>
      <c r="F53" s="1149"/>
      <c r="G53" s="1150"/>
      <c r="H53" s="547">
        <f>ROUND(H52/$D$6,4)</f>
        <v>2.7000000000000001E-3</v>
      </c>
      <c r="I53" s="520"/>
    </row>
    <row r="54" spans="1:9" ht="19.05" customHeight="1" x14ac:dyDescent="0.25">
      <c r="A54" s="520"/>
      <c r="B54" s="548"/>
      <c r="C54" s="548"/>
      <c r="D54" s="548"/>
      <c r="E54" s="549"/>
      <c r="F54" s="550"/>
      <c r="G54" s="551"/>
      <c r="H54" s="552"/>
      <c r="I54" s="520"/>
    </row>
    <row r="55" spans="1:9" ht="19.05" customHeight="1" thickBot="1" x14ac:dyDescent="0.3">
      <c r="A55" s="520"/>
      <c r="B55" s="553"/>
      <c r="C55" s="553"/>
      <c r="D55" s="553"/>
      <c r="E55" s="549"/>
      <c r="F55" s="550"/>
      <c r="G55" s="551"/>
      <c r="H55" s="552"/>
      <c r="I55" s="520"/>
    </row>
    <row r="56" spans="1:9" ht="19.05" customHeight="1" thickBot="1" x14ac:dyDescent="0.3">
      <c r="A56" s="520"/>
      <c r="B56" s="1151" t="s">
        <v>754</v>
      </c>
      <c r="C56" s="1152"/>
      <c r="D56" s="1152"/>
      <c r="E56" s="1152"/>
      <c r="F56" s="1153"/>
      <c r="G56" s="554">
        <f>H56/D6</f>
        <v>5.408326794123848E-3</v>
      </c>
      <c r="H56" s="555">
        <f>H43+H33+H20+H52</f>
        <v>24858092.370000005</v>
      </c>
      <c r="I56" s="520"/>
    </row>
    <row r="57" spans="1:9" ht="19.05" customHeight="1" x14ac:dyDescent="0.25">
      <c r="A57" s="520"/>
      <c r="B57" s="520"/>
      <c r="C57" s="520"/>
      <c r="D57" s="520"/>
      <c r="E57" s="520"/>
      <c r="F57" s="520"/>
      <c r="G57" s="523"/>
      <c r="H57" s="556"/>
      <c r="I57" s="520"/>
    </row>
    <row r="58" spans="1:9" ht="19.05" customHeight="1" x14ac:dyDescent="0.25">
      <c r="A58" s="520"/>
      <c r="B58" s="557"/>
      <c r="C58" s="520"/>
      <c r="D58" s="520"/>
      <c r="E58" s="520"/>
      <c r="F58" s="520"/>
      <c r="G58" s="523"/>
      <c r="H58" s="556"/>
      <c r="I58" s="520"/>
    </row>
    <row r="59" spans="1:9" ht="19.05" customHeight="1" x14ac:dyDescent="0.25">
      <c r="A59" s="520"/>
      <c r="B59" s="558"/>
      <c r="C59" s="520"/>
      <c r="D59" s="1154"/>
      <c r="E59" s="1155"/>
      <c r="F59" s="1155"/>
      <c r="G59" s="1155"/>
      <c r="H59" s="1155"/>
      <c r="I59" s="520"/>
    </row>
    <row r="60" spans="1:9" ht="19.05" customHeight="1" x14ac:dyDescent="0.25">
      <c r="A60" s="520"/>
      <c r="B60" s="559"/>
      <c r="C60" s="560"/>
      <c r="D60" s="561"/>
      <c r="E60" s="562"/>
      <c r="F60" s="561"/>
      <c r="G60" s="563"/>
      <c r="H60" s="564"/>
      <c r="I60" s="520"/>
    </row>
    <row r="61" spans="1:9" ht="20.399999999999999" customHeight="1" x14ac:dyDescent="0.25">
      <c r="D61" s="561"/>
      <c r="E61" s="562"/>
      <c r="F61" s="561"/>
      <c r="G61" s="563"/>
      <c r="H61" s="564"/>
    </row>
    <row r="62" spans="1:9" ht="19.05" customHeight="1" x14ac:dyDescent="0.25">
      <c r="A62" s="1156" t="s">
        <v>755</v>
      </c>
      <c r="B62" s="1156"/>
      <c r="C62" s="565"/>
      <c r="F62" s="566"/>
      <c r="G62" s="563"/>
      <c r="H62" s="564"/>
    </row>
    <row r="63" spans="1:9" ht="19.05" customHeight="1" x14ac:dyDescent="0.25">
      <c r="A63" s="1138" t="s">
        <v>756</v>
      </c>
      <c r="B63" s="1138"/>
      <c r="C63" s="565"/>
      <c r="F63" s="566"/>
      <c r="G63" s="563"/>
      <c r="H63" s="564"/>
    </row>
  </sheetData>
  <mergeCells count="54">
    <mergeCell ref="B8:H8"/>
    <mergeCell ref="B2:H3"/>
    <mergeCell ref="B4:H4"/>
    <mergeCell ref="B5:H5"/>
    <mergeCell ref="B6:C6"/>
    <mergeCell ref="B7:C7"/>
    <mergeCell ref="B20:G20"/>
    <mergeCell ref="B9:H9"/>
    <mergeCell ref="B10:H10"/>
    <mergeCell ref="B11:D11"/>
    <mergeCell ref="B12:H12"/>
    <mergeCell ref="B13:D13"/>
    <mergeCell ref="B14:D14"/>
    <mergeCell ref="B15:D15"/>
    <mergeCell ref="B16:D16"/>
    <mergeCell ref="B17:D17"/>
    <mergeCell ref="B18:D18"/>
    <mergeCell ref="B19:H19"/>
    <mergeCell ref="B32:D32"/>
    <mergeCell ref="B21:G21"/>
    <mergeCell ref="B22:H22"/>
    <mergeCell ref="B23:H23"/>
    <mergeCell ref="B24:D24"/>
    <mergeCell ref="B25:D25"/>
    <mergeCell ref="B26:D26"/>
    <mergeCell ref="B27:D27"/>
    <mergeCell ref="B28:D28"/>
    <mergeCell ref="B29:D29"/>
    <mergeCell ref="B30:D30"/>
    <mergeCell ref="B31:D31"/>
    <mergeCell ref="B44:G44"/>
    <mergeCell ref="B33:G33"/>
    <mergeCell ref="B34:G34"/>
    <mergeCell ref="B35:H35"/>
    <mergeCell ref="B36:H36"/>
    <mergeCell ref="B37:D37"/>
    <mergeCell ref="B38:D38"/>
    <mergeCell ref="B39:D39"/>
    <mergeCell ref="B40:D40"/>
    <mergeCell ref="B41:D41"/>
    <mergeCell ref="B42:D42"/>
    <mergeCell ref="B43:G43"/>
    <mergeCell ref="A63:B63"/>
    <mergeCell ref="B46:H46"/>
    <mergeCell ref="B47:D47"/>
    <mergeCell ref="B48:D48"/>
    <mergeCell ref="B49:D49"/>
    <mergeCell ref="B50:D50"/>
    <mergeCell ref="B51:D51"/>
    <mergeCell ref="B52:G52"/>
    <mergeCell ref="B53:G53"/>
    <mergeCell ref="B56:F56"/>
    <mergeCell ref="D59:H59"/>
    <mergeCell ref="A62:B62"/>
  </mergeCells>
  <pageMargins left="0.7" right="0.7" top="0.75" bottom="0.75" header="0.3" footer="0.3"/>
  <pageSetup paperSize="142" scale="18"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12846-4FA1-48C8-A7E1-89C990E5CE90}">
  <sheetPr>
    <pageSetUpPr fitToPage="1"/>
  </sheetPr>
  <dimension ref="A1:O1032"/>
  <sheetViews>
    <sheetView view="pageBreakPreview" topLeftCell="A47" zoomScaleNormal="100" zoomScaleSheetLayoutView="100" workbookViewId="0">
      <selection activeCell="A12" sqref="A8:B12"/>
    </sheetView>
  </sheetViews>
  <sheetFormatPr baseColWidth="10" defaultRowHeight="13.8" x14ac:dyDescent="0.3"/>
  <cols>
    <col min="1" max="1" width="11.5546875" style="1"/>
    <col min="2" max="2" width="21.21875" style="1" customWidth="1"/>
    <col min="3" max="4" width="13.77734375" style="1" customWidth="1"/>
    <col min="5" max="5" width="15" style="10" bestFit="1" customWidth="1"/>
    <col min="6" max="6" width="17.21875" style="10" bestFit="1" customWidth="1"/>
    <col min="7" max="7" width="12" style="10" bestFit="1" customWidth="1"/>
    <col min="8" max="8" width="11.5546875" style="10"/>
    <col min="9" max="9" width="14.5546875" style="10" bestFit="1" customWidth="1"/>
    <col min="10" max="10" width="16" style="10" bestFit="1" customWidth="1"/>
    <col min="11" max="11" width="15.6640625" style="10" bestFit="1" customWidth="1"/>
    <col min="12" max="12" width="11.44140625" style="1" customWidth="1"/>
    <col min="13" max="13" width="11.5546875" style="1"/>
    <col min="14" max="14" width="12.77734375" style="1" bestFit="1" customWidth="1"/>
    <col min="15" max="246" width="11.5546875" style="1"/>
    <col min="247" max="247" width="12.77734375" style="1" bestFit="1" customWidth="1"/>
    <col min="248" max="248" width="17.5546875" style="1" bestFit="1" customWidth="1"/>
    <col min="249" max="253" width="11.5546875" style="1"/>
    <col min="254" max="254" width="12.44140625" style="1" bestFit="1" customWidth="1"/>
    <col min="255" max="502" width="11.5546875" style="1"/>
    <col min="503" max="503" width="12.77734375" style="1" bestFit="1" customWidth="1"/>
    <col min="504" max="504" width="17.5546875" style="1" bestFit="1" customWidth="1"/>
    <col min="505" max="509" width="11.5546875" style="1"/>
    <col min="510" max="510" width="12.44140625" style="1" bestFit="1" customWidth="1"/>
    <col min="511" max="758" width="11.5546875" style="1"/>
    <col min="759" max="759" width="12.77734375" style="1" bestFit="1" customWidth="1"/>
    <col min="760" max="760" width="17.5546875" style="1" bestFit="1" customWidth="1"/>
    <col min="761" max="765" width="11.5546875" style="1"/>
    <col min="766" max="766" width="12.44140625" style="1" bestFit="1" customWidth="1"/>
    <col min="767" max="1014" width="11.5546875" style="1"/>
    <col min="1015" max="1015" width="12.77734375" style="1" bestFit="1" customWidth="1"/>
    <col min="1016" max="1016" width="17.5546875" style="1" bestFit="1" customWidth="1"/>
    <col min="1017" max="1021" width="11.5546875" style="1"/>
    <col min="1022" max="1022" width="12.44140625" style="1" bestFit="1" customWidth="1"/>
    <col min="1023" max="1270" width="11.5546875" style="1"/>
    <col min="1271" max="1271" width="12.77734375" style="1" bestFit="1" customWidth="1"/>
    <col min="1272" max="1272" width="17.5546875" style="1" bestFit="1" customWidth="1"/>
    <col min="1273" max="1277" width="11.5546875" style="1"/>
    <col min="1278" max="1278" width="12.44140625" style="1" bestFit="1" customWidth="1"/>
    <col min="1279" max="1526" width="11.5546875" style="1"/>
    <col min="1527" max="1527" width="12.77734375" style="1" bestFit="1" customWidth="1"/>
    <col min="1528" max="1528" width="17.5546875" style="1" bestFit="1" customWidth="1"/>
    <col min="1529" max="1533" width="11.5546875" style="1"/>
    <col min="1534" max="1534" width="12.44140625" style="1" bestFit="1" customWidth="1"/>
    <col min="1535" max="1782" width="11.5546875" style="1"/>
    <col min="1783" max="1783" width="12.77734375" style="1" bestFit="1" customWidth="1"/>
    <col min="1784" max="1784" width="17.5546875" style="1" bestFit="1" customWidth="1"/>
    <col min="1785" max="1789" width="11.5546875" style="1"/>
    <col min="1790" max="1790" width="12.44140625" style="1" bestFit="1" customWidth="1"/>
    <col min="1791" max="2038" width="11.5546875" style="1"/>
    <col min="2039" max="2039" width="12.77734375" style="1" bestFit="1" customWidth="1"/>
    <col min="2040" max="2040" width="17.5546875" style="1" bestFit="1" customWidth="1"/>
    <col min="2041" max="2045" width="11.5546875" style="1"/>
    <col min="2046" max="2046" width="12.44140625" style="1" bestFit="1" customWidth="1"/>
    <col min="2047" max="2294" width="11.5546875" style="1"/>
    <col min="2295" max="2295" width="12.77734375" style="1" bestFit="1" customWidth="1"/>
    <col min="2296" max="2296" width="17.5546875" style="1" bestFit="1" customWidth="1"/>
    <col min="2297" max="2301" width="11.5546875" style="1"/>
    <col min="2302" max="2302" width="12.44140625" style="1" bestFit="1" customWidth="1"/>
    <col min="2303" max="2550" width="11.5546875" style="1"/>
    <col min="2551" max="2551" width="12.77734375" style="1" bestFit="1" customWidth="1"/>
    <col min="2552" max="2552" width="17.5546875" style="1" bestFit="1" customWidth="1"/>
    <col min="2553" max="2557" width="11.5546875" style="1"/>
    <col min="2558" max="2558" width="12.44140625" style="1" bestFit="1" customWidth="1"/>
    <col min="2559" max="2806" width="11.5546875" style="1"/>
    <col min="2807" max="2807" width="12.77734375" style="1" bestFit="1" customWidth="1"/>
    <col min="2808" max="2808" width="17.5546875" style="1" bestFit="1" customWidth="1"/>
    <col min="2809" max="2813" width="11.5546875" style="1"/>
    <col min="2814" max="2814" width="12.44140625" style="1" bestFit="1" customWidth="1"/>
    <col min="2815" max="3062" width="11.5546875" style="1"/>
    <col min="3063" max="3063" width="12.77734375" style="1" bestFit="1" customWidth="1"/>
    <col min="3064" max="3064" width="17.5546875" style="1" bestFit="1" customWidth="1"/>
    <col min="3065" max="3069" width="11.5546875" style="1"/>
    <col min="3070" max="3070" width="12.44140625" style="1" bestFit="1" customWidth="1"/>
    <col min="3071" max="3318" width="11.5546875" style="1"/>
    <col min="3319" max="3319" width="12.77734375" style="1" bestFit="1" customWidth="1"/>
    <col min="3320" max="3320" width="17.5546875" style="1" bestFit="1" customWidth="1"/>
    <col min="3321" max="3325" width="11.5546875" style="1"/>
    <col min="3326" max="3326" width="12.44140625" style="1" bestFit="1" customWidth="1"/>
    <col min="3327" max="3574" width="11.5546875" style="1"/>
    <col min="3575" max="3575" width="12.77734375" style="1" bestFit="1" customWidth="1"/>
    <col min="3576" max="3576" width="17.5546875" style="1" bestFit="1" customWidth="1"/>
    <col min="3577" max="3581" width="11.5546875" style="1"/>
    <col min="3582" max="3582" width="12.44140625" style="1" bestFit="1" customWidth="1"/>
    <col min="3583" max="3830" width="11.5546875" style="1"/>
    <col min="3831" max="3831" width="12.77734375" style="1" bestFit="1" customWidth="1"/>
    <col min="3832" max="3832" width="17.5546875" style="1" bestFit="1" customWidth="1"/>
    <col min="3833" max="3837" width="11.5546875" style="1"/>
    <col min="3838" max="3838" width="12.44140625" style="1" bestFit="1" customWidth="1"/>
    <col min="3839" max="4086" width="11.5546875" style="1"/>
    <col min="4087" max="4087" width="12.77734375" style="1" bestFit="1" customWidth="1"/>
    <col min="4088" max="4088" width="17.5546875" style="1" bestFit="1" customWidth="1"/>
    <col min="4089" max="4093" width="11.5546875" style="1"/>
    <col min="4094" max="4094" width="12.44140625" style="1" bestFit="1" customWidth="1"/>
    <col min="4095" max="4342" width="11.5546875" style="1"/>
    <col min="4343" max="4343" width="12.77734375" style="1" bestFit="1" customWidth="1"/>
    <col min="4344" max="4344" width="17.5546875" style="1" bestFit="1" customWidth="1"/>
    <col min="4345" max="4349" width="11.5546875" style="1"/>
    <col min="4350" max="4350" width="12.44140625" style="1" bestFit="1" customWidth="1"/>
    <col min="4351" max="4598" width="11.5546875" style="1"/>
    <col min="4599" max="4599" width="12.77734375" style="1" bestFit="1" customWidth="1"/>
    <col min="4600" max="4600" width="17.5546875" style="1" bestFit="1" customWidth="1"/>
    <col min="4601" max="4605" width="11.5546875" style="1"/>
    <col min="4606" max="4606" width="12.44140625" style="1" bestFit="1" customWidth="1"/>
    <col min="4607" max="4854" width="11.5546875" style="1"/>
    <col min="4855" max="4855" width="12.77734375" style="1" bestFit="1" customWidth="1"/>
    <col min="4856" max="4856" width="17.5546875" style="1" bestFit="1" customWidth="1"/>
    <col min="4857" max="4861" width="11.5546875" style="1"/>
    <col min="4862" max="4862" width="12.44140625" style="1" bestFit="1" customWidth="1"/>
    <col min="4863" max="5110" width="11.5546875" style="1"/>
    <col min="5111" max="5111" width="12.77734375" style="1" bestFit="1" customWidth="1"/>
    <col min="5112" max="5112" width="17.5546875" style="1" bestFit="1" customWidth="1"/>
    <col min="5113" max="5117" width="11.5546875" style="1"/>
    <col min="5118" max="5118" width="12.44140625" style="1" bestFit="1" customWidth="1"/>
    <col min="5119" max="5366" width="11.5546875" style="1"/>
    <col min="5367" max="5367" width="12.77734375" style="1" bestFit="1" customWidth="1"/>
    <col min="5368" max="5368" width="17.5546875" style="1" bestFit="1" customWidth="1"/>
    <col min="5369" max="5373" width="11.5546875" style="1"/>
    <col min="5374" max="5374" width="12.44140625" style="1" bestFit="1" customWidth="1"/>
    <col min="5375" max="5622" width="11.5546875" style="1"/>
    <col min="5623" max="5623" width="12.77734375" style="1" bestFit="1" customWidth="1"/>
    <col min="5624" max="5624" width="17.5546875" style="1" bestFit="1" customWidth="1"/>
    <col min="5625" max="5629" width="11.5546875" style="1"/>
    <col min="5630" max="5630" width="12.44140625" style="1" bestFit="1" customWidth="1"/>
    <col min="5631" max="5878" width="11.5546875" style="1"/>
    <col min="5879" max="5879" width="12.77734375" style="1" bestFit="1" customWidth="1"/>
    <col min="5880" max="5880" width="17.5546875" style="1" bestFit="1" customWidth="1"/>
    <col min="5881" max="5885" width="11.5546875" style="1"/>
    <col min="5886" max="5886" width="12.44140625" style="1" bestFit="1" customWidth="1"/>
    <col min="5887" max="6134" width="11.5546875" style="1"/>
    <col min="6135" max="6135" width="12.77734375" style="1" bestFit="1" customWidth="1"/>
    <col min="6136" max="6136" width="17.5546875" style="1" bestFit="1" customWidth="1"/>
    <col min="6137" max="6141" width="11.5546875" style="1"/>
    <col min="6142" max="6142" width="12.44140625" style="1" bestFit="1" customWidth="1"/>
    <col min="6143" max="6390" width="11.5546875" style="1"/>
    <col min="6391" max="6391" width="12.77734375" style="1" bestFit="1" customWidth="1"/>
    <col min="6392" max="6392" width="17.5546875" style="1" bestFit="1" customWidth="1"/>
    <col min="6393" max="6397" width="11.5546875" style="1"/>
    <col min="6398" max="6398" width="12.44140625" style="1" bestFit="1" customWidth="1"/>
    <col min="6399" max="6646" width="11.5546875" style="1"/>
    <col min="6647" max="6647" width="12.77734375" style="1" bestFit="1" customWidth="1"/>
    <col min="6648" max="6648" width="17.5546875" style="1" bestFit="1" customWidth="1"/>
    <col min="6649" max="6653" width="11.5546875" style="1"/>
    <col min="6654" max="6654" width="12.44140625" style="1" bestFit="1" customWidth="1"/>
    <col min="6655" max="6902" width="11.5546875" style="1"/>
    <col min="6903" max="6903" width="12.77734375" style="1" bestFit="1" customWidth="1"/>
    <col min="6904" max="6904" width="17.5546875" style="1" bestFit="1" customWidth="1"/>
    <col min="6905" max="6909" width="11.5546875" style="1"/>
    <col min="6910" max="6910" width="12.44140625" style="1" bestFit="1" customWidth="1"/>
    <col min="6911" max="7158" width="11.5546875" style="1"/>
    <col min="7159" max="7159" width="12.77734375" style="1" bestFit="1" customWidth="1"/>
    <col min="7160" max="7160" width="17.5546875" style="1" bestFit="1" customWidth="1"/>
    <col min="7161" max="7165" width="11.5546875" style="1"/>
    <col min="7166" max="7166" width="12.44140625" style="1" bestFit="1" customWidth="1"/>
    <col min="7167" max="7414" width="11.5546875" style="1"/>
    <col min="7415" max="7415" width="12.77734375" style="1" bestFit="1" customWidth="1"/>
    <col min="7416" max="7416" width="17.5546875" style="1" bestFit="1" customWidth="1"/>
    <col min="7417" max="7421" width="11.5546875" style="1"/>
    <col min="7422" max="7422" width="12.44140625" style="1" bestFit="1" customWidth="1"/>
    <col min="7423" max="7670" width="11.5546875" style="1"/>
    <col min="7671" max="7671" width="12.77734375" style="1" bestFit="1" customWidth="1"/>
    <col min="7672" max="7672" width="17.5546875" style="1" bestFit="1" customWidth="1"/>
    <col min="7673" max="7677" width="11.5546875" style="1"/>
    <col min="7678" max="7678" width="12.44140625" style="1" bestFit="1" customWidth="1"/>
    <col min="7679" max="7926" width="11.5546875" style="1"/>
    <col min="7927" max="7927" width="12.77734375" style="1" bestFit="1" customWidth="1"/>
    <col min="7928" max="7928" width="17.5546875" style="1" bestFit="1" customWidth="1"/>
    <col min="7929" max="7933" width="11.5546875" style="1"/>
    <col min="7934" max="7934" width="12.44140625" style="1" bestFit="1" customWidth="1"/>
    <col min="7935" max="8182" width="11.5546875" style="1"/>
    <col min="8183" max="8183" width="12.77734375" style="1" bestFit="1" customWidth="1"/>
    <col min="8184" max="8184" width="17.5546875" style="1" bestFit="1" customWidth="1"/>
    <col min="8185" max="8189" width="11.5546875" style="1"/>
    <col min="8190" max="8190" width="12.44140625" style="1" bestFit="1" customWidth="1"/>
    <col min="8191" max="8438" width="11.5546875" style="1"/>
    <col min="8439" max="8439" width="12.77734375" style="1" bestFit="1" customWidth="1"/>
    <col min="8440" max="8440" width="17.5546875" style="1" bestFit="1" customWidth="1"/>
    <col min="8441" max="8445" width="11.5546875" style="1"/>
    <col min="8446" max="8446" width="12.44140625" style="1" bestFit="1" customWidth="1"/>
    <col min="8447" max="8694" width="11.5546875" style="1"/>
    <col min="8695" max="8695" width="12.77734375" style="1" bestFit="1" customWidth="1"/>
    <col min="8696" max="8696" width="17.5546875" style="1" bestFit="1" customWidth="1"/>
    <col min="8697" max="8701" width="11.5546875" style="1"/>
    <col min="8702" max="8702" width="12.44140625" style="1" bestFit="1" customWidth="1"/>
    <col min="8703" max="8950" width="11.5546875" style="1"/>
    <col min="8951" max="8951" width="12.77734375" style="1" bestFit="1" customWidth="1"/>
    <col min="8952" max="8952" width="17.5546875" style="1" bestFit="1" customWidth="1"/>
    <col min="8953" max="8957" width="11.5546875" style="1"/>
    <col min="8958" max="8958" width="12.44140625" style="1" bestFit="1" customWidth="1"/>
    <col min="8959" max="9206" width="11.5546875" style="1"/>
    <col min="9207" max="9207" width="12.77734375" style="1" bestFit="1" customWidth="1"/>
    <col min="9208" max="9208" width="17.5546875" style="1" bestFit="1" customWidth="1"/>
    <col min="9209" max="9213" width="11.5546875" style="1"/>
    <col min="9214" max="9214" width="12.44140625" style="1" bestFit="1" customWidth="1"/>
    <col min="9215" max="9462" width="11.5546875" style="1"/>
    <col min="9463" max="9463" width="12.77734375" style="1" bestFit="1" customWidth="1"/>
    <col min="9464" max="9464" width="17.5546875" style="1" bestFit="1" customWidth="1"/>
    <col min="9465" max="9469" width="11.5546875" style="1"/>
    <col min="9470" max="9470" width="12.44140625" style="1" bestFit="1" customWidth="1"/>
    <col min="9471" max="9718" width="11.5546875" style="1"/>
    <col min="9719" max="9719" width="12.77734375" style="1" bestFit="1" customWidth="1"/>
    <col min="9720" max="9720" width="17.5546875" style="1" bestFit="1" customWidth="1"/>
    <col min="9721" max="9725" width="11.5546875" style="1"/>
    <col min="9726" max="9726" width="12.44140625" style="1" bestFit="1" customWidth="1"/>
    <col min="9727" max="9974" width="11.5546875" style="1"/>
    <col min="9975" max="9975" width="12.77734375" style="1" bestFit="1" customWidth="1"/>
    <col min="9976" max="9976" width="17.5546875" style="1" bestFit="1" customWidth="1"/>
    <col min="9977" max="9981" width="11.5546875" style="1"/>
    <col min="9982" max="9982" width="12.44140625" style="1" bestFit="1" customWidth="1"/>
    <col min="9983" max="10230" width="11.5546875" style="1"/>
    <col min="10231" max="10231" width="12.77734375" style="1" bestFit="1" customWidth="1"/>
    <col min="10232" max="10232" width="17.5546875" style="1" bestFit="1" customWidth="1"/>
    <col min="10233" max="10237" width="11.5546875" style="1"/>
    <col min="10238" max="10238" width="12.44140625" style="1" bestFit="1" customWidth="1"/>
    <col min="10239" max="10486" width="11.5546875" style="1"/>
    <col min="10487" max="10487" width="12.77734375" style="1" bestFit="1" customWidth="1"/>
    <col min="10488" max="10488" width="17.5546875" style="1" bestFit="1" customWidth="1"/>
    <col min="10489" max="10493" width="11.5546875" style="1"/>
    <col min="10494" max="10494" width="12.44140625" style="1" bestFit="1" customWidth="1"/>
    <col min="10495" max="10742" width="11.5546875" style="1"/>
    <col min="10743" max="10743" width="12.77734375" style="1" bestFit="1" customWidth="1"/>
    <col min="10744" max="10744" width="17.5546875" style="1" bestFit="1" customWidth="1"/>
    <col min="10745" max="10749" width="11.5546875" style="1"/>
    <col min="10750" max="10750" width="12.44140625" style="1" bestFit="1" customWidth="1"/>
    <col min="10751" max="10998" width="11.5546875" style="1"/>
    <col min="10999" max="10999" width="12.77734375" style="1" bestFit="1" customWidth="1"/>
    <col min="11000" max="11000" width="17.5546875" style="1" bestFit="1" customWidth="1"/>
    <col min="11001" max="11005" width="11.5546875" style="1"/>
    <col min="11006" max="11006" width="12.44140625" style="1" bestFit="1" customWidth="1"/>
    <col min="11007" max="11254" width="11.5546875" style="1"/>
    <col min="11255" max="11255" width="12.77734375" style="1" bestFit="1" customWidth="1"/>
    <col min="11256" max="11256" width="17.5546875" style="1" bestFit="1" customWidth="1"/>
    <col min="11257" max="11261" width="11.5546875" style="1"/>
    <col min="11262" max="11262" width="12.44140625" style="1" bestFit="1" customWidth="1"/>
    <col min="11263" max="11510" width="11.5546875" style="1"/>
    <col min="11511" max="11511" width="12.77734375" style="1" bestFit="1" customWidth="1"/>
    <col min="11512" max="11512" width="17.5546875" style="1" bestFit="1" customWidth="1"/>
    <col min="11513" max="11517" width="11.5546875" style="1"/>
    <col min="11518" max="11518" width="12.44140625" style="1" bestFit="1" customWidth="1"/>
    <col min="11519" max="11766" width="11.5546875" style="1"/>
    <col min="11767" max="11767" width="12.77734375" style="1" bestFit="1" customWidth="1"/>
    <col min="11768" max="11768" width="17.5546875" style="1" bestFit="1" customWidth="1"/>
    <col min="11769" max="11773" width="11.5546875" style="1"/>
    <col min="11774" max="11774" width="12.44140625" style="1" bestFit="1" customWidth="1"/>
    <col min="11775" max="12022" width="11.5546875" style="1"/>
    <col min="12023" max="12023" width="12.77734375" style="1" bestFit="1" customWidth="1"/>
    <col min="12024" max="12024" width="17.5546875" style="1" bestFit="1" customWidth="1"/>
    <col min="12025" max="12029" width="11.5546875" style="1"/>
    <col min="12030" max="12030" width="12.44140625" style="1" bestFit="1" customWidth="1"/>
    <col min="12031" max="12278" width="11.5546875" style="1"/>
    <col min="12279" max="12279" width="12.77734375" style="1" bestFit="1" customWidth="1"/>
    <col min="12280" max="12280" width="17.5546875" style="1" bestFit="1" customWidth="1"/>
    <col min="12281" max="12285" width="11.5546875" style="1"/>
    <col min="12286" max="12286" width="12.44140625" style="1" bestFit="1" customWidth="1"/>
    <col min="12287" max="12534" width="11.5546875" style="1"/>
    <col min="12535" max="12535" width="12.77734375" style="1" bestFit="1" customWidth="1"/>
    <col min="12536" max="12536" width="17.5546875" style="1" bestFit="1" customWidth="1"/>
    <col min="12537" max="12541" width="11.5546875" style="1"/>
    <col min="12542" max="12542" width="12.44140625" style="1" bestFit="1" customWidth="1"/>
    <col min="12543" max="12790" width="11.5546875" style="1"/>
    <col min="12791" max="12791" width="12.77734375" style="1" bestFit="1" customWidth="1"/>
    <col min="12792" max="12792" width="17.5546875" style="1" bestFit="1" customWidth="1"/>
    <col min="12793" max="12797" width="11.5546875" style="1"/>
    <col min="12798" max="12798" width="12.44140625" style="1" bestFit="1" customWidth="1"/>
    <col min="12799" max="13046" width="11.5546875" style="1"/>
    <col min="13047" max="13047" width="12.77734375" style="1" bestFit="1" customWidth="1"/>
    <col min="13048" max="13048" width="17.5546875" style="1" bestFit="1" customWidth="1"/>
    <col min="13049" max="13053" width="11.5546875" style="1"/>
    <col min="13054" max="13054" width="12.44140625" style="1" bestFit="1" customWidth="1"/>
    <col min="13055" max="13302" width="11.5546875" style="1"/>
    <col min="13303" max="13303" width="12.77734375" style="1" bestFit="1" customWidth="1"/>
    <col min="13304" max="13304" width="17.5546875" style="1" bestFit="1" customWidth="1"/>
    <col min="13305" max="13309" width="11.5546875" style="1"/>
    <col min="13310" max="13310" width="12.44140625" style="1" bestFit="1" customWidth="1"/>
    <col min="13311" max="13558" width="11.5546875" style="1"/>
    <col min="13559" max="13559" width="12.77734375" style="1" bestFit="1" customWidth="1"/>
    <col min="13560" max="13560" width="17.5546875" style="1" bestFit="1" customWidth="1"/>
    <col min="13561" max="13565" width="11.5546875" style="1"/>
    <col min="13566" max="13566" width="12.44140625" style="1" bestFit="1" customWidth="1"/>
    <col min="13567" max="13814" width="11.5546875" style="1"/>
    <col min="13815" max="13815" width="12.77734375" style="1" bestFit="1" customWidth="1"/>
    <col min="13816" max="13816" width="17.5546875" style="1" bestFit="1" customWidth="1"/>
    <col min="13817" max="13821" width="11.5546875" style="1"/>
    <col min="13822" max="13822" width="12.44140625" style="1" bestFit="1" customWidth="1"/>
    <col min="13823" max="14070" width="11.5546875" style="1"/>
    <col min="14071" max="14071" width="12.77734375" style="1" bestFit="1" customWidth="1"/>
    <col min="14072" max="14072" width="17.5546875" style="1" bestFit="1" customWidth="1"/>
    <col min="14073" max="14077" width="11.5546875" style="1"/>
    <col min="14078" max="14078" width="12.44140625" style="1" bestFit="1" customWidth="1"/>
    <col min="14079" max="14326" width="11.5546875" style="1"/>
    <col min="14327" max="14327" width="12.77734375" style="1" bestFit="1" customWidth="1"/>
    <col min="14328" max="14328" width="17.5546875" style="1" bestFit="1" customWidth="1"/>
    <col min="14329" max="14333" width="11.5546875" style="1"/>
    <col min="14334" max="14334" width="12.44140625" style="1" bestFit="1" customWidth="1"/>
    <col min="14335" max="14582" width="11.5546875" style="1"/>
    <col min="14583" max="14583" width="12.77734375" style="1" bestFit="1" customWidth="1"/>
    <col min="14584" max="14584" width="17.5546875" style="1" bestFit="1" customWidth="1"/>
    <col min="14585" max="14589" width="11.5546875" style="1"/>
    <col min="14590" max="14590" width="12.44140625" style="1" bestFit="1" customWidth="1"/>
    <col min="14591" max="14838" width="11.5546875" style="1"/>
    <col min="14839" max="14839" width="12.77734375" style="1" bestFit="1" customWidth="1"/>
    <col min="14840" max="14840" width="17.5546875" style="1" bestFit="1" customWidth="1"/>
    <col min="14841" max="14845" width="11.5546875" style="1"/>
    <col min="14846" max="14846" width="12.44140625" style="1" bestFit="1" customWidth="1"/>
    <col min="14847" max="15094" width="11.5546875" style="1"/>
    <col min="15095" max="15095" width="12.77734375" style="1" bestFit="1" customWidth="1"/>
    <col min="15096" max="15096" width="17.5546875" style="1" bestFit="1" customWidth="1"/>
    <col min="15097" max="15101" width="11.5546875" style="1"/>
    <col min="15102" max="15102" width="12.44140625" style="1" bestFit="1" customWidth="1"/>
    <col min="15103" max="15350" width="11.5546875" style="1"/>
    <col min="15351" max="15351" width="12.77734375" style="1" bestFit="1" customWidth="1"/>
    <col min="15352" max="15352" width="17.5546875" style="1" bestFit="1" customWidth="1"/>
    <col min="15353" max="15357" width="11.5546875" style="1"/>
    <col min="15358" max="15358" width="12.44140625" style="1" bestFit="1" customWidth="1"/>
    <col min="15359" max="15606" width="11.5546875" style="1"/>
    <col min="15607" max="15607" width="12.77734375" style="1" bestFit="1" customWidth="1"/>
    <col min="15608" max="15608" width="17.5546875" style="1" bestFit="1" customWidth="1"/>
    <col min="15609" max="15613" width="11.5546875" style="1"/>
    <col min="15614" max="15614" width="12.44140625" style="1" bestFit="1" customWidth="1"/>
    <col min="15615" max="15862" width="11.5546875" style="1"/>
    <col min="15863" max="15863" width="12.77734375" style="1" bestFit="1" customWidth="1"/>
    <col min="15864" max="15864" width="17.5546875" style="1" bestFit="1" customWidth="1"/>
    <col min="15865" max="15869" width="11.5546875" style="1"/>
    <col min="15870" max="15870" width="12.44140625" style="1" bestFit="1" customWidth="1"/>
    <col min="15871" max="16118" width="11.5546875" style="1"/>
    <col min="16119" max="16119" width="12.77734375" style="1" bestFit="1" customWidth="1"/>
    <col min="16120" max="16120" width="17.5546875" style="1" bestFit="1" customWidth="1"/>
    <col min="16121" max="16125" width="11.5546875" style="1"/>
    <col min="16126" max="16126" width="12.44140625" style="1" bestFit="1" customWidth="1"/>
    <col min="16127" max="16384" width="11.5546875" style="1"/>
  </cols>
  <sheetData>
    <row r="1" spans="1:15" x14ac:dyDescent="0.3">
      <c r="A1" s="1227" t="s">
        <v>129</v>
      </c>
      <c r="B1" s="1228"/>
      <c r="C1" s="1228"/>
      <c r="D1" s="1228"/>
      <c r="E1" s="1228"/>
      <c r="F1" s="1228"/>
      <c r="G1" s="1228"/>
      <c r="H1" s="1228"/>
      <c r="I1" s="1228"/>
      <c r="J1" s="1228"/>
      <c r="K1" s="1229"/>
    </row>
    <row r="2" spans="1:15" ht="28.8" customHeight="1" thickBot="1" x14ac:dyDescent="0.35">
      <c r="A2" s="1230"/>
      <c r="B2" s="1231"/>
      <c r="C2" s="1231"/>
      <c r="D2" s="1231"/>
      <c r="E2" s="1231"/>
      <c r="F2" s="1231"/>
      <c r="G2" s="1231"/>
      <c r="H2" s="1231"/>
      <c r="I2" s="1231"/>
      <c r="J2" s="1231"/>
      <c r="K2" s="1232"/>
    </row>
    <row r="3" spans="1:15" x14ac:dyDescent="0.3">
      <c r="A3" s="1252" t="s">
        <v>30</v>
      </c>
      <c r="B3" s="1253"/>
      <c r="C3" s="1253"/>
      <c r="D3" s="1253"/>
      <c r="E3" s="1253"/>
      <c r="F3" s="1253"/>
      <c r="G3" s="1253"/>
      <c r="H3" s="1253"/>
      <c r="I3" s="1253"/>
      <c r="J3" s="1253"/>
      <c r="K3" s="1254"/>
    </row>
    <row r="4" spans="1:15" ht="14.4" thickBot="1" x14ac:dyDescent="0.35">
      <c r="A4" s="1255"/>
      <c r="B4" s="1256"/>
      <c r="C4" s="1256"/>
      <c r="D4" s="1256"/>
      <c r="E4" s="1256"/>
      <c r="F4" s="1256"/>
      <c r="G4" s="1256"/>
      <c r="H4" s="1256"/>
      <c r="I4" s="1256"/>
      <c r="J4" s="1256"/>
      <c r="K4" s="1257"/>
    </row>
    <row r="5" spans="1:15" ht="23.55" customHeight="1" x14ac:dyDescent="0.3">
      <c r="A5" s="1233" t="s">
        <v>20</v>
      </c>
      <c r="B5" s="1234"/>
      <c r="C5" s="1234"/>
      <c r="D5" s="1234"/>
      <c r="E5" s="1234"/>
      <c r="F5" s="1234"/>
      <c r="G5" s="1234"/>
      <c r="H5" s="1234"/>
      <c r="I5" s="1234"/>
      <c r="J5" s="1234"/>
      <c r="K5" s="1235"/>
    </row>
    <row r="6" spans="1:15" x14ac:dyDescent="0.3">
      <c r="A6" s="1236" t="s">
        <v>6</v>
      </c>
      <c r="B6" s="1237"/>
      <c r="C6" s="1240" t="s">
        <v>7</v>
      </c>
      <c r="D6" s="1237"/>
      <c r="E6" s="1242" t="s">
        <v>8</v>
      </c>
      <c r="F6" s="1243"/>
      <c r="G6" s="1243"/>
      <c r="H6" s="1242" t="s">
        <v>0</v>
      </c>
      <c r="I6" s="1243"/>
      <c r="J6" s="1244"/>
      <c r="K6" s="1280" t="s">
        <v>3</v>
      </c>
    </row>
    <row r="7" spans="1:15" x14ac:dyDescent="0.3">
      <c r="A7" s="1238"/>
      <c r="B7" s="1239"/>
      <c r="C7" s="1241"/>
      <c r="D7" s="1239"/>
      <c r="E7" s="3" t="s">
        <v>9</v>
      </c>
      <c r="F7" s="3" t="s">
        <v>10</v>
      </c>
      <c r="G7" s="2" t="s">
        <v>11</v>
      </c>
      <c r="H7" s="4" t="s">
        <v>1</v>
      </c>
      <c r="I7" s="4" t="s">
        <v>12</v>
      </c>
      <c r="J7" s="4" t="s">
        <v>13</v>
      </c>
      <c r="K7" s="1280"/>
    </row>
    <row r="8" spans="1:15" x14ac:dyDescent="0.3">
      <c r="A8" s="1247" t="s">
        <v>21</v>
      </c>
      <c r="B8" s="1248"/>
      <c r="C8" s="5" t="s">
        <v>22</v>
      </c>
      <c r="D8" s="5" t="s">
        <v>23</v>
      </c>
      <c r="E8" s="6">
        <v>250.3</v>
      </c>
      <c r="F8" s="7">
        <f>6*1.05</f>
        <v>6.3000000000000007</v>
      </c>
      <c r="G8" s="7"/>
      <c r="H8" s="7"/>
      <c r="I8" s="7">
        <f>+E8*F8</f>
        <v>1576.8900000000003</v>
      </c>
      <c r="J8" s="8"/>
      <c r="K8" s="9">
        <f>+I8</f>
        <v>1576.8900000000003</v>
      </c>
      <c r="M8" s="10"/>
    </row>
    <row r="9" spans="1:15" ht="27" customHeight="1" x14ac:dyDescent="0.3">
      <c r="A9" s="1211" t="s">
        <v>73</v>
      </c>
      <c r="B9" s="1212"/>
      <c r="C9" s="5" t="s">
        <v>22</v>
      </c>
      <c r="D9" s="5" t="s">
        <v>74</v>
      </c>
      <c r="E9" s="6">
        <f>177+0.3</f>
        <v>177.3</v>
      </c>
      <c r="F9" s="7">
        <f>3.5*1.05</f>
        <v>3.6750000000000003</v>
      </c>
      <c r="G9" s="7"/>
      <c r="H9" s="7"/>
      <c r="I9" s="7">
        <f>+E9*F9</f>
        <v>651.5775000000001</v>
      </c>
      <c r="J9" s="8"/>
      <c r="K9" s="9">
        <f>+I9</f>
        <v>651.5775000000001</v>
      </c>
      <c r="L9" s="1">
        <f>+'[74]PRESUP. NVA CRUZ'!$F$10</f>
        <v>651.5775000000001</v>
      </c>
      <c r="M9" s="10"/>
    </row>
    <row r="10" spans="1:15" ht="33.6" customHeight="1" x14ac:dyDescent="0.3">
      <c r="A10" s="1211" t="s">
        <v>75</v>
      </c>
      <c r="B10" s="1212"/>
      <c r="C10" s="5" t="s">
        <v>22</v>
      </c>
      <c r="D10" s="5" t="s">
        <v>76</v>
      </c>
      <c r="E10" s="6">
        <f>124+0.3</f>
        <v>124.3</v>
      </c>
      <c r="F10" s="7">
        <f>4.8*1.05</f>
        <v>5.04</v>
      </c>
      <c r="G10" s="7"/>
      <c r="H10" s="7"/>
      <c r="I10" s="7">
        <f>+E10*F10</f>
        <v>626.47199999999998</v>
      </c>
      <c r="J10" s="8"/>
      <c r="K10" s="9">
        <f>+I10</f>
        <v>626.47199999999998</v>
      </c>
      <c r="L10" s="1">
        <f>+'[74]PRESUP. DIOS PRIMERO'!$F$10</f>
        <v>626.47199999999998</v>
      </c>
      <c r="O10" s="10"/>
    </row>
    <row r="11" spans="1:15" ht="21.6" customHeight="1" x14ac:dyDescent="0.3">
      <c r="A11" s="1247" t="s">
        <v>77</v>
      </c>
      <c r="B11" s="1248"/>
      <c r="C11" s="5" t="s">
        <v>22</v>
      </c>
      <c r="D11" s="5" t="s">
        <v>78</v>
      </c>
      <c r="E11" s="6">
        <f>200+0.3</f>
        <v>200.3</v>
      </c>
      <c r="F11" s="7">
        <f>6*1.05</f>
        <v>6.3000000000000007</v>
      </c>
      <c r="G11" s="7"/>
      <c r="H11" s="7"/>
      <c r="I11" s="7">
        <f>+E11*F11</f>
        <v>1261.8900000000003</v>
      </c>
      <c r="J11" s="8"/>
      <c r="K11" s="9">
        <f>+I11</f>
        <v>1261.8900000000003</v>
      </c>
      <c r="L11" s="1">
        <f>+'[74]PRESUP. SAN PEDRO'!$F$10</f>
        <v>1261.8900000000003</v>
      </c>
      <c r="M11" s="10"/>
    </row>
    <row r="12" spans="1:15" ht="30" customHeight="1" x14ac:dyDescent="0.3">
      <c r="A12" s="1211" t="s">
        <v>79</v>
      </c>
      <c r="B12" s="1212"/>
      <c r="C12" s="5" t="s">
        <v>22</v>
      </c>
      <c r="D12" s="5" t="s">
        <v>80</v>
      </c>
      <c r="E12" s="6">
        <v>110</v>
      </c>
      <c r="F12" s="7">
        <v>5.4483636363636316</v>
      </c>
      <c r="G12" s="7"/>
      <c r="H12" s="7"/>
      <c r="I12" s="7">
        <f>+E12*F12</f>
        <v>599.31999999999948</v>
      </c>
      <c r="J12" s="8"/>
      <c r="K12" s="9">
        <f>+I12</f>
        <v>599.31999999999948</v>
      </c>
      <c r="L12" s="53">
        <f>+'[73]PPTO GENERAL'!$E$184</f>
        <v>599.31600000000003</v>
      </c>
      <c r="M12" s="10"/>
    </row>
    <row r="13" spans="1:15" x14ac:dyDescent="0.3">
      <c r="A13" s="1247"/>
      <c r="B13" s="1248"/>
      <c r="C13" s="5"/>
      <c r="D13" s="5"/>
      <c r="E13" s="6"/>
      <c r="F13" s="7"/>
      <c r="G13" s="7"/>
      <c r="H13" s="7"/>
      <c r="I13" s="7"/>
      <c r="J13" s="8"/>
      <c r="K13" s="9"/>
    </row>
    <row r="14" spans="1:15" ht="14.4" x14ac:dyDescent="0.3">
      <c r="A14" s="11"/>
      <c r="B14" s="12"/>
      <c r="C14" s="12"/>
      <c r="D14" s="12"/>
      <c r="E14" s="13"/>
      <c r="F14" s="13"/>
      <c r="G14" s="13"/>
      <c r="H14" s="13"/>
      <c r="I14" s="13"/>
      <c r="J14" s="13"/>
      <c r="K14" s="14"/>
    </row>
    <row r="15" spans="1:15" ht="14.4" thickBot="1" x14ac:dyDescent="0.35">
      <c r="A15" s="1281" t="s">
        <v>14</v>
      </c>
      <c r="B15" s="1279"/>
      <c r="C15" s="1279"/>
      <c r="D15" s="1279"/>
      <c r="E15" s="1279"/>
      <c r="F15" s="1279"/>
      <c r="G15" s="1279"/>
      <c r="H15" s="1279"/>
      <c r="I15" s="15"/>
      <c r="J15" s="15"/>
      <c r="K15" s="16"/>
    </row>
    <row r="16" spans="1:15" ht="14.4" thickBot="1" x14ac:dyDescent="0.35">
      <c r="A16" s="1267"/>
      <c r="B16" s="1268"/>
      <c r="C16" s="1268"/>
      <c r="D16" s="1268"/>
      <c r="E16" s="1268"/>
      <c r="F16" s="1268"/>
      <c r="G16" s="1268"/>
      <c r="H16" s="1268"/>
      <c r="I16" s="1222" t="s">
        <v>15</v>
      </c>
      <c r="J16" s="1223"/>
      <c r="K16" s="17">
        <f>+SUM(K8:K11)</f>
        <v>4116.8295000000007</v>
      </c>
    </row>
    <row r="17" spans="1:13" ht="14.4" thickBot="1" x14ac:dyDescent="0.35">
      <c r="A17" s="18"/>
      <c r="B17" s="19"/>
      <c r="C17" s="19"/>
      <c r="D17" s="19"/>
      <c r="E17" s="20"/>
      <c r="F17" s="20"/>
      <c r="G17" s="20"/>
      <c r="H17" s="20"/>
      <c r="I17" s="20"/>
      <c r="J17" s="20"/>
      <c r="K17" s="21"/>
    </row>
    <row r="18" spans="1:13" ht="22.95" customHeight="1" x14ac:dyDescent="0.3">
      <c r="A18" s="1233" t="s">
        <v>24</v>
      </c>
      <c r="B18" s="1234"/>
      <c r="C18" s="1234"/>
      <c r="D18" s="1234"/>
      <c r="E18" s="1234"/>
      <c r="F18" s="1234"/>
      <c r="G18" s="1234"/>
      <c r="H18" s="1234"/>
      <c r="I18" s="1234"/>
      <c r="J18" s="1234"/>
      <c r="K18" s="1235"/>
    </row>
    <row r="19" spans="1:13" x14ac:dyDescent="0.3">
      <c r="A19" s="1236" t="s">
        <v>6</v>
      </c>
      <c r="B19" s="1237"/>
      <c r="C19" s="1240" t="s">
        <v>7</v>
      </c>
      <c r="D19" s="1237"/>
      <c r="E19" s="1274" t="s">
        <v>8</v>
      </c>
      <c r="F19" s="1274"/>
      <c r="G19" s="1274"/>
      <c r="H19" s="1242" t="s">
        <v>0</v>
      </c>
      <c r="I19" s="1243"/>
      <c r="J19" s="1244"/>
      <c r="K19" s="1245" t="s">
        <v>3</v>
      </c>
    </row>
    <row r="20" spans="1:13" x14ac:dyDescent="0.3">
      <c r="A20" s="1238"/>
      <c r="B20" s="1239"/>
      <c r="C20" s="1241"/>
      <c r="D20" s="1239"/>
      <c r="E20" s="3" t="s">
        <v>16</v>
      </c>
      <c r="F20" s="3" t="s">
        <v>17</v>
      </c>
      <c r="G20" s="3" t="s">
        <v>11</v>
      </c>
      <c r="H20" s="4" t="s">
        <v>1</v>
      </c>
      <c r="I20" s="4" t="s">
        <v>12</v>
      </c>
      <c r="J20" s="4" t="s">
        <v>13</v>
      </c>
      <c r="K20" s="1246"/>
    </row>
    <row r="21" spans="1:13" x14ac:dyDescent="0.3">
      <c r="A21" s="1247" t="s">
        <v>21</v>
      </c>
      <c r="B21" s="1248"/>
      <c r="C21" s="5" t="s">
        <v>22</v>
      </c>
      <c r="D21" s="5" t="s">
        <v>23</v>
      </c>
      <c r="E21" s="6">
        <v>0</v>
      </c>
      <c r="F21" s="7">
        <f>6*1.05</f>
        <v>6.3000000000000007</v>
      </c>
      <c r="G21" s="7"/>
      <c r="H21" s="7">
        <f>+E21*F21</f>
        <v>0</v>
      </c>
      <c r="I21" s="7" t="s">
        <v>2</v>
      </c>
      <c r="J21" s="8"/>
      <c r="K21" s="9">
        <f>+H21</f>
        <v>0</v>
      </c>
      <c r="M21" s="10"/>
    </row>
    <row r="22" spans="1:13" ht="27" customHeight="1" x14ac:dyDescent="0.3">
      <c r="A22" s="1211" t="s">
        <v>73</v>
      </c>
      <c r="B22" s="1212"/>
      <c r="C22" s="5" t="s">
        <v>22</v>
      </c>
      <c r="D22" s="5" t="s">
        <v>74</v>
      </c>
      <c r="E22" s="6">
        <v>0</v>
      </c>
      <c r="F22" s="7">
        <f>3.5*1.05</f>
        <v>3.6750000000000003</v>
      </c>
      <c r="G22" s="7"/>
      <c r="H22" s="7">
        <f>+E22*F22</f>
        <v>0</v>
      </c>
      <c r="I22" s="7"/>
      <c r="J22" s="8"/>
      <c r="K22" s="9">
        <f>+H22</f>
        <v>0</v>
      </c>
      <c r="L22" s="1">
        <f>+'[74]PRESUP. NVA CRUZ'!$F$10</f>
        <v>651.5775000000001</v>
      </c>
      <c r="M22" s="10"/>
    </row>
    <row r="23" spans="1:13" x14ac:dyDescent="0.3">
      <c r="A23" s="1211" t="s">
        <v>75</v>
      </c>
      <c r="B23" s="1212"/>
      <c r="C23" s="5" t="s">
        <v>22</v>
      </c>
      <c r="D23" s="5" t="s">
        <v>76</v>
      </c>
      <c r="E23" s="6">
        <v>0</v>
      </c>
      <c r="F23" s="7"/>
      <c r="G23" s="22"/>
      <c r="H23" s="7">
        <f>+E23*F23</f>
        <v>0</v>
      </c>
      <c r="I23" s="23"/>
      <c r="J23" s="24"/>
      <c r="K23" s="25">
        <f t="shared" ref="K23" si="0">I23*H23</f>
        <v>0</v>
      </c>
    </row>
    <row r="24" spans="1:13" ht="17.399999999999999" customHeight="1" x14ac:dyDescent="0.3">
      <c r="A24" s="1247" t="s">
        <v>77</v>
      </c>
      <c r="B24" s="1248"/>
      <c r="C24" s="5" t="s">
        <v>22</v>
      </c>
      <c r="D24" s="5" t="s">
        <v>78</v>
      </c>
      <c r="E24" s="6">
        <v>0</v>
      </c>
      <c r="F24" s="7">
        <f>6*1.05</f>
        <v>6.3000000000000007</v>
      </c>
      <c r="G24" s="7"/>
      <c r="H24" s="7">
        <f>+E24*F24</f>
        <v>0</v>
      </c>
      <c r="I24" s="23"/>
      <c r="J24" s="24"/>
      <c r="K24" s="25">
        <f t="shared" ref="K24:K25" si="1">I24*H24</f>
        <v>0</v>
      </c>
    </row>
    <row r="25" spans="1:13" ht="23.4" customHeight="1" x14ac:dyDescent="0.3">
      <c r="A25" s="1211" t="s">
        <v>79</v>
      </c>
      <c r="B25" s="1212"/>
      <c r="C25" s="5" t="s">
        <v>22</v>
      </c>
      <c r="D25" s="5" t="s">
        <v>80</v>
      </c>
      <c r="E25" s="6">
        <v>110</v>
      </c>
      <c r="F25" s="7">
        <v>0</v>
      </c>
      <c r="G25" s="7"/>
      <c r="H25" s="7">
        <f t="shared" ref="H25" si="2">+E25*F25</f>
        <v>0</v>
      </c>
      <c r="I25" s="27"/>
      <c r="J25" s="26"/>
      <c r="K25" s="7">
        <f t="shared" si="1"/>
        <v>0</v>
      </c>
    </row>
    <row r="26" spans="1:13" ht="14.4" x14ac:dyDescent="0.3">
      <c r="A26" s="11"/>
      <c r="B26" s="12"/>
      <c r="C26" s="12"/>
      <c r="D26" s="12"/>
      <c r="E26" s="13"/>
      <c r="F26" s="13"/>
      <c r="G26" s="13"/>
      <c r="H26" s="13"/>
      <c r="I26" s="13"/>
      <c r="J26" s="13"/>
      <c r="K26" s="14"/>
    </row>
    <row r="27" spans="1:13" x14ac:dyDescent="0.3">
      <c r="A27" s="1281"/>
      <c r="B27" s="1279"/>
      <c r="C27" s="1279"/>
      <c r="D27" s="1279"/>
      <c r="E27" s="1279"/>
      <c r="F27" s="1279"/>
      <c r="G27" s="1279"/>
      <c r="H27" s="1279"/>
      <c r="I27" s="15"/>
      <c r="J27" s="15"/>
      <c r="K27" s="16"/>
    </row>
    <row r="28" spans="1:13" ht="14.4" thickBot="1" x14ac:dyDescent="0.35">
      <c r="A28" s="1267"/>
      <c r="B28" s="1268"/>
      <c r="C28" s="1268"/>
      <c r="D28" s="1268"/>
      <c r="E28" s="1268"/>
      <c r="F28" s="1268"/>
      <c r="G28" s="1268"/>
      <c r="H28" s="1268"/>
      <c r="I28" s="1222" t="s">
        <v>15</v>
      </c>
      <c r="J28" s="1223"/>
      <c r="K28" s="28">
        <f>+SUM(K21:K25)</f>
        <v>0</v>
      </c>
    </row>
    <row r="29" spans="1:13" ht="14.4" thickBot="1" x14ac:dyDescent="0.35">
      <c r="A29" s="18"/>
      <c r="B29" s="19"/>
      <c r="C29" s="19"/>
      <c r="D29" s="19"/>
      <c r="E29" s="20"/>
      <c r="F29" s="20"/>
      <c r="G29" s="20"/>
      <c r="H29" s="20"/>
      <c r="I29" s="20"/>
      <c r="J29" s="20"/>
      <c r="K29" s="21"/>
    </row>
    <row r="30" spans="1:13" ht="21" customHeight="1" x14ac:dyDescent="0.3">
      <c r="A30" s="1233" t="s">
        <v>25</v>
      </c>
      <c r="B30" s="1234"/>
      <c r="C30" s="1234"/>
      <c r="D30" s="1234"/>
      <c r="E30" s="1234"/>
      <c r="F30" s="1234"/>
      <c r="G30" s="1234"/>
      <c r="H30" s="1234"/>
      <c r="I30" s="1234"/>
      <c r="J30" s="1234"/>
      <c r="K30" s="1235"/>
    </row>
    <row r="31" spans="1:13" x14ac:dyDescent="0.3">
      <c r="A31" s="1236" t="s">
        <v>6</v>
      </c>
      <c r="B31" s="1237"/>
      <c r="C31" s="1240" t="s">
        <v>7</v>
      </c>
      <c r="D31" s="1237"/>
      <c r="E31" s="1274" t="s">
        <v>8</v>
      </c>
      <c r="F31" s="1274"/>
      <c r="G31" s="1274"/>
      <c r="H31" s="1242" t="s">
        <v>0</v>
      </c>
      <c r="I31" s="1243"/>
      <c r="J31" s="1244"/>
      <c r="K31" s="1245" t="s">
        <v>3</v>
      </c>
    </row>
    <row r="32" spans="1:13" x14ac:dyDescent="0.3">
      <c r="A32" s="1238"/>
      <c r="B32" s="1239"/>
      <c r="C32" s="1241"/>
      <c r="D32" s="1239"/>
      <c r="E32" s="3" t="s">
        <v>16</v>
      </c>
      <c r="F32" s="3" t="s">
        <v>17</v>
      </c>
      <c r="G32" s="3" t="s">
        <v>11</v>
      </c>
      <c r="H32" s="4" t="s">
        <v>1</v>
      </c>
      <c r="I32" s="4" t="s">
        <v>12</v>
      </c>
      <c r="J32" s="4" t="s">
        <v>13</v>
      </c>
      <c r="K32" s="1246"/>
    </row>
    <row r="33" spans="1:13" x14ac:dyDescent="0.3">
      <c r="A33" s="1247" t="s">
        <v>21</v>
      </c>
      <c r="B33" s="1248"/>
      <c r="C33" s="5" t="s">
        <v>22</v>
      </c>
      <c r="D33" s="5" t="s">
        <v>23</v>
      </c>
      <c r="E33" s="6">
        <v>0</v>
      </c>
      <c r="F33" s="7">
        <f>6*1.05</f>
        <v>6.3000000000000007</v>
      </c>
      <c r="G33" s="7"/>
      <c r="H33" s="7">
        <f>+E33*F33</f>
        <v>0</v>
      </c>
      <c r="I33" s="7" t="s">
        <v>2</v>
      </c>
      <c r="J33" s="8"/>
      <c r="K33" s="9">
        <f>+H33</f>
        <v>0</v>
      </c>
      <c r="M33" s="10"/>
    </row>
    <row r="34" spans="1:13" ht="27" customHeight="1" x14ac:dyDescent="0.3">
      <c r="A34" s="1211" t="s">
        <v>73</v>
      </c>
      <c r="B34" s="1212"/>
      <c r="C34" s="5" t="s">
        <v>22</v>
      </c>
      <c r="D34" s="5" t="s">
        <v>74</v>
      </c>
      <c r="E34" s="6">
        <v>10</v>
      </c>
      <c r="F34" s="7">
        <v>1</v>
      </c>
      <c r="G34" s="7"/>
      <c r="H34" s="7">
        <v>2</v>
      </c>
      <c r="I34" s="7"/>
      <c r="J34" s="8"/>
      <c r="K34" s="9">
        <f>+E34*F34*H34</f>
        <v>20</v>
      </c>
      <c r="L34" s="1">
        <f>+'[74]PRESUP. NVA CRUZ'!$F$12</f>
        <v>20</v>
      </c>
      <c r="M34" s="10"/>
    </row>
    <row r="35" spans="1:13" ht="33.6" customHeight="1" x14ac:dyDescent="0.3">
      <c r="A35" s="1211" t="s">
        <v>75</v>
      </c>
      <c r="B35" s="1212"/>
      <c r="C35" s="5" t="s">
        <v>22</v>
      </c>
      <c r="D35" s="5" t="s">
        <v>76</v>
      </c>
      <c r="E35" s="6">
        <v>10</v>
      </c>
      <c r="F35" s="7">
        <v>1</v>
      </c>
      <c r="G35" s="7"/>
      <c r="H35" s="7">
        <v>2</v>
      </c>
      <c r="I35" s="7"/>
      <c r="J35" s="8"/>
      <c r="K35" s="9">
        <f>+E35*F35*H35</f>
        <v>20</v>
      </c>
      <c r="L35" s="1">
        <f>+'[74]PRESUP. DIOS PRIMERO'!$F$12</f>
        <v>20</v>
      </c>
    </row>
    <row r="36" spans="1:13" x14ac:dyDescent="0.3">
      <c r="A36" s="1247" t="s">
        <v>77</v>
      </c>
      <c r="B36" s="1248"/>
      <c r="C36" s="5" t="s">
        <v>22</v>
      </c>
      <c r="D36" s="5" t="s">
        <v>78</v>
      </c>
      <c r="E36" s="6">
        <v>0</v>
      </c>
      <c r="F36" s="7">
        <f>6*1.05</f>
        <v>6.3000000000000007</v>
      </c>
      <c r="G36" s="7"/>
      <c r="H36" s="7"/>
      <c r="I36" s="23"/>
      <c r="J36" s="26"/>
      <c r="K36" s="9">
        <f>+E36*F36*H36</f>
        <v>0</v>
      </c>
    </row>
    <row r="37" spans="1:13" ht="25.2" customHeight="1" x14ac:dyDescent="0.3">
      <c r="A37" s="1211" t="s">
        <v>79</v>
      </c>
      <c r="B37" s="1212"/>
      <c r="C37" s="5" t="s">
        <v>22</v>
      </c>
      <c r="D37" s="5" t="s">
        <v>80</v>
      </c>
      <c r="E37" s="6">
        <v>110</v>
      </c>
      <c r="F37" s="6"/>
      <c r="G37" s="6"/>
      <c r="H37" s="6"/>
      <c r="I37" s="6"/>
      <c r="J37" s="6"/>
      <c r="K37" s="9">
        <f>+E37*F37*H37</f>
        <v>0</v>
      </c>
    </row>
    <row r="38" spans="1:13" ht="14.4" thickBot="1" x14ac:dyDescent="0.35">
      <c r="A38" s="1278" t="s">
        <v>18</v>
      </c>
      <c r="B38" s="1279"/>
      <c r="C38" s="1279"/>
      <c r="D38" s="1279"/>
      <c r="E38" s="1279"/>
      <c r="F38" s="1279"/>
      <c r="G38" s="1279"/>
      <c r="H38" s="1279"/>
      <c r="I38" s="15"/>
      <c r="J38" s="15"/>
      <c r="K38" s="16"/>
    </row>
    <row r="39" spans="1:13" ht="14.4" thickBot="1" x14ac:dyDescent="0.35">
      <c r="A39" s="1267"/>
      <c r="B39" s="1268"/>
      <c r="C39" s="1268"/>
      <c r="D39" s="1268"/>
      <c r="E39" s="1268"/>
      <c r="F39" s="1268"/>
      <c r="G39" s="1268"/>
      <c r="H39" s="1268"/>
      <c r="I39" s="1222" t="s">
        <v>15</v>
      </c>
      <c r="J39" s="1223"/>
      <c r="K39" s="28">
        <f>SUM(K33:K36)</f>
        <v>40</v>
      </c>
    </row>
    <row r="40" spans="1:13" ht="14.4" thickBot="1" x14ac:dyDescent="0.35">
      <c r="A40" s="18"/>
      <c r="B40" s="19"/>
      <c r="C40" s="19"/>
      <c r="D40" s="19"/>
      <c r="E40" s="20"/>
      <c r="F40" s="20"/>
      <c r="G40" s="20"/>
      <c r="H40" s="20"/>
      <c r="I40" s="20"/>
      <c r="J40" s="20"/>
      <c r="K40" s="21"/>
    </row>
    <row r="41" spans="1:13" ht="19.95" customHeight="1" x14ac:dyDescent="0.3">
      <c r="A41" s="1233" t="s">
        <v>26</v>
      </c>
      <c r="B41" s="1234"/>
      <c r="C41" s="1234"/>
      <c r="D41" s="1234"/>
      <c r="E41" s="1234"/>
      <c r="F41" s="1234"/>
      <c r="G41" s="1234"/>
      <c r="H41" s="1234"/>
      <c r="I41" s="1234"/>
      <c r="J41" s="1234"/>
      <c r="K41" s="1235"/>
    </row>
    <row r="42" spans="1:13" x14ac:dyDescent="0.3">
      <c r="A42" s="1236" t="s">
        <v>6</v>
      </c>
      <c r="B42" s="1237"/>
      <c r="C42" s="1240" t="s">
        <v>7</v>
      </c>
      <c r="D42" s="1237"/>
      <c r="E42" s="1274" t="s">
        <v>8</v>
      </c>
      <c r="F42" s="1274"/>
      <c r="G42" s="1274"/>
      <c r="H42" s="1242" t="s">
        <v>0</v>
      </c>
      <c r="I42" s="1243"/>
      <c r="J42" s="1244"/>
      <c r="K42" s="1245" t="s">
        <v>3</v>
      </c>
    </row>
    <row r="43" spans="1:13" x14ac:dyDescent="0.3">
      <c r="A43" s="1238"/>
      <c r="B43" s="1239"/>
      <c r="C43" s="1241"/>
      <c r="D43" s="1239"/>
      <c r="E43" s="3" t="s">
        <v>16</v>
      </c>
      <c r="F43" s="3" t="s">
        <v>17</v>
      </c>
      <c r="G43" s="3" t="s">
        <v>11</v>
      </c>
      <c r="H43" s="4" t="s">
        <v>1</v>
      </c>
      <c r="I43" s="4" t="s">
        <v>12</v>
      </c>
      <c r="J43" s="4" t="s">
        <v>13</v>
      </c>
      <c r="K43" s="1246"/>
    </row>
    <row r="44" spans="1:13" x14ac:dyDescent="0.3">
      <c r="A44" s="1247" t="s">
        <v>21</v>
      </c>
      <c r="B44" s="1248"/>
      <c r="C44" s="5" t="s">
        <v>22</v>
      </c>
      <c r="D44" s="5" t="s">
        <v>23</v>
      </c>
      <c r="E44" s="6">
        <v>0</v>
      </c>
      <c r="F44" s="7">
        <f>6*1.05</f>
        <v>6.3000000000000007</v>
      </c>
      <c r="G44" s="7"/>
      <c r="H44" s="7">
        <f>+E44*F44</f>
        <v>0</v>
      </c>
      <c r="I44" s="7" t="s">
        <v>2</v>
      </c>
      <c r="J44" s="8"/>
      <c r="K44" s="9">
        <f>+H44</f>
        <v>0</v>
      </c>
      <c r="M44" s="10"/>
    </row>
    <row r="45" spans="1:13" ht="27" customHeight="1" x14ac:dyDescent="0.3">
      <c r="A45" s="1211" t="s">
        <v>73</v>
      </c>
      <c r="B45" s="1212"/>
      <c r="C45" s="5" t="s">
        <v>22</v>
      </c>
      <c r="D45" s="5" t="s">
        <v>74</v>
      </c>
      <c r="E45" s="6">
        <v>10</v>
      </c>
      <c r="F45" s="7">
        <v>1</v>
      </c>
      <c r="G45" s="7"/>
      <c r="H45" s="7">
        <v>2</v>
      </c>
      <c r="I45" s="7"/>
      <c r="J45" s="8"/>
      <c r="K45" s="9">
        <f>+E45*F45*H45</f>
        <v>20</v>
      </c>
      <c r="L45" s="1">
        <f>+'[74]PRESUP. NVA CRUZ'!$F$12</f>
        <v>20</v>
      </c>
      <c r="M45" s="10"/>
    </row>
    <row r="46" spans="1:13" ht="43.2" customHeight="1" x14ac:dyDescent="0.3">
      <c r="A46" s="1211" t="s">
        <v>75</v>
      </c>
      <c r="B46" s="1212"/>
      <c r="C46" s="5" t="s">
        <v>22</v>
      </c>
      <c r="D46" s="5" t="s">
        <v>76</v>
      </c>
      <c r="E46" s="6">
        <v>10</v>
      </c>
      <c r="F46" s="7">
        <v>1</v>
      </c>
      <c r="G46" s="7"/>
      <c r="H46" s="7">
        <v>2</v>
      </c>
      <c r="I46" s="7"/>
      <c r="J46" s="8"/>
      <c r="K46" s="9">
        <f>+E46*F46*H46</f>
        <v>20</v>
      </c>
      <c r="L46" s="1">
        <f>+'[74]PRESUP. DIOS PRIMERO'!$F$12</f>
        <v>20</v>
      </c>
    </row>
    <row r="47" spans="1:13" ht="23.4" customHeight="1" x14ac:dyDescent="0.3">
      <c r="A47" s="1247" t="s">
        <v>77</v>
      </c>
      <c r="B47" s="1248"/>
      <c r="C47" s="5" t="s">
        <v>22</v>
      </c>
      <c r="D47" s="5" t="s">
        <v>78</v>
      </c>
      <c r="E47" s="6">
        <v>0</v>
      </c>
      <c r="F47" s="7">
        <f>6*1.05</f>
        <v>6.3000000000000007</v>
      </c>
      <c r="G47" s="7"/>
      <c r="H47" s="7">
        <v>0</v>
      </c>
      <c r="I47" s="27"/>
      <c r="J47" s="26"/>
      <c r="K47" s="9">
        <f>+E47*F47*H47</f>
        <v>0</v>
      </c>
    </row>
    <row r="48" spans="1:13" ht="25.8" customHeight="1" x14ac:dyDescent="0.3">
      <c r="A48" s="1211" t="s">
        <v>79</v>
      </c>
      <c r="B48" s="1212"/>
      <c r="C48" s="5" t="s">
        <v>22</v>
      </c>
      <c r="D48" s="5" t="s">
        <v>80</v>
      </c>
      <c r="E48" s="6">
        <v>110</v>
      </c>
      <c r="F48" s="7">
        <v>5.4483636363636316</v>
      </c>
      <c r="G48" s="6"/>
      <c r="H48" s="6">
        <v>0</v>
      </c>
      <c r="I48" s="6"/>
      <c r="J48" s="6"/>
      <c r="K48" s="9">
        <f>+E48*F48*H48</f>
        <v>0</v>
      </c>
    </row>
    <row r="49" spans="1:13" ht="18" customHeight="1" x14ac:dyDescent="0.3">
      <c r="A49" s="57"/>
      <c r="B49" s="58"/>
      <c r="C49" s="59"/>
      <c r="D49" s="59"/>
      <c r="E49" s="60"/>
      <c r="F49" s="61"/>
      <c r="G49" s="62"/>
      <c r="H49" s="60"/>
      <c r="I49" s="62"/>
      <c r="J49" s="62"/>
      <c r="K49" s="63"/>
    </row>
    <row r="50" spans="1:13" ht="14.4" thickBot="1" x14ac:dyDescent="0.35">
      <c r="A50" s="1278" t="s">
        <v>18</v>
      </c>
      <c r="B50" s="1279"/>
      <c r="C50" s="1279"/>
      <c r="D50" s="1279"/>
      <c r="E50" s="1279"/>
      <c r="F50" s="1279"/>
      <c r="G50" s="1279"/>
      <c r="H50" s="1279"/>
      <c r="I50" s="15"/>
      <c r="J50" s="15"/>
      <c r="K50" s="16"/>
    </row>
    <row r="51" spans="1:13" ht="14.4" thickBot="1" x14ac:dyDescent="0.35">
      <c r="A51" s="1267"/>
      <c r="B51" s="1268"/>
      <c r="C51" s="1268"/>
      <c r="D51" s="1268"/>
      <c r="E51" s="1268"/>
      <c r="F51" s="1268"/>
      <c r="G51" s="1268"/>
      <c r="H51" s="1268"/>
      <c r="I51" s="1222" t="s">
        <v>15</v>
      </c>
      <c r="J51" s="1223"/>
      <c r="K51" s="28">
        <f>SUM(K44:K47)</f>
        <v>40</v>
      </c>
    </row>
    <row r="52" spans="1:13" x14ac:dyDescent="0.3">
      <c r="A52" s="18"/>
      <c r="B52" s="19"/>
      <c r="C52" s="19"/>
      <c r="D52" s="19"/>
      <c r="E52" s="20"/>
      <c r="F52" s="20"/>
      <c r="G52" s="20"/>
      <c r="H52" s="20"/>
      <c r="I52" s="20"/>
      <c r="J52" s="20"/>
      <c r="K52" s="21"/>
    </row>
    <row r="53" spans="1:13" ht="19.05" customHeight="1" x14ac:dyDescent="0.3">
      <c r="A53" s="1261" t="s">
        <v>27</v>
      </c>
      <c r="B53" s="1262"/>
      <c r="C53" s="1262"/>
      <c r="D53" s="1262"/>
      <c r="E53" s="1262"/>
      <c r="F53" s="1262"/>
      <c r="G53" s="1262"/>
      <c r="H53" s="1262"/>
      <c r="I53" s="1262"/>
      <c r="J53" s="1262"/>
      <c r="K53" s="1263"/>
    </row>
    <row r="54" spans="1:13" x14ac:dyDescent="0.3">
      <c r="A54" s="1236" t="s">
        <v>6</v>
      </c>
      <c r="B54" s="1237"/>
      <c r="C54" s="1240" t="s">
        <v>7</v>
      </c>
      <c r="D54" s="1237"/>
      <c r="E54" s="1274" t="s">
        <v>8</v>
      </c>
      <c r="F54" s="1274"/>
      <c r="G54" s="1274"/>
      <c r="H54" s="1242" t="s">
        <v>0</v>
      </c>
      <c r="I54" s="1243"/>
      <c r="J54" s="1244"/>
      <c r="K54" s="1245" t="s">
        <v>3</v>
      </c>
    </row>
    <row r="55" spans="1:13" x14ac:dyDescent="0.3">
      <c r="A55" s="1238"/>
      <c r="B55" s="1239"/>
      <c r="C55" s="1241"/>
      <c r="D55" s="1239"/>
      <c r="E55" s="3" t="s">
        <v>16</v>
      </c>
      <c r="F55" s="3" t="s">
        <v>17</v>
      </c>
      <c r="G55" s="3" t="s">
        <v>11</v>
      </c>
      <c r="H55" s="4" t="s">
        <v>1</v>
      </c>
      <c r="I55" s="4" t="s">
        <v>12</v>
      </c>
      <c r="J55" s="4" t="s">
        <v>13</v>
      </c>
      <c r="K55" s="1246"/>
    </row>
    <row r="56" spans="1:13" x14ac:dyDescent="0.3">
      <c r="A56" s="1247" t="s">
        <v>21</v>
      </c>
      <c r="B56" s="1248"/>
      <c r="C56" s="5" t="s">
        <v>22</v>
      </c>
      <c r="D56" s="5" t="s">
        <v>23</v>
      </c>
      <c r="E56" s="6">
        <v>0</v>
      </c>
      <c r="F56" s="7">
        <f>6*1.05</f>
        <v>6.3000000000000007</v>
      </c>
      <c r="G56" s="7"/>
      <c r="H56" s="7">
        <f>+E56*F56</f>
        <v>0</v>
      </c>
      <c r="I56" s="7" t="s">
        <v>2</v>
      </c>
      <c r="J56" s="8"/>
      <c r="K56" s="9">
        <f>+H56</f>
        <v>0</v>
      </c>
      <c r="M56" s="10"/>
    </row>
    <row r="57" spans="1:13" ht="27" customHeight="1" x14ac:dyDescent="0.3">
      <c r="A57" s="1211" t="s">
        <v>73</v>
      </c>
      <c r="B57" s="1212"/>
      <c r="C57" s="5" t="s">
        <v>22</v>
      </c>
      <c r="D57" s="5" t="s">
        <v>74</v>
      </c>
      <c r="E57" s="6">
        <v>10</v>
      </c>
      <c r="F57" s="7">
        <v>1</v>
      </c>
      <c r="G57" s="7"/>
      <c r="H57" s="7">
        <v>2</v>
      </c>
      <c r="I57" s="7"/>
      <c r="J57" s="8"/>
      <c r="K57" s="9">
        <f>+E57*F57*H57</f>
        <v>20</v>
      </c>
      <c r="L57" s="1">
        <f>+'[74]PRESUP. NVA CRUZ'!$F$12</f>
        <v>20</v>
      </c>
      <c r="M57" s="10"/>
    </row>
    <row r="58" spans="1:13" ht="39.6" customHeight="1" x14ac:dyDescent="0.3">
      <c r="A58" s="1211" t="s">
        <v>75</v>
      </c>
      <c r="B58" s="1212"/>
      <c r="C58" s="5" t="s">
        <v>22</v>
      </c>
      <c r="D58" s="5" t="s">
        <v>76</v>
      </c>
      <c r="E58" s="6">
        <v>10</v>
      </c>
      <c r="F58" s="7">
        <v>1</v>
      </c>
      <c r="G58" s="7"/>
      <c r="H58" s="7">
        <v>2</v>
      </c>
      <c r="I58" s="7"/>
      <c r="J58" s="8"/>
      <c r="K58" s="9">
        <f>+E58*F58*H58</f>
        <v>20</v>
      </c>
      <c r="L58" s="1">
        <f>+'[74]PRESUP. DIOS PRIMERO'!$F$12</f>
        <v>20</v>
      </c>
    </row>
    <row r="59" spans="1:13" ht="25.8" customHeight="1" x14ac:dyDescent="0.3">
      <c r="A59" s="1211" t="s">
        <v>77</v>
      </c>
      <c r="B59" s="1212"/>
      <c r="C59" s="5" t="s">
        <v>22</v>
      </c>
      <c r="D59" s="5" t="s">
        <v>78</v>
      </c>
      <c r="E59" s="6">
        <v>0</v>
      </c>
      <c r="F59" s="7">
        <f>6*1.05</f>
        <v>6.3000000000000007</v>
      </c>
      <c r="G59" s="7"/>
      <c r="H59" s="7">
        <v>0</v>
      </c>
      <c r="I59" s="27"/>
      <c r="J59" s="26"/>
      <c r="K59" s="9">
        <f>+E59*F59*H59</f>
        <v>0</v>
      </c>
      <c r="M59" s="10"/>
    </row>
    <row r="60" spans="1:13" ht="27.6" customHeight="1" x14ac:dyDescent="0.3">
      <c r="A60" s="1211" t="s">
        <v>79</v>
      </c>
      <c r="B60" s="1212"/>
      <c r="C60" s="5" t="s">
        <v>22</v>
      </c>
      <c r="D60" s="5" t="s">
        <v>80</v>
      </c>
      <c r="E60" s="6">
        <v>110</v>
      </c>
      <c r="F60" s="7">
        <v>0</v>
      </c>
      <c r="G60" s="7"/>
      <c r="H60" s="7">
        <v>0</v>
      </c>
      <c r="I60" s="27"/>
      <c r="J60" s="54"/>
      <c r="K60" s="9">
        <f>+E60*F60*H60</f>
        <v>0</v>
      </c>
    </row>
    <row r="61" spans="1:13" ht="27" customHeight="1" x14ac:dyDescent="0.3">
      <c r="A61" s="1211" t="s">
        <v>81</v>
      </c>
      <c r="B61" s="1212"/>
      <c r="C61" s="5" t="s">
        <v>22</v>
      </c>
      <c r="D61" s="5" t="s">
        <v>82</v>
      </c>
      <c r="E61" s="6">
        <v>120</v>
      </c>
      <c r="F61" s="54">
        <v>0</v>
      </c>
      <c r="G61" s="54"/>
      <c r="H61" s="54">
        <v>0</v>
      </c>
      <c r="I61" s="54"/>
      <c r="J61" s="54"/>
      <c r="K61" s="54">
        <f>+E61*F61*H61</f>
        <v>0</v>
      </c>
    </row>
    <row r="62" spans="1:13" ht="14.4" thickBot="1" x14ac:dyDescent="0.35">
      <c r="A62" s="1266" t="s">
        <v>18</v>
      </c>
      <c r="B62" s="1265"/>
      <c r="C62" s="1265"/>
      <c r="D62" s="1265"/>
      <c r="E62" s="1265"/>
      <c r="F62" s="1265"/>
      <c r="G62" s="1265"/>
      <c r="H62" s="1265"/>
      <c r="I62" s="20"/>
      <c r="J62" s="20"/>
      <c r="K62" s="21"/>
    </row>
    <row r="63" spans="1:13" ht="14.4" thickBot="1" x14ac:dyDescent="0.35">
      <c r="A63" s="1267"/>
      <c r="B63" s="1268"/>
      <c r="C63" s="1268"/>
      <c r="D63" s="1268"/>
      <c r="E63" s="1268"/>
      <c r="F63" s="1268"/>
      <c r="G63" s="1268"/>
      <c r="H63" s="1268"/>
      <c r="I63" s="1222" t="s">
        <v>15</v>
      </c>
      <c r="J63" s="1223"/>
      <c r="K63" s="28">
        <f>SUM(K56:K59)</f>
        <v>40</v>
      </c>
    </row>
    <row r="64" spans="1:13" ht="14.4" thickBot="1" x14ac:dyDescent="0.35">
      <c r="A64" s="38"/>
      <c r="B64" s="39"/>
      <c r="C64" s="39"/>
      <c r="D64" s="39"/>
      <c r="E64" s="40"/>
      <c r="F64" s="40"/>
      <c r="G64" s="40"/>
      <c r="H64" s="40"/>
      <c r="I64" s="40"/>
      <c r="J64" s="40"/>
      <c r="K64" s="41"/>
    </row>
    <row r="65" spans="1:14" ht="19.5" customHeight="1" x14ac:dyDescent="0.3">
      <c r="A65" s="1258" t="s">
        <v>28</v>
      </c>
      <c r="B65" s="1259"/>
      <c r="C65" s="1259"/>
      <c r="D65" s="1259"/>
      <c r="E65" s="1259"/>
      <c r="F65" s="1259"/>
      <c r="G65" s="1259"/>
      <c r="H65" s="1259"/>
      <c r="I65" s="1259"/>
      <c r="J65" s="1259"/>
      <c r="K65" s="1260"/>
    </row>
    <row r="66" spans="1:14" x14ac:dyDescent="0.3">
      <c r="A66" s="1236" t="s">
        <v>6</v>
      </c>
      <c r="B66" s="1237"/>
      <c r="C66" s="1240" t="s">
        <v>7</v>
      </c>
      <c r="D66" s="1237"/>
      <c r="E66" s="1274" t="s">
        <v>8</v>
      </c>
      <c r="F66" s="1274"/>
      <c r="G66" s="1274"/>
      <c r="H66" s="1242" t="s">
        <v>0</v>
      </c>
      <c r="I66" s="1243"/>
      <c r="J66" s="1244"/>
      <c r="K66" s="1245" t="s">
        <v>3</v>
      </c>
    </row>
    <row r="67" spans="1:14" x14ac:dyDescent="0.3">
      <c r="A67" s="1238"/>
      <c r="B67" s="1239"/>
      <c r="C67" s="1241"/>
      <c r="D67" s="1239"/>
      <c r="E67" s="3" t="s">
        <v>16</v>
      </c>
      <c r="F67" s="3" t="s">
        <v>17</v>
      </c>
      <c r="G67" s="3" t="s">
        <v>11</v>
      </c>
      <c r="H67" s="4" t="s">
        <v>1</v>
      </c>
      <c r="I67" s="4" t="s">
        <v>12</v>
      </c>
      <c r="J67" s="4" t="s">
        <v>13</v>
      </c>
      <c r="K67" s="1246"/>
    </row>
    <row r="68" spans="1:14" x14ac:dyDescent="0.3">
      <c r="A68" s="1247" t="s">
        <v>21</v>
      </c>
      <c r="B68" s="1248"/>
      <c r="C68" s="5" t="s">
        <v>22</v>
      </c>
      <c r="D68" s="5" t="s">
        <v>23</v>
      </c>
      <c r="E68" s="6">
        <v>0</v>
      </c>
      <c r="F68" s="7">
        <f>6*1.05</f>
        <v>6.3000000000000007</v>
      </c>
      <c r="G68" s="7"/>
      <c r="H68" s="7">
        <f>+E68*F68</f>
        <v>0</v>
      </c>
      <c r="I68" s="7" t="s">
        <v>2</v>
      </c>
      <c r="J68" s="8"/>
      <c r="K68" s="9">
        <f>+H68</f>
        <v>0</v>
      </c>
      <c r="M68" s="10"/>
    </row>
    <row r="69" spans="1:14" ht="27" customHeight="1" x14ac:dyDescent="0.3">
      <c r="A69" s="1211" t="s">
        <v>73</v>
      </c>
      <c r="B69" s="1212"/>
      <c r="C69" s="5" t="s">
        <v>22</v>
      </c>
      <c r="D69" s="5" t="s">
        <v>74</v>
      </c>
      <c r="E69" s="6">
        <v>0</v>
      </c>
      <c r="F69" s="7">
        <v>1</v>
      </c>
      <c r="G69" s="7"/>
      <c r="H69" s="7">
        <v>2</v>
      </c>
      <c r="I69" s="7"/>
      <c r="J69" s="8"/>
      <c r="K69" s="9">
        <f>+E69*F69*H69</f>
        <v>0</v>
      </c>
      <c r="M69" s="10"/>
    </row>
    <row r="70" spans="1:14" ht="37.200000000000003" customHeight="1" x14ac:dyDescent="0.3">
      <c r="A70" s="1211" t="s">
        <v>75</v>
      </c>
      <c r="B70" s="1212"/>
      <c r="C70" s="5" t="s">
        <v>22</v>
      </c>
      <c r="D70" s="5" t="s">
        <v>76</v>
      </c>
      <c r="E70" s="6">
        <v>0</v>
      </c>
      <c r="F70" s="7">
        <v>1</v>
      </c>
      <c r="G70" s="7"/>
      <c r="H70" s="7">
        <v>2</v>
      </c>
      <c r="I70" s="7"/>
      <c r="J70" s="8"/>
      <c r="K70" s="9">
        <f>+E70*F70*H70</f>
        <v>0</v>
      </c>
      <c r="L70" s="1">
        <f>+'[74]PRESUP. DIOS PRIMERO'!$F$12</f>
        <v>20</v>
      </c>
    </row>
    <row r="71" spans="1:14" ht="25.2" customHeight="1" x14ac:dyDescent="0.3">
      <c r="A71" s="1247" t="s">
        <v>77</v>
      </c>
      <c r="B71" s="1248"/>
      <c r="C71" s="5" t="s">
        <v>22</v>
      </c>
      <c r="D71" s="5" t="s">
        <v>78</v>
      </c>
      <c r="E71" s="6">
        <v>0</v>
      </c>
      <c r="F71" s="7">
        <f>6*1.05</f>
        <v>6.3000000000000007</v>
      </c>
      <c r="G71" s="7"/>
      <c r="H71" s="7">
        <v>0</v>
      </c>
      <c r="I71" s="27"/>
      <c r="J71" s="26"/>
      <c r="K71" s="9">
        <f>+J71</f>
        <v>0</v>
      </c>
    </row>
    <row r="72" spans="1:14" ht="26.4" customHeight="1" x14ac:dyDescent="0.3">
      <c r="A72" s="1211" t="s">
        <v>79</v>
      </c>
      <c r="B72" s="1212"/>
      <c r="C72" s="5" t="s">
        <v>22</v>
      </c>
      <c r="D72" s="5" t="s">
        <v>80</v>
      </c>
      <c r="E72" s="6">
        <v>110</v>
      </c>
      <c r="F72" s="7">
        <v>5.45</v>
      </c>
      <c r="G72" s="55"/>
      <c r="H72" s="7">
        <v>1</v>
      </c>
      <c r="I72" s="55"/>
      <c r="J72" s="55"/>
      <c r="K72" s="9">
        <f>+H72</f>
        <v>1</v>
      </c>
    </row>
    <row r="73" spans="1:14" ht="26.4" customHeight="1" x14ac:dyDescent="0.3">
      <c r="A73" s="1211" t="s">
        <v>81</v>
      </c>
      <c r="B73" s="1212"/>
      <c r="C73" s="5" t="s">
        <v>22</v>
      </c>
      <c r="D73" s="5" t="s">
        <v>82</v>
      </c>
      <c r="E73" s="6">
        <v>120</v>
      </c>
      <c r="F73" s="7">
        <v>0</v>
      </c>
      <c r="G73" s="7"/>
      <c r="H73" s="7">
        <v>0</v>
      </c>
      <c r="I73" s="7"/>
      <c r="J73" s="7"/>
      <c r="K73" s="7">
        <f>+E73*F73*H73</f>
        <v>0</v>
      </c>
    </row>
    <row r="74" spans="1:14" ht="14.4" thickBot="1" x14ac:dyDescent="0.35">
      <c r="A74" s="1266" t="s">
        <v>18</v>
      </c>
      <c r="B74" s="1265"/>
      <c r="C74" s="1265"/>
      <c r="D74" s="1265"/>
      <c r="E74" s="1265"/>
      <c r="F74" s="1265"/>
      <c r="G74" s="1265"/>
      <c r="H74" s="1265"/>
      <c r="I74" s="20"/>
      <c r="J74" s="20"/>
      <c r="K74" s="21"/>
    </row>
    <row r="75" spans="1:14" ht="14.4" thickBot="1" x14ac:dyDescent="0.35">
      <c r="A75" s="1267"/>
      <c r="B75" s="1268"/>
      <c r="C75" s="1268"/>
      <c r="D75" s="1268"/>
      <c r="E75" s="1268"/>
      <c r="F75" s="1268"/>
      <c r="G75" s="1268"/>
      <c r="H75" s="1268"/>
      <c r="I75" s="1222" t="s">
        <v>15</v>
      </c>
      <c r="J75" s="1223"/>
      <c r="K75" s="28">
        <f>SUM(K68:K71)</f>
        <v>0</v>
      </c>
      <c r="N75" s="42"/>
    </row>
    <row r="76" spans="1:14" ht="14.4" thickBot="1" x14ac:dyDescent="0.35">
      <c r="A76" s="36"/>
      <c r="B76" s="37"/>
      <c r="C76" s="37"/>
      <c r="D76" s="37"/>
      <c r="E76" s="37"/>
      <c r="F76" s="37"/>
      <c r="G76" s="37"/>
      <c r="H76" s="37"/>
      <c r="I76" s="37"/>
      <c r="J76" s="37"/>
      <c r="K76" s="37"/>
      <c r="N76" s="42"/>
    </row>
    <row r="77" spans="1:14" ht="15" customHeight="1" x14ac:dyDescent="0.3">
      <c r="A77" s="1252" t="s">
        <v>29</v>
      </c>
      <c r="B77" s="1253"/>
      <c r="C77" s="1253"/>
      <c r="D77" s="1253"/>
      <c r="E77" s="1253"/>
      <c r="F77" s="1253"/>
      <c r="G77" s="1253"/>
      <c r="H77" s="1253"/>
      <c r="I77" s="1253"/>
      <c r="J77" s="1253"/>
      <c r="K77" s="1254"/>
    </row>
    <row r="78" spans="1:14" ht="14.4" thickBot="1" x14ac:dyDescent="0.35">
      <c r="A78" s="1255"/>
      <c r="B78" s="1256"/>
      <c r="C78" s="1256"/>
      <c r="D78" s="1256"/>
      <c r="E78" s="1256"/>
      <c r="F78" s="1256"/>
      <c r="G78" s="1256"/>
      <c r="H78" s="1256"/>
      <c r="I78" s="1256"/>
      <c r="J78" s="1256"/>
      <c r="K78" s="1257"/>
    </row>
    <row r="79" spans="1:14" ht="19.95" customHeight="1" x14ac:dyDescent="0.3">
      <c r="A79" s="1258" t="s">
        <v>31</v>
      </c>
      <c r="B79" s="1259"/>
      <c r="C79" s="1259"/>
      <c r="D79" s="1259"/>
      <c r="E79" s="1259"/>
      <c r="F79" s="1259"/>
      <c r="G79" s="1259"/>
      <c r="H79" s="1259"/>
      <c r="I79" s="1259"/>
      <c r="J79" s="1259"/>
      <c r="K79" s="1260"/>
    </row>
    <row r="80" spans="1:14" x14ac:dyDescent="0.3">
      <c r="A80" s="1236" t="s">
        <v>6</v>
      </c>
      <c r="B80" s="1237"/>
      <c r="C80" s="1240" t="s">
        <v>7</v>
      </c>
      <c r="D80" s="1237"/>
      <c r="E80" s="1274" t="s">
        <v>8</v>
      </c>
      <c r="F80" s="1274"/>
      <c r="G80" s="1274"/>
      <c r="H80" s="1242" t="s">
        <v>0</v>
      </c>
      <c r="I80" s="1243"/>
      <c r="J80" s="1244"/>
      <c r="K80" s="1245" t="s">
        <v>3</v>
      </c>
    </row>
    <row r="81" spans="1:15" x14ac:dyDescent="0.3">
      <c r="A81" s="1238"/>
      <c r="B81" s="1239"/>
      <c r="C81" s="1241"/>
      <c r="D81" s="1239"/>
      <c r="E81" s="3" t="s">
        <v>16</v>
      </c>
      <c r="F81" s="3" t="s">
        <v>17</v>
      </c>
      <c r="G81" s="3" t="s">
        <v>11</v>
      </c>
      <c r="H81" s="4" t="s">
        <v>1</v>
      </c>
      <c r="I81" s="4" t="s">
        <v>12</v>
      </c>
      <c r="J81" s="4" t="s">
        <v>13</v>
      </c>
      <c r="K81" s="1246"/>
    </row>
    <row r="82" spans="1:15" x14ac:dyDescent="0.3">
      <c r="A82" s="1247" t="s">
        <v>21</v>
      </c>
      <c r="B82" s="1248"/>
      <c r="C82" s="5" t="s">
        <v>22</v>
      </c>
      <c r="D82" s="5" t="s">
        <v>23</v>
      </c>
      <c r="E82" s="6">
        <v>250</v>
      </c>
      <c r="F82" s="7">
        <v>6.4</v>
      </c>
      <c r="G82" s="22">
        <v>0.6</v>
      </c>
      <c r="H82" s="22">
        <v>1</v>
      </c>
      <c r="I82" s="23">
        <f>+F82*E82</f>
        <v>1600</v>
      </c>
      <c r="J82" s="24">
        <f>+I82*G82</f>
        <v>960</v>
      </c>
      <c r="K82" s="25">
        <f t="shared" ref="K82:K87" si="3">+J82</f>
        <v>960</v>
      </c>
      <c r="L82" s="1">
        <f>+'[74]PRESUP. CACHENCHE'!$E$18</f>
        <v>960</v>
      </c>
      <c r="M82" s="10"/>
    </row>
    <row r="83" spans="1:15" ht="27" customHeight="1" x14ac:dyDescent="0.3">
      <c r="A83" s="1211" t="s">
        <v>73</v>
      </c>
      <c r="B83" s="1212"/>
      <c r="C83" s="5" t="s">
        <v>22</v>
      </c>
      <c r="D83" s="5" t="s">
        <v>74</v>
      </c>
      <c r="E83" s="6">
        <f>177</f>
        <v>177</v>
      </c>
      <c r="F83" s="7">
        <f>3.5+0.4</f>
        <v>3.9</v>
      </c>
      <c r="G83" s="7">
        <v>0.65</v>
      </c>
      <c r="H83" s="7">
        <v>1</v>
      </c>
      <c r="I83" s="23">
        <f>+F83*E83</f>
        <v>690.3</v>
      </c>
      <c r="J83" s="24">
        <f>+I83*G83</f>
        <v>448.69499999999999</v>
      </c>
      <c r="K83" s="25">
        <f t="shared" si="3"/>
        <v>448.69499999999999</v>
      </c>
      <c r="L83" s="1">
        <f>+'[74]PRESUP. NVA CRUZ'!$F$18</f>
        <v>448.69499999999999</v>
      </c>
      <c r="M83" s="10"/>
    </row>
    <row r="84" spans="1:15" ht="40.799999999999997" customHeight="1" x14ac:dyDescent="0.3">
      <c r="A84" s="1211" t="s">
        <v>75</v>
      </c>
      <c r="B84" s="1212"/>
      <c r="C84" s="5" t="s">
        <v>22</v>
      </c>
      <c r="D84" s="5" t="s">
        <v>76</v>
      </c>
      <c r="E84" s="6">
        <v>124</v>
      </c>
      <c r="F84" s="7">
        <f>4.8+0.4</f>
        <v>5.2</v>
      </c>
      <c r="G84" s="22">
        <f t="shared" ref="G84" si="4">+G83</f>
        <v>0.65</v>
      </c>
      <c r="H84" s="7">
        <v>1</v>
      </c>
      <c r="I84" s="23">
        <f t="shared" ref="I84" si="5">+F84*E84</f>
        <v>644.80000000000007</v>
      </c>
      <c r="J84" s="24">
        <f t="shared" ref="J84" si="6">+I84*G84</f>
        <v>419.12000000000006</v>
      </c>
      <c r="K84" s="25">
        <f t="shared" si="3"/>
        <v>419.12000000000006</v>
      </c>
      <c r="L84" s="1">
        <f>+'[74]PRESUP. DIOS PRIMERO'!$F$18</f>
        <v>419.12000000000006</v>
      </c>
      <c r="O84" s="10"/>
    </row>
    <row r="85" spans="1:15" ht="22.2" customHeight="1" x14ac:dyDescent="0.3">
      <c r="A85" s="1247" t="s">
        <v>77</v>
      </c>
      <c r="B85" s="1248"/>
      <c r="C85" s="5" t="s">
        <v>22</v>
      </c>
      <c r="D85" s="5" t="s">
        <v>78</v>
      </c>
      <c r="E85" s="6">
        <v>200</v>
      </c>
      <c r="F85" s="7">
        <f>6+0.4</f>
        <v>6.4</v>
      </c>
      <c r="G85" s="7">
        <v>0.6</v>
      </c>
      <c r="H85" s="7">
        <v>1</v>
      </c>
      <c r="I85" s="23">
        <f t="shared" ref="I85" si="7">+F85*E85</f>
        <v>1280</v>
      </c>
      <c r="J85" s="24">
        <f t="shared" ref="J85" si="8">+I85*G85</f>
        <v>768</v>
      </c>
      <c r="K85" s="25">
        <f t="shared" si="3"/>
        <v>768</v>
      </c>
      <c r="L85" s="1">
        <f>+'[74]PRESUP. SAN PEDRO'!$F$18</f>
        <v>768</v>
      </c>
    </row>
    <row r="86" spans="1:15" ht="26.4" customHeight="1" x14ac:dyDescent="0.3">
      <c r="A86" s="1211" t="s">
        <v>79</v>
      </c>
      <c r="B86" s="1212"/>
      <c r="C86" s="5" t="s">
        <v>22</v>
      </c>
      <c r="D86" s="5" t="s">
        <v>80</v>
      </c>
      <c r="E86" s="6">
        <v>110</v>
      </c>
      <c r="F86" s="7">
        <v>4.1500000000000004</v>
      </c>
      <c r="G86" s="43">
        <v>0.5846878422782037</v>
      </c>
      <c r="H86" s="43">
        <v>1</v>
      </c>
      <c r="I86" s="27">
        <f t="shared" ref="I86" si="9">+F86*E86</f>
        <v>456.50000000000006</v>
      </c>
      <c r="J86" s="26">
        <f t="shared" ref="J86" si="10">+I86*G86</f>
        <v>266.91000000000003</v>
      </c>
      <c r="K86" s="7">
        <f t="shared" si="3"/>
        <v>266.91000000000003</v>
      </c>
      <c r="L86" s="53">
        <f>+'[73]PPTO GENERAL'!$E$188</f>
        <v>226.90799999999999</v>
      </c>
    </row>
    <row r="87" spans="1:15" ht="24.6" customHeight="1" x14ac:dyDescent="0.3">
      <c r="A87" s="1275" t="s">
        <v>81</v>
      </c>
      <c r="B87" s="1276"/>
      <c r="C87" s="5" t="s">
        <v>22</v>
      </c>
      <c r="D87" s="5" t="s">
        <v>82</v>
      </c>
      <c r="E87" s="6">
        <v>120</v>
      </c>
      <c r="F87" s="7">
        <v>2.2000000000000002</v>
      </c>
      <c r="G87" s="43">
        <v>0.65</v>
      </c>
      <c r="H87" s="43">
        <v>1</v>
      </c>
      <c r="I87" s="27">
        <f t="shared" ref="I87" si="11">+F87*E87</f>
        <v>264</v>
      </c>
      <c r="J87" s="26">
        <f t="shared" ref="J87" si="12">+I87*G87</f>
        <v>171.6</v>
      </c>
      <c r="K87" s="7">
        <f t="shared" si="3"/>
        <v>171.6</v>
      </c>
    </row>
    <row r="88" spans="1:15" ht="14.4" x14ac:dyDescent="0.3">
      <c r="A88" s="34"/>
      <c r="B88" s="35"/>
      <c r="C88" s="31"/>
      <c r="D88" s="31"/>
      <c r="E88" s="32"/>
      <c r="F88" s="32"/>
      <c r="G88" s="32"/>
      <c r="H88" s="32"/>
      <c r="I88" s="32"/>
      <c r="J88" s="32"/>
      <c r="K88" s="33"/>
    </row>
    <row r="89" spans="1:15" ht="14.4" thickBot="1" x14ac:dyDescent="0.35">
      <c r="A89" s="1277" t="s">
        <v>18</v>
      </c>
      <c r="B89" s="1219"/>
      <c r="C89" s="1219"/>
      <c r="D89" s="1219"/>
      <c r="E89" s="1219"/>
      <c r="F89" s="1219"/>
      <c r="G89" s="1219"/>
      <c r="H89" s="1219"/>
      <c r="I89" s="20"/>
      <c r="J89" s="20"/>
      <c r="K89" s="21"/>
    </row>
    <row r="90" spans="1:15" ht="14.4" thickBot="1" x14ac:dyDescent="0.35">
      <c r="A90" s="1220"/>
      <c r="B90" s="1221"/>
      <c r="C90" s="1221"/>
      <c r="D90" s="1221"/>
      <c r="E90" s="1221"/>
      <c r="F90" s="1221"/>
      <c r="G90" s="1221"/>
      <c r="H90" s="1221"/>
      <c r="I90" s="1222" t="s">
        <v>15</v>
      </c>
      <c r="J90" s="1223"/>
      <c r="K90" s="28">
        <f>SUM(K82:K86)</f>
        <v>2862.7249999999999</v>
      </c>
    </row>
    <row r="91" spans="1:15" ht="14.4" thickBot="1" x14ac:dyDescent="0.35">
      <c r="A91" s="38"/>
      <c r="B91" s="39"/>
      <c r="C91" s="39"/>
      <c r="D91" s="39"/>
      <c r="E91" s="40"/>
      <c r="F91" s="40"/>
      <c r="G91" s="40"/>
      <c r="H91" s="40"/>
      <c r="I91" s="40"/>
      <c r="J91" s="40"/>
      <c r="K91" s="41"/>
    </row>
    <row r="92" spans="1:15" ht="18.45" customHeight="1" x14ac:dyDescent="0.3">
      <c r="A92" s="1258" t="s">
        <v>32</v>
      </c>
      <c r="B92" s="1259"/>
      <c r="C92" s="1259"/>
      <c r="D92" s="1259"/>
      <c r="E92" s="1259"/>
      <c r="F92" s="1259"/>
      <c r="G92" s="1259"/>
      <c r="H92" s="1259"/>
      <c r="I92" s="1259"/>
      <c r="J92" s="1259"/>
      <c r="K92" s="1260"/>
    </row>
    <row r="93" spans="1:15" x14ac:dyDescent="0.3">
      <c r="A93" s="1236" t="s">
        <v>6</v>
      </c>
      <c r="B93" s="1237"/>
      <c r="C93" s="1240" t="s">
        <v>7</v>
      </c>
      <c r="D93" s="1237"/>
      <c r="E93" s="1274" t="s">
        <v>8</v>
      </c>
      <c r="F93" s="1274"/>
      <c r="G93" s="1274"/>
      <c r="H93" s="1242" t="s">
        <v>0</v>
      </c>
      <c r="I93" s="1243"/>
      <c r="J93" s="1244"/>
      <c r="K93" s="1245" t="s">
        <v>3</v>
      </c>
    </row>
    <row r="94" spans="1:15" x14ac:dyDescent="0.3">
      <c r="A94" s="1238"/>
      <c r="B94" s="1239"/>
      <c r="C94" s="1241"/>
      <c r="D94" s="1239"/>
      <c r="E94" s="3" t="s">
        <v>16</v>
      </c>
      <c r="F94" s="3" t="s">
        <v>17</v>
      </c>
      <c r="G94" s="3" t="s">
        <v>11</v>
      </c>
      <c r="H94" s="4" t="s">
        <v>1</v>
      </c>
      <c r="I94" s="4" t="s">
        <v>12</v>
      </c>
      <c r="J94" s="4" t="s">
        <v>13</v>
      </c>
      <c r="K94" s="1246"/>
    </row>
    <row r="95" spans="1:15" x14ac:dyDescent="0.3">
      <c r="A95" s="1247" t="s">
        <v>21</v>
      </c>
      <c r="B95" s="1248"/>
      <c r="C95" s="5" t="s">
        <v>22</v>
      </c>
      <c r="D95" s="5" t="s">
        <v>23</v>
      </c>
      <c r="E95" s="6">
        <v>250</v>
      </c>
      <c r="F95" s="7">
        <v>0.3</v>
      </c>
      <c r="G95" s="22">
        <v>1</v>
      </c>
      <c r="H95" s="22">
        <v>2</v>
      </c>
      <c r="I95" s="23">
        <f>+F95*E95</f>
        <v>75</v>
      </c>
      <c r="J95" s="24">
        <f>+I95*G95*H95</f>
        <v>150</v>
      </c>
      <c r="K95" s="25">
        <f>+J95</f>
        <v>150</v>
      </c>
      <c r="L95" s="1">
        <f>+'[74]PRESUP. CACHENCHE'!$E$19</f>
        <v>150</v>
      </c>
      <c r="M95" s="10"/>
    </row>
    <row r="96" spans="1:15" ht="27" customHeight="1" x14ac:dyDescent="0.3">
      <c r="A96" s="1211" t="s">
        <v>73</v>
      </c>
      <c r="B96" s="1212"/>
      <c r="C96" s="5" t="s">
        <v>22</v>
      </c>
      <c r="D96" s="5" t="s">
        <v>74</v>
      </c>
      <c r="E96" s="6">
        <f>177</f>
        <v>177</v>
      </c>
      <c r="F96" s="7">
        <v>0.3</v>
      </c>
      <c r="G96" s="22">
        <v>1</v>
      </c>
      <c r="H96" s="22">
        <v>2</v>
      </c>
      <c r="I96" s="23">
        <f>+F96*E96</f>
        <v>53.1</v>
      </c>
      <c r="J96" s="24">
        <f>+I96*G96*H96</f>
        <v>106.2</v>
      </c>
      <c r="K96" s="25">
        <f>+J96</f>
        <v>106.2</v>
      </c>
      <c r="L96" s="1">
        <f>+'[74]PRESUP. NVA CRUZ'!$F$19</f>
        <v>106.2</v>
      </c>
      <c r="M96" s="10"/>
    </row>
    <row r="97" spans="1:14" ht="29.4" customHeight="1" x14ac:dyDescent="0.3">
      <c r="A97" s="1211" t="s">
        <v>75</v>
      </c>
      <c r="B97" s="1212"/>
      <c r="C97" s="5" t="s">
        <v>22</v>
      </c>
      <c r="D97" s="5" t="s">
        <v>76</v>
      </c>
      <c r="E97" s="6">
        <v>124</v>
      </c>
      <c r="F97" s="7">
        <v>0.3</v>
      </c>
      <c r="G97" s="22">
        <v>1</v>
      </c>
      <c r="H97" s="22">
        <v>2</v>
      </c>
      <c r="I97" s="23">
        <f>+F97*E97</f>
        <v>37.199999999999996</v>
      </c>
      <c r="J97" s="24">
        <f t="shared" ref="J97:J98" si="13">+I97*G97*H97</f>
        <v>74.399999999999991</v>
      </c>
      <c r="K97" s="25">
        <f>+J97</f>
        <v>74.399999999999991</v>
      </c>
      <c r="L97" s="1">
        <f>+'[74]PRESUP. DIOS PRIMERO'!$F$19</f>
        <v>74.399999999999991</v>
      </c>
    </row>
    <row r="98" spans="1:14" x14ac:dyDescent="0.3">
      <c r="A98" s="1247" t="s">
        <v>77</v>
      </c>
      <c r="B98" s="1248"/>
      <c r="C98" s="5" t="s">
        <v>22</v>
      </c>
      <c r="D98" s="5" t="s">
        <v>78</v>
      </c>
      <c r="E98" s="6">
        <v>200</v>
      </c>
      <c r="F98" s="7">
        <v>0.3</v>
      </c>
      <c r="G98" s="7">
        <v>1</v>
      </c>
      <c r="H98" s="7">
        <v>2</v>
      </c>
      <c r="I98" s="27">
        <f t="shared" ref="I98:I99" si="14">+F98*E98</f>
        <v>60</v>
      </c>
      <c r="J98" s="24">
        <f t="shared" si="13"/>
        <v>120</v>
      </c>
      <c r="K98" s="25">
        <f>+J98</f>
        <v>120</v>
      </c>
      <c r="L98" s="1">
        <f>+'[74]PRESUP. SAN PEDRO'!$F$19</f>
        <v>120</v>
      </c>
    </row>
    <row r="99" spans="1:14" ht="28.2" customHeight="1" x14ac:dyDescent="0.3">
      <c r="A99" s="1211" t="s">
        <v>79</v>
      </c>
      <c r="B99" s="1212"/>
      <c r="C99" s="5" t="s">
        <v>22</v>
      </c>
      <c r="D99" s="5" t="s">
        <v>80</v>
      </c>
      <c r="E99" s="6">
        <v>145</v>
      </c>
      <c r="F99" s="7">
        <v>1</v>
      </c>
      <c r="G99" s="7">
        <v>0.15055172413793103</v>
      </c>
      <c r="H99" s="7">
        <v>1</v>
      </c>
      <c r="I99" s="27">
        <f t="shared" si="14"/>
        <v>145</v>
      </c>
      <c r="J99" s="26">
        <f>+I99*G99</f>
        <v>21.83</v>
      </c>
      <c r="K99" s="7">
        <f>+J99</f>
        <v>21.83</v>
      </c>
      <c r="L99" s="53">
        <f>+'[73]PPTO GENERAL'!$E$189</f>
        <v>21.824999999999999</v>
      </c>
    </row>
    <row r="100" spans="1:14" ht="14.4" x14ac:dyDescent="0.3">
      <c r="A100" s="29"/>
      <c r="B100" s="30"/>
      <c r="C100" s="31"/>
      <c r="D100" s="31"/>
      <c r="E100" s="32"/>
      <c r="F100" s="32"/>
      <c r="G100" s="32"/>
      <c r="H100" s="32"/>
      <c r="I100" s="32"/>
      <c r="J100" s="32"/>
      <c r="K100" s="33"/>
    </row>
    <row r="101" spans="1:14" ht="14.4" x14ac:dyDescent="0.3">
      <c r="A101" s="34"/>
      <c r="B101" s="35"/>
      <c r="C101" s="31"/>
      <c r="D101" s="31"/>
      <c r="E101" s="32"/>
      <c r="F101" s="32"/>
      <c r="G101" s="32"/>
      <c r="H101" s="32"/>
      <c r="I101" s="32"/>
      <c r="J101" s="32"/>
      <c r="K101" s="33"/>
    </row>
    <row r="102" spans="1:14" ht="14.4" thickBot="1" x14ac:dyDescent="0.35">
      <c r="A102" s="1266" t="s">
        <v>18</v>
      </c>
      <c r="B102" s="1265"/>
      <c r="C102" s="1265"/>
      <c r="D102" s="1265"/>
      <c r="E102" s="1265"/>
      <c r="F102" s="1265"/>
      <c r="G102" s="1265"/>
      <c r="H102" s="1265"/>
      <c r="I102" s="20"/>
      <c r="J102" s="20"/>
      <c r="K102" s="21"/>
    </row>
    <row r="103" spans="1:14" ht="14.4" thickBot="1" x14ac:dyDescent="0.35">
      <c r="A103" s="1267"/>
      <c r="B103" s="1268"/>
      <c r="C103" s="1268"/>
      <c r="D103" s="1268"/>
      <c r="E103" s="1268"/>
      <c r="F103" s="1268"/>
      <c r="G103" s="1268"/>
      <c r="H103" s="1268"/>
      <c r="I103" s="1222" t="s">
        <v>15</v>
      </c>
      <c r="J103" s="1223"/>
      <c r="K103" s="28">
        <f>SUM(K95:K99)</f>
        <v>472.42999999999995</v>
      </c>
      <c r="N103" s="42"/>
    </row>
    <row r="104" spans="1:14" x14ac:dyDescent="0.3">
      <c r="A104" s="38"/>
      <c r="B104" s="39"/>
      <c r="C104" s="39"/>
      <c r="D104" s="39"/>
      <c r="E104" s="40"/>
      <c r="F104" s="40"/>
      <c r="G104" s="40"/>
      <c r="H104" s="40"/>
      <c r="I104" s="40"/>
      <c r="J104" s="40"/>
      <c r="K104" s="41"/>
    </row>
    <row r="105" spans="1:14" ht="22.95" customHeight="1" x14ac:dyDescent="0.3">
      <c r="A105" s="1261" t="s">
        <v>33</v>
      </c>
      <c r="B105" s="1262"/>
      <c r="C105" s="1262"/>
      <c r="D105" s="1262"/>
      <c r="E105" s="1262"/>
      <c r="F105" s="1262"/>
      <c r="G105" s="1262"/>
      <c r="H105" s="1262"/>
      <c r="I105" s="1262"/>
      <c r="J105" s="1262"/>
      <c r="K105" s="1263"/>
    </row>
    <row r="106" spans="1:14" x14ac:dyDescent="0.3">
      <c r="A106" s="1236" t="s">
        <v>6</v>
      </c>
      <c r="B106" s="1237"/>
      <c r="C106" s="1240" t="s">
        <v>7</v>
      </c>
      <c r="D106" s="1237"/>
      <c r="E106" s="1274" t="s">
        <v>8</v>
      </c>
      <c r="F106" s="1274"/>
      <c r="G106" s="1274"/>
      <c r="H106" s="1242" t="s">
        <v>0</v>
      </c>
      <c r="I106" s="1243"/>
      <c r="J106" s="1244"/>
      <c r="K106" s="1245" t="s">
        <v>3</v>
      </c>
    </row>
    <row r="107" spans="1:14" x14ac:dyDescent="0.3">
      <c r="A107" s="1238"/>
      <c r="B107" s="1239"/>
      <c r="C107" s="1241"/>
      <c r="D107" s="1239"/>
      <c r="E107" s="3" t="s">
        <v>16</v>
      </c>
      <c r="F107" s="3" t="s">
        <v>17</v>
      </c>
      <c r="G107" s="3" t="s">
        <v>11</v>
      </c>
      <c r="H107" s="4" t="s">
        <v>1</v>
      </c>
      <c r="I107" s="4" t="s">
        <v>12</v>
      </c>
      <c r="J107" s="4" t="s">
        <v>13</v>
      </c>
      <c r="K107" s="1246"/>
    </row>
    <row r="108" spans="1:14" x14ac:dyDescent="0.3">
      <c r="A108" s="1247" t="s">
        <v>21</v>
      </c>
      <c r="B108" s="1248"/>
      <c r="C108" s="5" t="s">
        <v>22</v>
      </c>
      <c r="D108" s="5" t="s">
        <v>23</v>
      </c>
      <c r="E108" s="6">
        <v>250.3</v>
      </c>
      <c r="F108" s="7">
        <f>6*1.05</f>
        <v>6.3000000000000007</v>
      </c>
      <c r="G108" s="22"/>
      <c r="H108" s="22">
        <v>1</v>
      </c>
      <c r="I108" s="23">
        <f>+F108*E108</f>
        <v>1576.8900000000003</v>
      </c>
      <c r="J108" s="24">
        <f>+I108*G108*H108</f>
        <v>0</v>
      </c>
      <c r="K108" s="25">
        <f>+I108</f>
        <v>1576.8900000000003</v>
      </c>
      <c r="L108" s="1">
        <f>+'[74]PRESUP. CACHENCHE'!$E$20</f>
        <v>1576.8900000000003</v>
      </c>
      <c r="M108" s="10"/>
    </row>
    <row r="109" spans="1:14" ht="27" customHeight="1" x14ac:dyDescent="0.3">
      <c r="A109" s="1211" t="s">
        <v>73</v>
      </c>
      <c r="B109" s="1212"/>
      <c r="C109" s="5" t="s">
        <v>22</v>
      </c>
      <c r="D109" s="5" t="s">
        <v>74</v>
      </c>
      <c r="E109" s="6">
        <f>177</f>
        <v>177</v>
      </c>
      <c r="F109" s="7">
        <f>3.5+0.4</f>
        <v>3.9</v>
      </c>
      <c r="G109" s="7"/>
      <c r="H109" s="7">
        <v>1</v>
      </c>
      <c r="I109" s="23">
        <f>+F109*E109</f>
        <v>690.3</v>
      </c>
      <c r="J109" s="24">
        <f>+I109*G109*H109</f>
        <v>0</v>
      </c>
      <c r="K109" s="25">
        <f>+I109</f>
        <v>690.3</v>
      </c>
      <c r="L109" s="1">
        <f>+'[74]PRESUP. NVA CRUZ'!$F$20</f>
        <v>651.5775000000001</v>
      </c>
      <c r="M109" s="10"/>
    </row>
    <row r="110" spans="1:14" ht="26.4" customHeight="1" x14ac:dyDescent="0.3">
      <c r="A110" s="1211" t="s">
        <v>75</v>
      </c>
      <c r="B110" s="1212"/>
      <c r="C110" s="5" t="s">
        <v>22</v>
      </c>
      <c r="D110" s="5" t="s">
        <v>76</v>
      </c>
      <c r="E110" s="6">
        <v>124</v>
      </c>
      <c r="F110" s="7">
        <f>+(4.8+0)*1.05</f>
        <v>5.04</v>
      </c>
      <c r="G110" s="22"/>
      <c r="H110" s="22">
        <v>1</v>
      </c>
      <c r="I110" s="23">
        <f>+F110*E110</f>
        <v>624.96</v>
      </c>
      <c r="J110" s="24">
        <f>+I110*G110*H110</f>
        <v>0</v>
      </c>
      <c r="K110" s="25">
        <f>+I110</f>
        <v>624.96</v>
      </c>
      <c r="L110" s="1">
        <f>+'[74]PRESUP. DIOS PRIMERO'!$F$20</f>
        <v>626.47199999999998</v>
      </c>
    </row>
    <row r="111" spans="1:14" x14ac:dyDescent="0.3">
      <c r="A111" s="1247" t="s">
        <v>77</v>
      </c>
      <c r="B111" s="1248"/>
      <c r="C111" s="5" t="s">
        <v>22</v>
      </c>
      <c r="D111" s="5" t="s">
        <v>78</v>
      </c>
      <c r="E111" s="6">
        <f>200+0.3</f>
        <v>200.3</v>
      </c>
      <c r="F111" s="7">
        <f>6*1.05</f>
        <v>6.3000000000000007</v>
      </c>
      <c r="G111" s="7"/>
      <c r="H111" s="7">
        <v>1</v>
      </c>
      <c r="I111" s="27">
        <f>+E111*F111</f>
        <v>1261.8900000000003</v>
      </c>
      <c r="J111" s="24">
        <f t="shared" ref="J111:J112" si="15">+I111*G111*H111</f>
        <v>0</v>
      </c>
      <c r="K111" s="47">
        <f>+I111*H111</f>
        <v>1261.8900000000003</v>
      </c>
      <c r="L111" s="1">
        <f>+'[74]PRESUP. SAN PEDRO'!$F$20</f>
        <v>1261.8900000000003</v>
      </c>
    </row>
    <row r="112" spans="1:14" ht="27.6" customHeight="1" x14ac:dyDescent="0.3">
      <c r="A112" s="1211" t="s">
        <v>79</v>
      </c>
      <c r="B112" s="1212"/>
      <c r="C112" s="5" t="s">
        <v>22</v>
      </c>
      <c r="D112" s="5" t="s">
        <v>80</v>
      </c>
      <c r="E112" s="6">
        <v>110</v>
      </c>
      <c r="F112" s="7">
        <v>4.1255999999999995</v>
      </c>
      <c r="G112" s="54"/>
      <c r="H112" s="7">
        <v>1</v>
      </c>
      <c r="I112" s="27">
        <f>+E112*F112</f>
        <v>453.81599999999992</v>
      </c>
      <c r="J112" s="26">
        <f t="shared" si="15"/>
        <v>0</v>
      </c>
      <c r="K112" s="47">
        <f>+I112*H112</f>
        <v>453.81599999999992</v>
      </c>
      <c r="L112" s="1">
        <f>+'[74]PRESUP. LA ZETA'!$F$20</f>
        <v>453.81599999999997</v>
      </c>
    </row>
    <row r="113" spans="1:14" ht="14.4" x14ac:dyDescent="0.3">
      <c r="A113" s="34"/>
      <c r="B113" s="35"/>
      <c r="C113" s="31"/>
      <c r="D113" s="31"/>
      <c r="E113" s="32"/>
      <c r="F113" s="32"/>
      <c r="G113" s="32"/>
      <c r="H113" s="32"/>
      <c r="I113" s="32"/>
      <c r="J113" s="32"/>
      <c r="K113" s="33"/>
    </row>
    <row r="114" spans="1:14" ht="14.4" thickBot="1" x14ac:dyDescent="0.35">
      <c r="A114" s="1266" t="s">
        <v>18</v>
      </c>
      <c r="B114" s="1265"/>
      <c r="C114" s="1265"/>
      <c r="D114" s="1265"/>
      <c r="E114" s="1265"/>
      <c r="F114" s="1265"/>
      <c r="G114" s="1265"/>
      <c r="H114" s="1265"/>
      <c r="I114" s="20"/>
      <c r="J114" s="20"/>
      <c r="K114" s="21"/>
    </row>
    <row r="115" spans="1:14" ht="14.4" thickBot="1" x14ac:dyDescent="0.35">
      <c r="A115" s="1267"/>
      <c r="B115" s="1268"/>
      <c r="C115" s="1268"/>
      <c r="D115" s="1268"/>
      <c r="E115" s="1268"/>
      <c r="F115" s="1268"/>
      <c r="G115" s="1268"/>
      <c r="H115" s="1268"/>
      <c r="I115" s="1222" t="s">
        <v>15</v>
      </c>
      <c r="J115" s="1223"/>
      <c r="K115" s="28">
        <f>SUM(K108:K111)</f>
        <v>4154.0400000000009</v>
      </c>
      <c r="N115" s="42"/>
    </row>
    <row r="116" spans="1:14" x14ac:dyDescent="0.3">
      <c r="A116" s="38"/>
      <c r="B116" s="39"/>
      <c r="C116" s="39"/>
      <c r="D116" s="39"/>
      <c r="E116" s="40"/>
      <c r="F116" s="40"/>
      <c r="G116" s="40"/>
      <c r="H116" s="40"/>
      <c r="I116" s="40"/>
      <c r="J116" s="40"/>
      <c r="K116" s="41"/>
    </row>
    <row r="117" spans="1:14" ht="19.5" customHeight="1" x14ac:dyDescent="0.3">
      <c r="A117" s="1269" t="s">
        <v>34</v>
      </c>
      <c r="B117" s="1270"/>
      <c r="C117" s="1270"/>
      <c r="D117" s="1270"/>
      <c r="E117" s="1270"/>
      <c r="F117" s="1270"/>
      <c r="G117" s="1270"/>
      <c r="H117" s="1270"/>
      <c r="I117" s="1270"/>
      <c r="J117" s="1270"/>
      <c r="K117" s="1271"/>
    </row>
    <row r="118" spans="1:14" x14ac:dyDescent="0.3">
      <c r="A118" s="1236" t="s">
        <v>6</v>
      </c>
      <c r="B118" s="1237"/>
      <c r="C118" s="1240" t="s">
        <v>7</v>
      </c>
      <c r="D118" s="1237"/>
      <c r="E118" s="1242" t="s">
        <v>8</v>
      </c>
      <c r="F118" s="1243"/>
      <c r="G118" s="1244"/>
      <c r="H118" s="1242" t="s">
        <v>0</v>
      </c>
      <c r="I118" s="1243"/>
      <c r="J118" s="1244"/>
      <c r="K118" s="1245" t="s">
        <v>3</v>
      </c>
    </row>
    <row r="119" spans="1:14" x14ac:dyDescent="0.3">
      <c r="A119" s="1238"/>
      <c r="B119" s="1239"/>
      <c r="C119" s="1241"/>
      <c r="D119" s="1239"/>
      <c r="E119" s="3" t="s">
        <v>16</v>
      </c>
      <c r="F119" s="3" t="s">
        <v>17</v>
      </c>
      <c r="G119" s="3" t="s">
        <v>11</v>
      </c>
      <c r="H119" s="4" t="s">
        <v>1</v>
      </c>
      <c r="I119" s="4" t="s">
        <v>12</v>
      </c>
      <c r="J119" s="4" t="s">
        <v>13</v>
      </c>
      <c r="K119" s="1246"/>
    </row>
    <row r="120" spans="1:14" x14ac:dyDescent="0.3">
      <c r="A120" s="1247" t="s">
        <v>21</v>
      </c>
      <c r="B120" s="1248"/>
      <c r="C120" s="5" t="s">
        <v>22</v>
      </c>
      <c r="D120" s="5" t="s">
        <v>23</v>
      </c>
      <c r="E120" s="6">
        <v>250.3</v>
      </c>
      <c r="F120" s="7">
        <f>6*1.05</f>
        <v>6.3000000000000007</v>
      </c>
      <c r="G120" s="22">
        <v>0.3</v>
      </c>
      <c r="H120" s="22">
        <v>1</v>
      </c>
      <c r="I120" s="23">
        <f>+F120*E120</f>
        <v>1576.8900000000003</v>
      </c>
      <c r="J120" s="24">
        <f>+I120*G120*H120</f>
        <v>473.06700000000006</v>
      </c>
      <c r="K120" s="25">
        <f>+J120</f>
        <v>473.06700000000006</v>
      </c>
      <c r="L120" s="1">
        <f>+'[74]PRESUP. CACHENCHE'!$E$21</f>
        <v>473.06700000000006</v>
      </c>
      <c r="M120" s="10"/>
    </row>
    <row r="121" spans="1:14" ht="27" customHeight="1" x14ac:dyDescent="0.3">
      <c r="A121" s="1211" t="s">
        <v>73</v>
      </c>
      <c r="B121" s="1212"/>
      <c r="C121" s="5" t="s">
        <v>22</v>
      </c>
      <c r="D121" s="5" t="s">
        <v>74</v>
      </c>
      <c r="E121" s="6">
        <v>183.09658119658121</v>
      </c>
      <c r="F121" s="7">
        <v>3.9</v>
      </c>
      <c r="G121" s="7">
        <v>0.3</v>
      </c>
      <c r="H121" s="7">
        <v>1</v>
      </c>
      <c r="I121" s="23">
        <f>+F121*E121</f>
        <v>714.07666666666671</v>
      </c>
      <c r="J121" s="24">
        <f>+I121*G121*H121</f>
        <v>214.22300000000001</v>
      </c>
      <c r="K121" s="25">
        <f>+I121*G121</f>
        <v>214.22300000000001</v>
      </c>
      <c r="L121" s="1">
        <f>+'[74]PRESUP. NVA CRUZ'!$F$21</f>
        <v>214.22325000000004</v>
      </c>
      <c r="M121" s="10"/>
    </row>
    <row r="122" spans="1:14" ht="27" customHeight="1" x14ac:dyDescent="0.3">
      <c r="A122" s="1211" t="s">
        <v>75</v>
      </c>
      <c r="B122" s="1212"/>
      <c r="C122" s="5" t="s">
        <v>22</v>
      </c>
      <c r="D122" s="5" t="s">
        <v>76</v>
      </c>
      <c r="E122" s="6">
        <v>143.53472222222223</v>
      </c>
      <c r="F122" s="7">
        <v>4.8</v>
      </c>
      <c r="G122" s="22">
        <v>0.3</v>
      </c>
      <c r="H122" s="22">
        <v>1</v>
      </c>
      <c r="I122" s="23">
        <f>+F122*E122</f>
        <v>688.9666666666667</v>
      </c>
      <c r="J122" s="24">
        <f>+I122*G122*H122</f>
        <v>206.69</v>
      </c>
      <c r="K122" s="25">
        <f>+I122*G122</f>
        <v>206.69</v>
      </c>
      <c r="L122" s="1">
        <f>+'[74]PRESUP. DIOS PRIMERO'!$F$21</f>
        <v>206.69159999999999</v>
      </c>
    </row>
    <row r="123" spans="1:14" x14ac:dyDescent="0.3">
      <c r="A123" s="1247" t="s">
        <v>77</v>
      </c>
      <c r="B123" s="1248"/>
      <c r="C123" s="5" t="s">
        <v>22</v>
      </c>
      <c r="D123" s="5" t="s">
        <v>78</v>
      </c>
      <c r="E123" s="6">
        <f>200+0.3</f>
        <v>200.3</v>
      </c>
      <c r="F123" s="7">
        <f>6*1.05</f>
        <v>6.3000000000000007</v>
      </c>
      <c r="G123" s="7">
        <v>0.3</v>
      </c>
      <c r="H123" s="7">
        <v>1</v>
      </c>
      <c r="I123" s="27">
        <f>+F123*E123</f>
        <v>1261.8900000000003</v>
      </c>
      <c r="J123" s="26">
        <f>+I123*G123*H123</f>
        <v>378.56700000000006</v>
      </c>
      <c r="K123" s="7">
        <f>+I123*G123</f>
        <v>378.56700000000006</v>
      </c>
      <c r="L123" s="1">
        <f>+'[74]PRESUP. SAN PEDRO'!$F$21</f>
        <v>378.56700000000006</v>
      </c>
      <c r="N123" s="10"/>
    </row>
    <row r="124" spans="1:14" ht="26.4" customHeight="1" x14ac:dyDescent="0.3">
      <c r="A124" s="1211" t="s">
        <v>79</v>
      </c>
      <c r="B124" s="1212"/>
      <c r="C124" s="5" t="s">
        <v>22</v>
      </c>
      <c r="D124" s="5" t="s">
        <v>80</v>
      </c>
      <c r="E124" s="6">
        <v>110</v>
      </c>
      <c r="F124" s="7">
        <v>4.4488181818181829</v>
      </c>
      <c r="G124" s="7">
        <v>0.3</v>
      </c>
      <c r="H124" s="7">
        <v>1</v>
      </c>
      <c r="I124" s="27">
        <f>+F124*E124</f>
        <v>489.37000000000012</v>
      </c>
      <c r="J124" s="26">
        <f>+I124*G124*H124</f>
        <v>146.81100000000004</v>
      </c>
      <c r="K124" s="7">
        <f>+I124*G124</f>
        <v>146.81100000000004</v>
      </c>
      <c r="L124" s="1">
        <f>+'[74]PRESUP. LA ZETA'!$F$21</f>
        <v>146.81122946757424</v>
      </c>
    </row>
    <row r="125" spans="1:14" ht="14.4" x14ac:dyDescent="0.3">
      <c r="A125" s="34"/>
      <c r="B125" s="35"/>
      <c r="C125" s="31"/>
      <c r="D125" s="31"/>
      <c r="E125" s="32"/>
      <c r="F125" s="32"/>
      <c r="G125" s="32"/>
      <c r="H125" s="32"/>
      <c r="I125" s="32"/>
      <c r="J125" s="32"/>
      <c r="K125" s="33"/>
    </row>
    <row r="126" spans="1:14" x14ac:dyDescent="0.3">
      <c r="A126" s="1264" t="s">
        <v>19</v>
      </c>
      <c r="B126" s="1265"/>
      <c r="C126" s="1265"/>
      <c r="D126" s="1265"/>
      <c r="E126" s="1265"/>
      <c r="F126" s="1265"/>
      <c r="G126" s="1265"/>
      <c r="H126" s="1265"/>
      <c r="I126" s="20"/>
      <c r="J126" s="20"/>
      <c r="K126" s="21"/>
    </row>
    <row r="127" spans="1:14" ht="14.4" thickBot="1" x14ac:dyDescent="0.35">
      <c r="A127" s="1266"/>
      <c r="B127" s="1265"/>
      <c r="C127" s="1265"/>
      <c r="D127" s="1265"/>
      <c r="E127" s="1265"/>
      <c r="F127" s="1265"/>
      <c r="G127" s="1265"/>
      <c r="H127" s="1265"/>
      <c r="I127" s="20"/>
      <c r="J127" s="20"/>
      <c r="K127" s="21"/>
    </row>
    <row r="128" spans="1:14" ht="14.4" thickBot="1" x14ac:dyDescent="0.35">
      <c r="A128" s="1267"/>
      <c r="B128" s="1268"/>
      <c r="C128" s="1268"/>
      <c r="D128" s="1268"/>
      <c r="E128" s="1268"/>
      <c r="F128" s="1268"/>
      <c r="G128" s="1268"/>
      <c r="H128" s="1268"/>
      <c r="I128" s="1222" t="s">
        <v>15</v>
      </c>
      <c r="J128" s="1223"/>
      <c r="K128" s="28">
        <f>SUM(K120:K123)</f>
        <v>1272.547</v>
      </c>
    </row>
    <row r="129" spans="1:13" ht="14.4" thickBot="1" x14ac:dyDescent="0.35">
      <c r="A129" s="38"/>
      <c r="B129" s="39"/>
      <c r="C129" s="39"/>
      <c r="D129" s="39"/>
      <c r="E129" s="40"/>
      <c r="F129" s="40"/>
      <c r="G129" s="40"/>
      <c r="H129" s="40"/>
      <c r="I129" s="40"/>
      <c r="J129" s="40"/>
      <c r="K129" s="41"/>
    </row>
    <row r="130" spans="1:13" ht="19.5" customHeight="1" x14ac:dyDescent="0.3">
      <c r="A130" s="1233" t="s">
        <v>35</v>
      </c>
      <c r="B130" s="1234"/>
      <c r="C130" s="1234"/>
      <c r="D130" s="1234"/>
      <c r="E130" s="1234"/>
      <c r="F130" s="1234"/>
      <c r="G130" s="1234"/>
      <c r="H130" s="1234"/>
      <c r="I130" s="1234"/>
      <c r="J130" s="1234"/>
      <c r="K130" s="1235"/>
    </row>
    <row r="131" spans="1:13" x14ac:dyDescent="0.3">
      <c r="A131" s="1236" t="s">
        <v>6</v>
      </c>
      <c r="B131" s="1237"/>
      <c r="C131" s="1240" t="s">
        <v>7</v>
      </c>
      <c r="D131" s="1237"/>
      <c r="E131" s="1242" t="s">
        <v>8</v>
      </c>
      <c r="F131" s="1243"/>
      <c r="G131" s="1244"/>
      <c r="H131" s="1242" t="s">
        <v>0</v>
      </c>
      <c r="I131" s="1243"/>
      <c r="J131" s="1244"/>
      <c r="K131" s="1245" t="s">
        <v>3</v>
      </c>
    </row>
    <row r="132" spans="1:13" x14ac:dyDescent="0.3">
      <c r="A132" s="1238"/>
      <c r="B132" s="1239"/>
      <c r="C132" s="1241"/>
      <c r="D132" s="1239"/>
      <c r="E132" s="3" t="s">
        <v>16</v>
      </c>
      <c r="F132" s="3" t="s">
        <v>17</v>
      </c>
      <c r="G132" s="3" t="s">
        <v>11</v>
      </c>
      <c r="H132" s="4" t="s">
        <v>1</v>
      </c>
      <c r="I132" s="4" t="s">
        <v>12</v>
      </c>
      <c r="J132" s="4" t="s">
        <v>13</v>
      </c>
      <c r="K132" s="1246"/>
    </row>
    <row r="133" spans="1:13" x14ac:dyDescent="0.3">
      <c r="A133" s="1247" t="s">
        <v>21</v>
      </c>
      <c r="B133" s="1248"/>
      <c r="C133" s="5" t="s">
        <v>22</v>
      </c>
      <c r="D133" s="5" t="s">
        <v>23</v>
      </c>
      <c r="E133" s="6">
        <v>250</v>
      </c>
      <c r="F133" s="7">
        <v>6.4</v>
      </c>
      <c r="G133" s="22">
        <v>0.6</v>
      </c>
      <c r="H133" s="22">
        <v>1.3</v>
      </c>
      <c r="I133" s="23">
        <f>+F133*E133</f>
        <v>1600</v>
      </c>
      <c r="J133" s="24">
        <f>+K82+K95</f>
        <v>1110</v>
      </c>
      <c r="K133" s="25">
        <f>+J133*H133</f>
        <v>1443</v>
      </c>
      <c r="L133" s="1">
        <f>+'[74]PRESUP. CACHENCHE'!$E$22</f>
        <v>1443</v>
      </c>
      <c r="M133" s="10"/>
    </row>
    <row r="134" spans="1:13" ht="27" customHeight="1" x14ac:dyDescent="0.3">
      <c r="A134" s="1211" t="s">
        <v>73</v>
      </c>
      <c r="B134" s="1212"/>
      <c r="C134" s="5" t="s">
        <v>22</v>
      </c>
      <c r="D134" s="5" t="s">
        <v>74</v>
      </c>
      <c r="E134" s="6">
        <f>+E96</f>
        <v>177</v>
      </c>
      <c r="F134" s="7">
        <v>3.9</v>
      </c>
      <c r="G134" s="7">
        <v>0.3</v>
      </c>
      <c r="H134" s="7">
        <v>1.3</v>
      </c>
      <c r="I134" s="23">
        <f>+F134*E134</f>
        <v>690.3</v>
      </c>
      <c r="J134" s="24">
        <f>+J109+J96</f>
        <v>106.2</v>
      </c>
      <c r="K134" s="25">
        <f>+J134*H134</f>
        <v>138.06</v>
      </c>
      <c r="L134" s="1">
        <f>+'[74]PRESUP. NVA CRUZ'!$F$22</f>
        <v>721.36350000000004</v>
      </c>
      <c r="M134" s="10"/>
    </row>
    <row r="135" spans="1:13" ht="27" customHeight="1" x14ac:dyDescent="0.3">
      <c r="A135" s="1211" t="s">
        <v>75</v>
      </c>
      <c r="B135" s="1212"/>
      <c r="C135" s="5" t="s">
        <v>22</v>
      </c>
      <c r="D135" s="5" t="s">
        <v>76</v>
      </c>
      <c r="E135" s="6">
        <v>124</v>
      </c>
      <c r="F135" s="7">
        <v>4.8</v>
      </c>
      <c r="G135" s="7">
        <v>0.3</v>
      </c>
      <c r="H135" s="7">
        <v>1.3</v>
      </c>
      <c r="I135" s="23">
        <f>+F135*E135</f>
        <v>595.19999999999993</v>
      </c>
      <c r="J135" s="24">
        <f>+J97+J84</f>
        <v>493.52000000000004</v>
      </c>
      <c r="K135" s="25">
        <f>+J135*H135</f>
        <v>641.57600000000002</v>
      </c>
      <c r="L135" s="1">
        <f>+'[74]PRESUP. DIOS PRIMERO'!$F$22</f>
        <v>641.57600000000002</v>
      </c>
      <c r="M135" s="10"/>
    </row>
    <row r="136" spans="1:13" x14ac:dyDescent="0.3">
      <c r="A136" s="1247" t="s">
        <v>77</v>
      </c>
      <c r="B136" s="1248"/>
      <c r="C136" s="5" t="s">
        <v>22</v>
      </c>
      <c r="D136" s="5" t="s">
        <v>78</v>
      </c>
      <c r="E136" s="6">
        <v>200</v>
      </c>
      <c r="F136" s="7">
        <v>6</v>
      </c>
      <c r="G136" s="7">
        <v>0.3</v>
      </c>
      <c r="H136" s="7">
        <v>1.3</v>
      </c>
      <c r="I136" s="27">
        <f>+F136*E136</f>
        <v>1200</v>
      </c>
      <c r="J136" s="46">
        <f>+J98+J85</f>
        <v>888</v>
      </c>
      <c r="K136" s="7">
        <f>+J136*H136</f>
        <v>1154.4000000000001</v>
      </c>
      <c r="L136" s="1">
        <f>+'[74]PRESUP. SAN PEDRO'!$F$22</f>
        <v>1154.4000000000001</v>
      </c>
    </row>
    <row r="137" spans="1:13" ht="33.6" customHeight="1" x14ac:dyDescent="0.3">
      <c r="A137" s="1211" t="s">
        <v>79</v>
      </c>
      <c r="B137" s="1212"/>
      <c r="C137" s="5" t="s">
        <v>22</v>
      </c>
      <c r="D137" s="5" t="s">
        <v>80</v>
      </c>
      <c r="E137" s="6">
        <v>110</v>
      </c>
      <c r="F137" s="7">
        <v>4.4488181818181829</v>
      </c>
      <c r="G137" s="7">
        <v>0.3</v>
      </c>
      <c r="H137" s="7">
        <v>1.1198656230518806</v>
      </c>
      <c r="I137" s="27">
        <f>+F137*E137</f>
        <v>489.37000000000012</v>
      </c>
      <c r="J137" s="46">
        <f>+J99+J86</f>
        <v>288.74</v>
      </c>
      <c r="K137" s="7">
        <f>+J137*H137</f>
        <v>323.35000000000002</v>
      </c>
      <c r="L137" s="53">
        <f>+'[73]PPTO GENERAL'!$E$192</f>
        <v>323.35289999999998</v>
      </c>
    </row>
    <row r="138" spans="1:13" s="19" customFormat="1" ht="13.2" customHeight="1" x14ac:dyDescent="0.3">
      <c r="A138" s="1272"/>
      <c r="B138" s="1273"/>
      <c r="C138" s="5"/>
      <c r="D138" s="5"/>
      <c r="E138" s="6"/>
      <c r="F138" s="6"/>
      <c r="G138" s="6"/>
      <c r="H138" s="6"/>
      <c r="I138" s="65"/>
      <c r="J138" s="66"/>
      <c r="K138" s="7"/>
      <c r="L138" s="64"/>
    </row>
    <row r="139" spans="1:13" ht="14.4" x14ac:dyDescent="0.3">
      <c r="A139" s="34"/>
      <c r="B139" s="35"/>
      <c r="C139" s="31"/>
      <c r="D139" s="31"/>
      <c r="E139" s="32"/>
      <c r="F139" s="32"/>
      <c r="G139" s="32"/>
      <c r="H139" s="32"/>
      <c r="I139" s="32"/>
      <c r="J139" s="32"/>
      <c r="K139" s="33"/>
    </row>
    <row r="140" spans="1:13" x14ac:dyDescent="0.3">
      <c r="A140" s="1264" t="s">
        <v>19</v>
      </c>
      <c r="B140" s="1265"/>
      <c r="C140" s="1265"/>
      <c r="D140" s="1265"/>
      <c r="E140" s="1265"/>
      <c r="F140" s="1265"/>
      <c r="G140" s="1265"/>
      <c r="H140" s="1265"/>
      <c r="I140" s="20"/>
      <c r="J140" s="20"/>
      <c r="K140" s="21"/>
    </row>
    <row r="141" spans="1:13" ht="14.4" thickBot="1" x14ac:dyDescent="0.35">
      <c r="A141" s="1266"/>
      <c r="B141" s="1265"/>
      <c r="C141" s="1265"/>
      <c r="D141" s="1265"/>
      <c r="E141" s="1265"/>
      <c r="F141" s="1265"/>
      <c r="G141" s="1265"/>
      <c r="H141" s="1265"/>
      <c r="I141" s="20"/>
      <c r="J141" s="20"/>
      <c r="K141" s="21"/>
    </row>
    <row r="142" spans="1:13" ht="14.4" thickBot="1" x14ac:dyDescent="0.35">
      <c r="A142" s="1267"/>
      <c r="B142" s="1268"/>
      <c r="C142" s="1268"/>
      <c r="D142" s="1268"/>
      <c r="E142" s="1268"/>
      <c r="F142" s="1268"/>
      <c r="G142" s="1268"/>
      <c r="H142" s="1268"/>
      <c r="I142" s="1222" t="s">
        <v>15</v>
      </c>
      <c r="J142" s="1223"/>
      <c r="K142" s="28">
        <f>SUM(K133:K136)</f>
        <v>3377.0360000000001</v>
      </c>
    </row>
    <row r="143" spans="1:13" x14ac:dyDescent="0.3">
      <c r="A143" s="38"/>
      <c r="B143" s="39"/>
      <c r="C143" s="39"/>
      <c r="D143" s="39"/>
      <c r="E143" s="40"/>
      <c r="F143" s="40"/>
      <c r="G143" s="40"/>
      <c r="H143" s="40"/>
      <c r="I143" s="40"/>
      <c r="J143" s="40"/>
      <c r="K143" s="41"/>
    </row>
    <row r="144" spans="1:13" ht="19.95" customHeight="1" x14ac:dyDescent="0.3">
      <c r="A144" s="1269" t="s">
        <v>36</v>
      </c>
      <c r="B144" s="1270"/>
      <c r="C144" s="1270"/>
      <c r="D144" s="1270"/>
      <c r="E144" s="1270"/>
      <c r="F144" s="1270"/>
      <c r="G144" s="1270"/>
      <c r="H144" s="1270"/>
      <c r="I144" s="1270"/>
      <c r="J144" s="1270"/>
      <c r="K144" s="1271"/>
    </row>
    <row r="145" spans="1:13" x14ac:dyDescent="0.3">
      <c r="A145" s="1236" t="s">
        <v>6</v>
      </c>
      <c r="B145" s="1237"/>
      <c r="C145" s="1240" t="s">
        <v>7</v>
      </c>
      <c r="D145" s="1237"/>
      <c r="E145" s="1242" t="s">
        <v>8</v>
      </c>
      <c r="F145" s="1243"/>
      <c r="G145" s="1244"/>
      <c r="H145" s="1242" t="s">
        <v>0</v>
      </c>
      <c r="I145" s="1243"/>
      <c r="J145" s="1244"/>
      <c r="K145" s="1245" t="s">
        <v>3</v>
      </c>
    </row>
    <row r="146" spans="1:13" x14ac:dyDescent="0.3">
      <c r="A146" s="1238"/>
      <c r="B146" s="1239"/>
      <c r="C146" s="1241"/>
      <c r="D146" s="1239"/>
      <c r="E146" s="3" t="s">
        <v>16</v>
      </c>
      <c r="F146" s="3" t="s">
        <v>17</v>
      </c>
      <c r="G146" s="3" t="s">
        <v>11</v>
      </c>
      <c r="H146" s="4" t="s">
        <v>1</v>
      </c>
      <c r="I146" s="4" t="s">
        <v>12</v>
      </c>
      <c r="J146" s="4" t="s">
        <v>13</v>
      </c>
      <c r="K146" s="1246"/>
    </row>
    <row r="147" spans="1:13" x14ac:dyDescent="0.3">
      <c r="A147" s="1247" t="s">
        <v>21</v>
      </c>
      <c r="B147" s="1248"/>
      <c r="C147" s="5" t="s">
        <v>22</v>
      </c>
      <c r="D147" s="5" t="s">
        <v>23</v>
      </c>
      <c r="E147" s="6">
        <v>0</v>
      </c>
      <c r="F147" s="7">
        <v>0</v>
      </c>
      <c r="G147" s="22">
        <v>0</v>
      </c>
      <c r="H147" s="22">
        <v>1</v>
      </c>
      <c r="I147" s="23">
        <f>+F147*E147</f>
        <v>0</v>
      </c>
      <c r="J147" s="24">
        <f>+E147*F147*G147*H147</f>
        <v>0</v>
      </c>
      <c r="K147" s="25">
        <f>+J147*H147</f>
        <v>0</v>
      </c>
      <c r="M147" s="10"/>
    </row>
    <row r="148" spans="1:13" ht="27" customHeight="1" x14ac:dyDescent="0.3">
      <c r="A148" s="1211" t="s">
        <v>73</v>
      </c>
      <c r="B148" s="1212"/>
      <c r="C148" s="5" t="s">
        <v>22</v>
      </c>
      <c r="D148" s="5" t="s">
        <v>74</v>
      </c>
      <c r="E148" s="6">
        <v>0</v>
      </c>
      <c r="F148" s="7">
        <v>3.9</v>
      </c>
      <c r="G148" s="22">
        <v>0</v>
      </c>
      <c r="H148" s="7">
        <v>0</v>
      </c>
      <c r="I148" s="23">
        <f>+F148*E148</f>
        <v>0</v>
      </c>
      <c r="J148" s="24">
        <v>0</v>
      </c>
      <c r="K148" s="25">
        <f>+J148*H148</f>
        <v>0</v>
      </c>
      <c r="M148" s="10"/>
    </row>
    <row r="149" spans="1:13" ht="23.4" customHeight="1" x14ac:dyDescent="0.3">
      <c r="A149" s="1211" t="s">
        <v>75</v>
      </c>
      <c r="B149" s="1212"/>
      <c r="C149" s="5" t="s">
        <v>22</v>
      </c>
      <c r="D149" s="5" t="s">
        <v>76</v>
      </c>
      <c r="E149" s="6">
        <v>0</v>
      </c>
      <c r="F149" s="7">
        <v>4.8</v>
      </c>
      <c r="G149" s="22">
        <v>0</v>
      </c>
      <c r="H149" s="22">
        <f t="shared" ref="H149" si="16">+(E149/3)*F149</f>
        <v>0</v>
      </c>
      <c r="I149" s="23">
        <f t="shared" ref="I149:I150" si="17">+F149*E149</f>
        <v>0</v>
      </c>
      <c r="J149" s="24">
        <v>0</v>
      </c>
      <c r="K149" s="25">
        <f t="shared" ref="K149:K150" si="18">+J149*H149</f>
        <v>0</v>
      </c>
    </row>
    <row r="150" spans="1:13" ht="22.8" customHeight="1" x14ac:dyDescent="0.3">
      <c r="A150" s="1247" t="s">
        <v>77</v>
      </c>
      <c r="B150" s="1248"/>
      <c r="C150" s="5" t="s">
        <v>22</v>
      </c>
      <c r="D150" s="5" t="s">
        <v>78</v>
      </c>
      <c r="E150" s="6">
        <v>0</v>
      </c>
      <c r="F150" s="7">
        <v>6</v>
      </c>
      <c r="G150" s="7">
        <v>0</v>
      </c>
      <c r="H150" s="7">
        <v>0</v>
      </c>
      <c r="I150" s="27">
        <f t="shared" si="17"/>
        <v>0</v>
      </c>
      <c r="J150" s="26">
        <v>0</v>
      </c>
      <c r="K150" s="7">
        <f t="shared" si="18"/>
        <v>0</v>
      </c>
    </row>
    <row r="151" spans="1:13" ht="30.6" customHeight="1" x14ac:dyDescent="0.3">
      <c r="A151" s="1211" t="s">
        <v>79</v>
      </c>
      <c r="B151" s="1212"/>
      <c r="C151" s="5" t="s">
        <v>22</v>
      </c>
      <c r="D151" s="5" t="s">
        <v>80</v>
      </c>
      <c r="E151" s="6">
        <v>0</v>
      </c>
      <c r="F151" s="7">
        <v>4.4488181818181829</v>
      </c>
      <c r="G151" s="7">
        <v>0</v>
      </c>
      <c r="H151" s="7">
        <v>0</v>
      </c>
      <c r="I151" s="27">
        <f t="shared" ref="I151" si="19">+F151*E151</f>
        <v>0</v>
      </c>
      <c r="J151" s="26">
        <v>0</v>
      </c>
      <c r="K151" s="7">
        <f t="shared" ref="K151" si="20">+J151*H151</f>
        <v>0</v>
      </c>
    </row>
    <row r="152" spans="1:13" ht="14.4" x14ac:dyDescent="0.3">
      <c r="A152" s="34"/>
      <c r="B152" s="35"/>
      <c r="C152" s="31"/>
      <c r="D152" s="31"/>
      <c r="E152" s="32"/>
      <c r="F152" s="32"/>
      <c r="G152" s="32"/>
      <c r="H152" s="32"/>
      <c r="I152" s="32"/>
      <c r="J152" s="32"/>
      <c r="K152" s="33"/>
    </row>
    <row r="153" spans="1:13" x14ac:dyDescent="0.3">
      <c r="A153" s="1264" t="s">
        <v>19</v>
      </c>
      <c r="B153" s="1265"/>
      <c r="C153" s="1265"/>
      <c r="D153" s="1265"/>
      <c r="E153" s="1265"/>
      <c r="F153" s="1265"/>
      <c r="G153" s="1265"/>
      <c r="H153" s="1265"/>
      <c r="I153" s="20"/>
      <c r="J153" s="20"/>
      <c r="K153" s="21"/>
    </row>
    <row r="154" spans="1:13" ht="14.4" thickBot="1" x14ac:dyDescent="0.35">
      <c r="A154" s="1266"/>
      <c r="B154" s="1265"/>
      <c r="C154" s="1265"/>
      <c r="D154" s="1265"/>
      <c r="E154" s="1265"/>
      <c r="F154" s="1265"/>
      <c r="G154" s="1265"/>
      <c r="H154" s="1265"/>
      <c r="I154" s="20"/>
      <c r="J154" s="20"/>
      <c r="K154" s="21"/>
    </row>
    <row r="155" spans="1:13" ht="14.4" thickBot="1" x14ac:dyDescent="0.35">
      <c r="A155" s="1267"/>
      <c r="B155" s="1268"/>
      <c r="C155" s="1268"/>
      <c r="D155" s="1268"/>
      <c r="E155" s="1268"/>
      <c r="F155" s="1268"/>
      <c r="G155" s="1268"/>
      <c r="H155" s="1268"/>
      <c r="I155" s="1222" t="s">
        <v>15</v>
      </c>
      <c r="J155" s="1223"/>
      <c r="K155" s="28">
        <f>SUM(K147:K150)</f>
        <v>0</v>
      </c>
    </row>
    <row r="156" spans="1:13" x14ac:dyDescent="0.3">
      <c r="A156" s="38"/>
      <c r="B156" s="39"/>
      <c r="C156" s="39"/>
      <c r="D156" s="39"/>
      <c r="E156" s="40"/>
      <c r="F156" s="40"/>
      <c r="G156" s="40"/>
      <c r="H156" s="40"/>
      <c r="I156" s="40"/>
      <c r="J156" s="40"/>
      <c r="K156" s="41"/>
    </row>
    <row r="157" spans="1:13" ht="18.45" customHeight="1" x14ac:dyDescent="0.3">
      <c r="A157" s="1261" t="s">
        <v>37</v>
      </c>
      <c r="B157" s="1262"/>
      <c r="C157" s="1262"/>
      <c r="D157" s="1262"/>
      <c r="E157" s="1262"/>
      <c r="F157" s="1262"/>
      <c r="G157" s="1262"/>
      <c r="H157" s="1262"/>
      <c r="I157" s="1262"/>
      <c r="J157" s="1262"/>
      <c r="K157" s="1263"/>
    </row>
    <row r="158" spans="1:13" ht="18.45" customHeight="1" x14ac:dyDescent="0.3">
      <c r="A158" s="1236" t="s">
        <v>6</v>
      </c>
      <c r="B158" s="1237"/>
      <c r="C158" s="1240" t="s">
        <v>7</v>
      </c>
      <c r="D158" s="1237"/>
      <c r="E158" s="1242" t="s">
        <v>8</v>
      </c>
      <c r="F158" s="1243"/>
      <c r="G158" s="1244"/>
      <c r="H158" s="1242" t="s">
        <v>0</v>
      </c>
      <c r="I158" s="1243"/>
      <c r="J158" s="1244"/>
      <c r="K158" s="1245" t="s">
        <v>3</v>
      </c>
    </row>
    <row r="159" spans="1:13" x14ac:dyDescent="0.3">
      <c r="A159" s="1238"/>
      <c r="B159" s="1239"/>
      <c r="C159" s="1241"/>
      <c r="D159" s="1239"/>
      <c r="E159" s="3" t="s">
        <v>16</v>
      </c>
      <c r="F159" s="3" t="s">
        <v>17</v>
      </c>
      <c r="G159" s="3" t="s">
        <v>11</v>
      </c>
      <c r="H159" s="4" t="s">
        <v>1</v>
      </c>
      <c r="I159" s="4" t="s">
        <v>12</v>
      </c>
      <c r="J159" s="4" t="s">
        <v>13</v>
      </c>
      <c r="K159" s="1246"/>
    </row>
    <row r="160" spans="1:13" x14ac:dyDescent="0.3">
      <c r="A160" s="1247" t="s">
        <v>21</v>
      </c>
      <c r="B160" s="1248"/>
      <c r="C160" s="5" t="s">
        <v>22</v>
      </c>
      <c r="D160" s="5" t="s">
        <v>23</v>
      </c>
      <c r="E160" s="6">
        <v>250</v>
      </c>
      <c r="F160" s="7">
        <v>0.15</v>
      </c>
      <c r="G160" s="22">
        <v>1</v>
      </c>
      <c r="H160" s="22">
        <v>2</v>
      </c>
      <c r="I160" s="23">
        <f>+F160*E160</f>
        <v>37.5</v>
      </c>
      <c r="J160" s="24">
        <f>+E160*F160*G160</f>
        <v>37.5</v>
      </c>
      <c r="K160" s="25">
        <f>+J160*H160</f>
        <v>75</v>
      </c>
      <c r="L160" s="1">
        <f>+'[74]PRESUP. CACHENCHE'!$E$24</f>
        <v>75</v>
      </c>
      <c r="M160" s="10"/>
    </row>
    <row r="161" spans="1:13" ht="27" customHeight="1" x14ac:dyDescent="0.3">
      <c r="A161" s="1211" t="s">
        <v>73</v>
      </c>
      <c r="B161" s="1212"/>
      <c r="C161" s="5" t="s">
        <v>22</v>
      </c>
      <c r="D161" s="5" t="s">
        <v>74</v>
      </c>
      <c r="E161" s="6">
        <f>+E134</f>
        <v>177</v>
      </c>
      <c r="F161" s="7">
        <v>0.15</v>
      </c>
      <c r="G161" s="7">
        <v>1</v>
      </c>
      <c r="H161" s="7">
        <v>2</v>
      </c>
      <c r="I161" s="23">
        <f>+F161*E161</f>
        <v>26.55</v>
      </c>
      <c r="J161" s="24">
        <f>+E161*F161*G161</f>
        <v>26.55</v>
      </c>
      <c r="K161" s="25">
        <f>+J161*H161</f>
        <v>53.1</v>
      </c>
      <c r="L161" s="1">
        <f>+'[74]PRESUP. NVA CRUZ'!$F$24</f>
        <v>53.1</v>
      </c>
      <c r="M161" s="10"/>
    </row>
    <row r="162" spans="1:13" ht="30" customHeight="1" x14ac:dyDescent="0.3">
      <c r="A162" s="1211" t="s">
        <v>75</v>
      </c>
      <c r="B162" s="1212"/>
      <c r="C162" s="5" t="s">
        <v>22</v>
      </c>
      <c r="D162" s="5" t="s">
        <v>76</v>
      </c>
      <c r="E162" s="6">
        <v>124</v>
      </c>
      <c r="F162" s="7">
        <f>+F161</f>
        <v>0.15</v>
      </c>
      <c r="G162" s="22">
        <v>1</v>
      </c>
      <c r="H162" s="22">
        <v>2</v>
      </c>
      <c r="I162" s="23">
        <f>+F162*E162</f>
        <v>18.599999999999998</v>
      </c>
      <c r="J162" s="24">
        <f>+E162*F162*G162</f>
        <v>18.599999999999998</v>
      </c>
      <c r="K162" s="25">
        <f>+J162*H162</f>
        <v>37.199999999999996</v>
      </c>
      <c r="L162" s="1">
        <f>+'[74]PRESUP. DIOS PRIMERO'!$F$24</f>
        <v>37.199999999999996</v>
      </c>
      <c r="M162" s="48"/>
    </row>
    <row r="163" spans="1:13" x14ac:dyDescent="0.3">
      <c r="A163" s="1247" t="s">
        <v>77</v>
      </c>
      <c r="B163" s="1248"/>
      <c r="C163" s="5" t="s">
        <v>22</v>
      </c>
      <c r="D163" s="5" t="s">
        <v>78</v>
      </c>
      <c r="E163" s="6">
        <v>200</v>
      </c>
      <c r="F163" s="7">
        <v>0.15</v>
      </c>
      <c r="G163" s="7">
        <v>1</v>
      </c>
      <c r="H163" s="7">
        <v>2</v>
      </c>
      <c r="I163" s="23">
        <f>+F163*E163</f>
        <v>30</v>
      </c>
      <c r="J163" s="24">
        <f>+E163*F163*G163</f>
        <v>30</v>
      </c>
      <c r="K163" s="25">
        <f>+J163*H163</f>
        <v>60</v>
      </c>
      <c r="L163" s="1">
        <f>+'[74]PRESUP. SAN PEDRO'!$F$24</f>
        <v>60</v>
      </c>
    </row>
    <row r="164" spans="1:13" ht="26.4" customHeight="1" x14ac:dyDescent="0.3">
      <c r="A164" s="1211" t="s">
        <v>79</v>
      </c>
      <c r="B164" s="1212"/>
      <c r="C164" s="5" t="s">
        <v>22</v>
      </c>
      <c r="D164" s="5" t="s">
        <v>80</v>
      </c>
      <c r="E164" s="6">
        <f>+'[74]PRESUP. LA ZETA'!$F$44+'[74]PRESUP. LA ZETA'!$F$47+'[74]PRESUP. LA ZETA'!$F$49</f>
        <v>319.3</v>
      </c>
      <c r="F164" s="7">
        <v>0.83489925879528126</v>
      </c>
      <c r="G164" s="7">
        <v>1.2</v>
      </c>
      <c r="H164" s="7">
        <v>1</v>
      </c>
      <c r="I164" s="27">
        <f>+F164*E164</f>
        <v>266.58333333333331</v>
      </c>
      <c r="J164" s="46">
        <f>+E164*F164*G164</f>
        <v>319.89999999999998</v>
      </c>
      <c r="K164" s="7">
        <f>+J164*H164</f>
        <v>319.89999999999998</v>
      </c>
      <c r="L164" s="53">
        <f>+'[73]PPTO GENERAL'!$E$193</f>
        <v>319.93200000000002</v>
      </c>
    </row>
    <row r="165" spans="1:13" ht="14.4" x14ac:dyDescent="0.3">
      <c r="A165" s="34"/>
      <c r="B165" s="35"/>
      <c r="C165" s="31"/>
      <c r="D165" s="31"/>
      <c r="E165" s="32"/>
      <c r="F165" s="32"/>
      <c r="G165" s="32"/>
      <c r="H165" s="32"/>
      <c r="I165" s="32"/>
      <c r="J165" s="32"/>
      <c r="K165" s="33"/>
    </row>
    <row r="166" spans="1:13" ht="14.4" thickBot="1" x14ac:dyDescent="0.35">
      <c r="A166" s="1218" t="s">
        <v>19</v>
      </c>
      <c r="B166" s="1219"/>
      <c r="C166" s="1219"/>
      <c r="D166" s="1219"/>
      <c r="E166" s="1219"/>
      <c r="F166" s="1219"/>
      <c r="G166" s="1219"/>
      <c r="H166" s="1219"/>
      <c r="I166" s="20"/>
      <c r="J166" s="20"/>
      <c r="K166" s="21"/>
    </row>
    <row r="167" spans="1:13" ht="14.4" thickBot="1" x14ac:dyDescent="0.35">
      <c r="A167" s="1220"/>
      <c r="B167" s="1221"/>
      <c r="C167" s="1221"/>
      <c r="D167" s="1221"/>
      <c r="E167" s="1221"/>
      <c r="F167" s="1221"/>
      <c r="G167" s="1221"/>
      <c r="H167" s="1221"/>
      <c r="I167" s="1222" t="s">
        <v>15</v>
      </c>
      <c r="J167" s="1223"/>
      <c r="K167" s="28">
        <f>SUM(K160:K164)</f>
        <v>545.19999999999993</v>
      </c>
    </row>
    <row r="168" spans="1:13" ht="14.4" thickBot="1" x14ac:dyDescent="0.35">
      <c r="A168" s="38"/>
      <c r="B168" s="39"/>
      <c r="C168" s="39"/>
      <c r="D168" s="39"/>
      <c r="E168" s="40"/>
      <c r="F168" s="40"/>
      <c r="G168" s="40"/>
      <c r="H168" s="40"/>
      <c r="I168" s="40"/>
      <c r="J168" s="40"/>
      <c r="K168" s="41"/>
    </row>
    <row r="169" spans="1:13" ht="22.2" customHeight="1" x14ac:dyDescent="0.3">
      <c r="A169" s="1258" t="s">
        <v>38</v>
      </c>
      <c r="B169" s="1259"/>
      <c r="C169" s="1259"/>
      <c r="D169" s="1259"/>
      <c r="E169" s="1259"/>
      <c r="F169" s="1259"/>
      <c r="G169" s="1259"/>
      <c r="H169" s="1259"/>
      <c r="I169" s="1259"/>
      <c r="J169" s="1259"/>
      <c r="K169" s="1260"/>
    </row>
    <row r="170" spans="1:13" x14ac:dyDescent="0.3">
      <c r="A170" s="1236"/>
      <c r="B170" s="1237"/>
      <c r="C170" s="1240"/>
      <c r="D170" s="1237"/>
      <c r="E170" s="1242" t="s">
        <v>8</v>
      </c>
      <c r="F170" s="1243"/>
      <c r="G170" s="1244"/>
      <c r="H170" s="1242" t="s">
        <v>0</v>
      </c>
      <c r="I170" s="1243"/>
      <c r="J170" s="1244"/>
      <c r="K170" s="1245" t="s">
        <v>3</v>
      </c>
    </row>
    <row r="171" spans="1:13" x14ac:dyDescent="0.3">
      <c r="A171" s="1238"/>
      <c r="B171" s="1239"/>
      <c r="C171" s="1241"/>
      <c r="D171" s="1239"/>
      <c r="E171" s="3" t="s">
        <v>16</v>
      </c>
      <c r="F171" s="3" t="s">
        <v>17</v>
      </c>
      <c r="G171" s="3" t="s">
        <v>11</v>
      </c>
      <c r="H171" s="4" t="s">
        <v>1</v>
      </c>
      <c r="I171" s="4" t="s">
        <v>12</v>
      </c>
      <c r="J171" s="4" t="s">
        <v>13</v>
      </c>
      <c r="K171" s="1246"/>
    </row>
    <row r="172" spans="1:13" x14ac:dyDescent="0.3">
      <c r="A172" s="1247" t="s">
        <v>21</v>
      </c>
      <c r="B172" s="1248"/>
      <c r="C172" s="5" t="s">
        <v>22</v>
      </c>
      <c r="D172" s="5" t="s">
        <v>23</v>
      </c>
      <c r="E172" s="6">
        <v>0</v>
      </c>
      <c r="F172" s="7">
        <v>0</v>
      </c>
      <c r="G172" s="22">
        <v>0</v>
      </c>
      <c r="H172" s="22">
        <v>0</v>
      </c>
      <c r="I172" s="23">
        <f>+F172*E172</f>
        <v>0</v>
      </c>
      <c r="J172" s="24">
        <f>+E172*F172*G172</f>
        <v>0</v>
      </c>
      <c r="K172" s="25">
        <f>+J172*H172</f>
        <v>0</v>
      </c>
      <c r="M172" s="10"/>
    </row>
    <row r="173" spans="1:13" ht="27" customHeight="1" x14ac:dyDescent="0.3">
      <c r="A173" s="1211" t="s">
        <v>73</v>
      </c>
      <c r="B173" s="1212"/>
      <c r="C173" s="5" t="s">
        <v>22</v>
      </c>
      <c r="D173" s="5" t="s">
        <v>74</v>
      </c>
      <c r="E173" s="6">
        <v>117</v>
      </c>
      <c r="F173" s="7">
        <v>0.4</v>
      </c>
      <c r="G173" s="7">
        <v>0.89743589743589802</v>
      </c>
      <c r="H173" s="7">
        <v>1</v>
      </c>
      <c r="I173" s="23">
        <f>+F173*E173</f>
        <v>46.800000000000004</v>
      </c>
      <c r="J173" s="24">
        <f>+E173*F173*G173</f>
        <v>42.000000000000028</v>
      </c>
      <c r="K173" s="25">
        <f>+J173*H173</f>
        <v>42.000000000000028</v>
      </c>
      <c r="L173" s="1">
        <f>+'[74]PRESUP. NVA CRUZ'!$F$25</f>
        <v>42</v>
      </c>
      <c r="M173" s="10"/>
    </row>
    <row r="174" spans="1:13" ht="27" customHeight="1" x14ac:dyDescent="0.3">
      <c r="A174" s="1211" t="s">
        <v>75</v>
      </c>
      <c r="B174" s="1212"/>
      <c r="C174" s="5" t="s">
        <v>22</v>
      </c>
      <c r="D174" s="5" t="s">
        <v>76</v>
      </c>
      <c r="E174" s="6">
        <v>116.99999999999996</v>
      </c>
      <c r="F174" s="7">
        <f>+F173</f>
        <v>0.4</v>
      </c>
      <c r="G174" s="7">
        <v>0.89743589743589802</v>
      </c>
      <c r="H174" s="22">
        <v>1</v>
      </c>
      <c r="I174" s="23">
        <f>+F174*E174</f>
        <v>46.799999999999983</v>
      </c>
      <c r="J174" s="24">
        <f>+E174*F174*G174</f>
        <v>42.000000000000014</v>
      </c>
      <c r="K174" s="25">
        <f>+J174*H174</f>
        <v>42.000000000000014</v>
      </c>
      <c r="L174" s="1">
        <f>+'[74]PRESUP. DIOS PRIMERO'!$F$25</f>
        <v>42</v>
      </c>
    </row>
    <row r="175" spans="1:13" ht="13.8" customHeight="1" x14ac:dyDescent="0.3">
      <c r="A175" s="1247" t="s">
        <v>77</v>
      </c>
      <c r="B175" s="1248"/>
      <c r="C175" s="5" t="s">
        <v>22</v>
      </c>
      <c r="D175" s="5" t="s">
        <v>78</v>
      </c>
      <c r="E175" s="6">
        <v>0</v>
      </c>
      <c r="F175" s="7">
        <v>0.15</v>
      </c>
      <c r="G175" s="7">
        <v>1</v>
      </c>
      <c r="H175" s="7">
        <v>2</v>
      </c>
      <c r="I175" s="23">
        <f>+F175*E175</f>
        <v>0</v>
      </c>
      <c r="J175" s="24">
        <f>+E175*F175*G175</f>
        <v>0</v>
      </c>
      <c r="K175" s="25">
        <f>+J175*H175</f>
        <v>0</v>
      </c>
      <c r="L175" s="1">
        <v>0</v>
      </c>
    </row>
    <row r="176" spans="1:13" ht="27" customHeight="1" x14ac:dyDescent="0.3">
      <c r="A176" s="1211" t="s">
        <v>79</v>
      </c>
      <c r="B176" s="1212"/>
      <c r="C176" s="5" t="s">
        <v>22</v>
      </c>
      <c r="D176" s="5" t="s">
        <v>80</v>
      </c>
      <c r="E176" s="6">
        <v>145.5</v>
      </c>
      <c r="F176" s="7">
        <v>1</v>
      </c>
      <c r="G176" s="7">
        <v>0.15</v>
      </c>
      <c r="H176" s="7">
        <v>1</v>
      </c>
      <c r="I176" s="27">
        <f>+F176*E176</f>
        <v>145.5</v>
      </c>
      <c r="J176" s="46">
        <f>+E176*F176*G176</f>
        <v>21.824999999999999</v>
      </c>
      <c r="K176" s="47">
        <f>+J176</f>
        <v>21.824999999999999</v>
      </c>
      <c r="L176" s="53">
        <f>+'[73]PPTO GENERAL'!$E$194</f>
        <v>21.824999999999999</v>
      </c>
    </row>
    <row r="177" spans="1:13" ht="14.4" x14ac:dyDescent="0.3">
      <c r="A177" s="1215"/>
      <c r="B177" s="1216"/>
      <c r="C177" s="1216"/>
      <c r="D177" s="1216"/>
      <c r="E177" s="1216"/>
      <c r="F177" s="1216"/>
      <c r="G177" s="1216"/>
      <c r="H177" s="1216"/>
      <c r="I177" s="1216"/>
      <c r="J177" s="1216"/>
      <c r="K177" s="1217"/>
    </row>
    <row r="178" spans="1:13" ht="14.4" x14ac:dyDescent="0.3">
      <c r="A178" s="34"/>
      <c r="B178" s="35"/>
      <c r="C178" s="31"/>
      <c r="D178" s="31"/>
      <c r="E178" s="32"/>
      <c r="F178" s="32"/>
      <c r="G178" s="32"/>
      <c r="H178" s="32"/>
      <c r="I178" s="32"/>
      <c r="J178" s="32"/>
      <c r="K178" s="33"/>
    </row>
    <row r="179" spans="1:13" ht="14.4" thickBot="1" x14ac:dyDescent="0.35">
      <c r="A179" s="1218" t="s">
        <v>19</v>
      </c>
      <c r="B179" s="1219"/>
      <c r="C179" s="1219"/>
      <c r="D179" s="1219"/>
      <c r="E179" s="1219"/>
      <c r="F179" s="1219"/>
      <c r="G179" s="1219"/>
      <c r="H179" s="1219"/>
      <c r="I179" s="20"/>
      <c r="J179" s="20"/>
      <c r="K179" s="21"/>
    </row>
    <row r="180" spans="1:13" ht="14.4" thickBot="1" x14ac:dyDescent="0.35">
      <c r="A180" s="1220"/>
      <c r="B180" s="1221"/>
      <c r="C180" s="1221"/>
      <c r="D180" s="1221"/>
      <c r="E180" s="1221"/>
      <c r="F180" s="1221"/>
      <c r="G180" s="1221"/>
      <c r="H180" s="1221"/>
      <c r="I180" s="1222" t="s">
        <v>15</v>
      </c>
      <c r="J180" s="1223"/>
      <c r="K180" s="28">
        <f>SUM(K172:K176)</f>
        <v>105.82500000000005</v>
      </c>
    </row>
    <row r="181" spans="1:13" ht="15" customHeight="1" thickBot="1" x14ac:dyDescent="0.35">
      <c r="A181" s="1249"/>
      <c r="B181" s="1250"/>
      <c r="C181" s="1250"/>
      <c r="D181" s="1250"/>
      <c r="E181" s="1250"/>
      <c r="F181" s="1250"/>
      <c r="G181" s="1250"/>
      <c r="H181" s="1250"/>
      <c r="I181" s="1250"/>
      <c r="J181" s="1250"/>
      <c r="K181" s="1251"/>
    </row>
    <row r="182" spans="1:13" ht="15" customHeight="1" x14ac:dyDescent="0.3">
      <c r="A182" s="1252" t="s">
        <v>39</v>
      </c>
      <c r="B182" s="1253"/>
      <c r="C182" s="1253"/>
      <c r="D182" s="1253"/>
      <c r="E182" s="1253"/>
      <c r="F182" s="1253"/>
      <c r="G182" s="1253"/>
      <c r="H182" s="1253"/>
      <c r="I182" s="1253"/>
      <c r="J182" s="1253"/>
      <c r="K182" s="1254"/>
    </row>
    <row r="183" spans="1:13" ht="14.4" thickBot="1" x14ac:dyDescent="0.35">
      <c r="A183" s="1255"/>
      <c r="B183" s="1256"/>
      <c r="C183" s="1256"/>
      <c r="D183" s="1256"/>
      <c r="E183" s="1256"/>
      <c r="F183" s="1256"/>
      <c r="G183" s="1256"/>
      <c r="H183" s="1256"/>
      <c r="I183" s="1256"/>
      <c r="J183" s="1256"/>
      <c r="K183" s="1257"/>
    </row>
    <row r="184" spans="1:13" ht="36" customHeight="1" x14ac:dyDescent="0.3">
      <c r="A184" s="1233" t="s">
        <v>40</v>
      </c>
      <c r="B184" s="1234"/>
      <c r="C184" s="1234"/>
      <c r="D184" s="1234"/>
      <c r="E184" s="1234"/>
      <c r="F184" s="1234"/>
      <c r="G184" s="1234"/>
      <c r="H184" s="1234"/>
      <c r="I184" s="1234"/>
      <c r="J184" s="1234"/>
      <c r="K184" s="1235"/>
    </row>
    <row r="185" spans="1:13" x14ac:dyDescent="0.3">
      <c r="A185" s="1236" t="s">
        <v>6</v>
      </c>
      <c r="B185" s="1237"/>
      <c r="C185" s="1240" t="s">
        <v>7</v>
      </c>
      <c r="D185" s="1237"/>
      <c r="E185" s="1242" t="s">
        <v>8</v>
      </c>
      <c r="F185" s="1243"/>
      <c r="G185" s="1244"/>
      <c r="H185" s="1242" t="s">
        <v>0</v>
      </c>
      <c r="I185" s="1243"/>
      <c r="J185" s="1244"/>
      <c r="K185" s="1245" t="s">
        <v>3</v>
      </c>
    </row>
    <row r="186" spans="1:13" x14ac:dyDescent="0.3">
      <c r="A186" s="1238"/>
      <c r="B186" s="1239"/>
      <c r="C186" s="1241"/>
      <c r="D186" s="1239"/>
      <c r="E186" s="3" t="s">
        <v>16</v>
      </c>
      <c r="F186" s="3" t="s">
        <v>17</v>
      </c>
      <c r="G186" s="3" t="s">
        <v>11</v>
      </c>
      <c r="H186" s="4" t="s">
        <v>1</v>
      </c>
      <c r="I186" s="4" t="s">
        <v>12</v>
      </c>
      <c r="J186" s="4" t="s">
        <v>13</v>
      </c>
      <c r="K186" s="1246"/>
    </row>
    <row r="187" spans="1:13" x14ac:dyDescent="0.3">
      <c r="A187" s="1247" t="s">
        <v>21</v>
      </c>
      <c r="B187" s="1248"/>
      <c r="C187" s="5" t="s">
        <v>22</v>
      </c>
      <c r="D187" s="5" t="s">
        <v>23</v>
      </c>
      <c r="E187" s="6">
        <v>250.3</v>
      </c>
      <c r="F187" s="7">
        <f>6*1.05</f>
        <v>6.3000000000000007</v>
      </c>
      <c r="G187" s="22">
        <v>0.2</v>
      </c>
      <c r="H187" s="22">
        <v>1</v>
      </c>
      <c r="I187" s="23">
        <f>+F187*E187</f>
        <v>1576.8900000000003</v>
      </c>
      <c r="J187" s="24">
        <f>+E187*F187*G187</f>
        <v>315.3780000000001</v>
      </c>
      <c r="K187" s="25">
        <f>+I187</f>
        <v>1576.8900000000003</v>
      </c>
      <c r="L187" s="1">
        <f>+'[74]PRESUP. CACHENCHE'!$E$28</f>
        <v>1576.8900000000003</v>
      </c>
      <c r="M187" s="10"/>
    </row>
    <row r="188" spans="1:13" ht="27" customHeight="1" x14ac:dyDescent="0.3">
      <c r="A188" s="1211" t="s">
        <v>73</v>
      </c>
      <c r="B188" s="1212"/>
      <c r="C188" s="5" t="s">
        <v>22</v>
      </c>
      <c r="D188" s="5" t="s">
        <v>74</v>
      </c>
      <c r="E188" s="6">
        <f>177+0.3</f>
        <v>177.3</v>
      </c>
      <c r="F188" s="7">
        <f>3.5*1.05</f>
        <v>3.6750000000000003</v>
      </c>
      <c r="G188" s="22">
        <v>0.2</v>
      </c>
      <c r="H188" s="22">
        <v>1.05</v>
      </c>
      <c r="I188" s="23">
        <f>+E188*F188</f>
        <v>651.5775000000001</v>
      </c>
      <c r="J188" s="24">
        <f>+E188*F188*G188</f>
        <v>130.31550000000001</v>
      </c>
      <c r="K188" s="25">
        <f>+I188</f>
        <v>651.5775000000001</v>
      </c>
      <c r="L188" s="1">
        <f>+'[74]PRESUP. NVA CRUZ'!$F$28</f>
        <v>651.5775000000001</v>
      </c>
      <c r="M188" s="10"/>
    </row>
    <row r="189" spans="1:13" ht="31.8" customHeight="1" x14ac:dyDescent="0.3">
      <c r="A189" s="1211" t="s">
        <v>75</v>
      </c>
      <c r="B189" s="1212"/>
      <c r="C189" s="5" t="s">
        <v>22</v>
      </c>
      <c r="D189" s="5" t="s">
        <v>76</v>
      </c>
      <c r="E189" s="6">
        <f>124+0.3</f>
        <v>124.3</v>
      </c>
      <c r="F189" s="7">
        <v>4.8</v>
      </c>
      <c r="G189" s="22">
        <v>0.2</v>
      </c>
      <c r="H189" s="22">
        <v>1.05</v>
      </c>
      <c r="I189" s="23">
        <f>+E189*F189</f>
        <v>596.64</v>
      </c>
      <c r="J189" s="24">
        <f>+E189*F189*G189</f>
        <v>119.328</v>
      </c>
      <c r="K189" s="25">
        <f>+I189*H189</f>
        <v>626.47199999999998</v>
      </c>
      <c r="L189" s="1">
        <f>+'[74]PRESUP. DIOS PRIMERO'!$F$28</f>
        <v>626.47199999999998</v>
      </c>
    </row>
    <row r="190" spans="1:13" x14ac:dyDescent="0.3">
      <c r="A190" s="1247" t="s">
        <v>77</v>
      </c>
      <c r="B190" s="1248"/>
      <c r="C190" s="5" t="s">
        <v>22</v>
      </c>
      <c r="D190" s="5" t="s">
        <v>78</v>
      </c>
      <c r="E190" s="6">
        <f>200+0.3</f>
        <v>200.3</v>
      </c>
      <c r="F190" s="7">
        <v>6</v>
      </c>
      <c r="G190" s="7">
        <v>0.2</v>
      </c>
      <c r="H190" s="7">
        <v>1.05</v>
      </c>
      <c r="I190" s="23">
        <f>+E190*F190</f>
        <v>1201.8000000000002</v>
      </c>
      <c r="J190" s="24">
        <f>+E190*F190*G190</f>
        <v>240.36000000000004</v>
      </c>
      <c r="K190" s="25">
        <f>+I190*H190</f>
        <v>1261.8900000000003</v>
      </c>
      <c r="L190" s="1">
        <f>+'[74]PRESUP. SAN PEDRO'!$F$28</f>
        <v>1261.8900000000003</v>
      </c>
    </row>
    <row r="191" spans="1:13" ht="29.4" customHeight="1" x14ac:dyDescent="0.3">
      <c r="A191" s="1211" t="s">
        <v>79</v>
      </c>
      <c r="B191" s="1212"/>
      <c r="C191" s="5" t="s">
        <v>22</v>
      </c>
      <c r="D191" s="5" t="s">
        <v>80</v>
      </c>
      <c r="E191" s="6">
        <v>110</v>
      </c>
      <c r="F191" s="7">
        <v>4.2366233766233758</v>
      </c>
      <c r="G191" s="7">
        <v>0.2</v>
      </c>
      <c r="H191" s="7">
        <v>1.05</v>
      </c>
      <c r="I191" s="23">
        <f>+E191*F191</f>
        <v>466.02857142857135</v>
      </c>
      <c r="J191" s="24">
        <f>+E191*F191*G191</f>
        <v>93.205714285714279</v>
      </c>
      <c r="K191" s="25">
        <f>+I191*H191</f>
        <v>489.32999999999993</v>
      </c>
      <c r="L191" s="53">
        <f>+'[73]PPTO GENERAL'!$E$197</f>
        <v>489.37076489191418</v>
      </c>
    </row>
    <row r="192" spans="1:13" x14ac:dyDescent="0.3">
      <c r="A192" s="1213"/>
      <c r="B192" s="1214"/>
      <c r="C192" s="5"/>
      <c r="D192" s="5"/>
      <c r="E192" s="6"/>
      <c r="F192" s="7"/>
      <c r="G192" s="7"/>
      <c r="H192" s="7"/>
      <c r="I192" s="27"/>
      <c r="J192" s="46"/>
      <c r="K192" s="47"/>
    </row>
    <row r="193" spans="1:13" ht="14.4" x14ac:dyDescent="0.3">
      <c r="A193" s="1215"/>
      <c r="B193" s="1216"/>
      <c r="C193" s="1216"/>
      <c r="D193" s="1216"/>
      <c r="E193" s="1216"/>
      <c r="F193" s="1216"/>
      <c r="G193" s="1216"/>
      <c r="H193" s="1216"/>
      <c r="I193" s="1216"/>
      <c r="J193" s="1216"/>
      <c r="K193" s="1217"/>
    </row>
    <row r="194" spans="1:13" ht="14.4" x14ac:dyDescent="0.3">
      <c r="A194" s="34"/>
      <c r="B194" s="35"/>
      <c r="C194" s="31"/>
      <c r="D194" s="31"/>
      <c r="E194" s="32"/>
      <c r="F194" s="32"/>
      <c r="G194" s="32"/>
      <c r="H194" s="32"/>
      <c r="I194" s="32"/>
      <c r="J194" s="32"/>
      <c r="K194" s="33"/>
    </row>
    <row r="195" spans="1:13" ht="14.4" thickBot="1" x14ac:dyDescent="0.35">
      <c r="A195" s="1218" t="s">
        <v>19</v>
      </c>
      <c r="B195" s="1219"/>
      <c r="C195" s="1219"/>
      <c r="D195" s="1219"/>
      <c r="E195" s="1219"/>
      <c r="F195" s="1219"/>
      <c r="G195" s="1219"/>
      <c r="H195" s="1219"/>
      <c r="I195" s="20"/>
      <c r="J195" s="20"/>
      <c r="K195" s="21"/>
    </row>
    <row r="196" spans="1:13" ht="14.4" thickBot="1" x14ac:dyDescent="0.35">
      <c r="A196" s="1220"/>
      <c r="B196" s="1221"/>
      <c r="C196" s="1221"/>
      <c r="D196" s="1221"/>
      <c r="E196" s="1221"/>
      <c r="F196" s="1221"/>
      <c r="G196" s="1221"/>
      <c r="H196" s="1221"/>
      <c r="I196" s="1222" t="s">
        <v>15</v>
      </c>
      <c r="J196" s="1223"/>
      <c r="K196" s="28">
        <f>SUM(K187:K192)</f>
        <v>4606.1595000000007</v>
      </c>
    </row>
    <row r="197" spans="1:13" ht="15" customHeight="1" thickBot="1" x14ac:dyDescent="0.35">
      <c r="A197" s="1249"/>
      <c r="B197" s="1250"/>
      <c r="C197" s="1250"/>
      <c r="D197" s="1250"/>
      <c r="E197" s="1250"/>
      <c r="F197" s="1250"/>
      <c r="G197" s="1250"/>
      <c r="H197" s="1250"/>
      <c r="I197" s="1250"/>
      <c r="J197" s="1250"/>
      <c r="K197" s="1251"/>
    </row>
    <row r="198" spans="1:13" ht="36" customHeight="1" x14ac:dyDescent="0.3">
      <c r="A198" s="1233" t="s">
        <v>41</v>
      </c>
      <c r="B198" s="1234"/>
      <c r="C198" s="1234"/>
      <c r="D198" s="1234"/>
      <c r="E198" s="1234"/>
      <c r="F198" s="1234"/>
      <c r="G198" s="1234"/>
      <c r="H198" s="1234"/>
      <c r="I198" s="1234"/>
      <c r="J198" s="1234"/>
      <c r="K198" s="1235"/>
    </row>
    <row r="199" spans="1:13" x14ac:dyDescent="0.3">
      <c r="A199" s="1236" t="s">
        <v>6</v>
      </c>
      <c r="B199" s="1237"/>
      <c r="C199" s="1240" t="s">
        <v>7</v>
      </c>
      <c r="D199" s="1237"/>
      <c r="E199" s="1242" t="s">
        <v>8</v>
      </c>
      <c r="F199" s="1243"/>
      <c r="G199" s="1244"/>
      <c r="H199" s="1242" t="s">
        <v>0</v>
      </c>
      <c r="I199" s="1243"/>
      <c r="J199" s="1244"/>
      <c r="K199" s="1245" t="s">
        <v>3</v>
      </c>
    </row>
    <row r="200" spans="1:13" x14ac:dyDescent="0.3">
      <c r="A200" s="1238"/>
      <c r="B200" s="1239"/>
      <c r="C200" s="1241"/>
      <c r="D200" s="1239"/>
      <c r="E200" s="3" t="s">
        <v>16</v>
      </c>
      <c r="F200" s="3" t="s">
        <v>17</v>
      </c>
      <c r="G200" s="3" t="s">
        <v>11</v>
      </c>
      <c r="H200" s="4" t="s">
        <v>1</v>
      </c>
      <c r="I200" s="4" t="s">
        <v>12</v>
      </c>
      <c r="J200" s="4" t="s">
        <v>13</v>
      </c>
      <c r="K200" s="1246"/>
    </row>
    <row r="201" spans="1:13" x14ac:dyDescent="0.3">
      <c r="A201" s="1247" t="s">
        <v>21</v>
      </c>
      <c r="B201" s="1248"/>
      <c r="C201" s="5" t="s">
        <v>22</v>
      </c>
      <c r="D201" s="5" t="s">
        <v>23</v>
      </c>
      <c r="E201" s="6">
        <v>260</v>
      </c>
      <c r="F201" s="7">
        <v>0</v>
      </c>
      <c r="G201" s="22">
        <v>0.2</v>
      </c>
      <c r="H201" s="22">
        <v>0</v>
      </c>
      <c r="I201" s="23"/>
      <c r="J201" s="24"/>
      <c r="K201" s="25">
        <f>+E201*2</f>
        <v>520</v>
      </c>
      <c r="L201" s="52">
        <f>+'[74]PRESUP. CACHENCHE'!$E$29</f>
        <v>520</v>
      </c>
      <c r="M201" s="10"/>
    </row>
    <row r="202" spans="1:13" ht="27" customHeight="1" x14ac:dyDescent="0.3">
      <c r="A202" s="1211" t="s">
        <v>73</v>
      </c>
      <c r="B202" s="1212"/>
      <c r="C202" s="5" t="s">
        <v>22</v>
      </c>
      <c r="D202" s="5" t="s">
        <v>74</v>
      </c>
      <c r="E202" s="6">
        <f>177+10</f>
        <v>187</v>
      </c>
      <c r="F202" s="7">
        <f>3.5*1.05</f>
        <v>3.6750000000000003</v>
      </c>
      <c r="G202" s="22">
        <v>0.2</v>
      </c>
      <c r="H202" s="22">
        <v>2</v>
      </c>
      <c r="I202" s="23"/>
      <c r="J202" s="24"/>
      <c r="K202" s="25">
        <f>+E202*2</f>
        <v>374</v>
      </c>
      <c r="L202" s="1">
        <f>+'[74]PRESUP. NVA CRUZ'!$F$29</f>
        <v>374</v>
      </c>
      <c r="M202" s="10"/>
    </row>
    <row r="203" spans="1:13" ht="25.8" customHeight="1" x14ac:dyDescent="0.3">
      <c r="A203" s="1211" t="s">
        <v>75</v>
      </c>
      <c r="B203" s="1212"/>
      <c r="C203" s="5" t="s">
        <v>22</v>
      </c>
      <c r="D203" s="5" t="s">
        <v>76</v>
      </c>
      <c r="E203" s="6">
        <f>124+10</f>
        <v>134</v>
      </c>
      <c r="F203" s="7">
        <v>4.8</v>
      </c>
      <c r="G203" s="22">
        <v>0.2</v>
      </c>
      <c r="H203" s="22">
        <v>2</v>
      </c>
      <c r="I203" s="23"/>
      <c r="J203" s="46"/>
      <c r="K203" s="25">
        <f>+E203*H203</f>
        <v>268</v>
      </c>
      <c r="L203" s="1">
        <f>+'[74]PRESUP. DIOS PRIMERO'!$F$29</f>
        <v>268</v>
      </c>
    </row>
    <row r="204" spans="1:13" x14ac:dyDescent="0.3">
      <c r="A204" s="1247" t="s">
        <v>77</v>
      </c>
      <c r="B204" s="1248"/>
      <c r="C204" s="5" t="s">
        <v>22</v>
      </c>
      <c r="D204" s="5" t="s">
        <v>78</v>
      </c>
      <c r="E204" s="6">
        <v>210</v>
      </c>
      <c r="F204" s="7">
        <v>6</v>
      </c>
      <c r="G204" s="7">
        <v>0.2</v>
      </c>
      <c r="H204" s="7">
        <v>2</v>
      </c>
      <c r="I204" s="27"/>
      <c r="J204" s="46"/>
      <c r="K204" s="25">
        <f>+E204*H204</f>
        <v>420</v>
      </c>
      <c r="L204" s="1">
        <f>+'[74]PRESUP. SAN PEDRO'!$F$29</f>
        <v>420</v>
      </c>
    </row>
    <row r="205" spans="1:13" x14ac:dyDescent="0.3">
      <c r="A205" s="1211" t="s">
        <v>79</v>
      </c>
      <c r="B205" s="1212"/>
      <c r="C205" s="5" t="s">
        <v>22</v>
      </c>
      <c r="D205" s="5" t="s">
        <v>80</v>
      </c>
      <c r="E205" s="6">
        <v>72.276666666666671</v>
      </c>
      <c r="F205" s="7">
        <v>4.2366233766233758</v>
      </c>
      <c r="G205" s="7">
        <v>0.2</v>
      </c>
      <c r="H205" s="7">
        <v>3</v>
      </c>
      <c r="I205" s="27"/>
      <c r="J205" s="46"/>
      <c r="K205" s="25">
        <f>+E205*H205</f>
        <v>216.83</v>
      </c>
      <c r="L205" s="53">
        <f>+'[73]PPTO GENERAL'!$E$198</f>
        <v>216.828</v>
      </c>
    </row>
    <row r="206" spans="1:13" x14ac:dyDescent="0.3">
      <c r="A206" s="1213"/>
      <c r="B206" s="1214"/>
      <c r="C206" s="5"/>
      <c r="D206" s="5"/>
      <c r="E206" s="6"/>
      <c r="F206" s="7"/>
      <c r="G206" s="7"/>
      <c r="H206" s="7"/>
      <c r="I206" s="27"/>
      <c r="J206" s="46"/>
      <c r="K206" s="47"/>
    </row>
    <row r="207" spans="1:13" ht="14.4" x14ac:dyDescent="0.3">
      <c r="A207" s="1215"/>
      <c r="B207" s="1216"/>
      <c r="C207" s="1216"/>
      <c r="D207" s="1216"/>
      <c r="E207" s="1216"/>
      <c r="F207" s="1216"/>
      <c r="G207" s="1216"/>
      <c r="H207" s="1216"/>
      <c r="I207" s="1216"/>
      <c r="J207" s="1216"/>
      <c r="K207" s="1217"/>
    </row>
    <row r="208" spans="1:13" ht="14.4" x14ac:dyDescent="0.3">
      <c r="A208" s="34"/>
      <c r="B208" s="35"/>
      <c r="C208" s="31"/>
      <c r="D208" s="31"/>
      <c r="E208" s="32"/>
      <c r="F208" s="32"/>
      <c r="G208" s="32"/>
      <c r="H208" s="32"/>
      <c r="I208" s="32"/>
      <c r="J208" s="32"/>
      <c r="K208" s="33"/>
    </row>
    <row r="209" spans="1:13" ht="14.4" thickBot="1" x14ac:dyDescent="0.35">
      <c r="A209" s="1218" t="s">
        <v>19</v>
      </c>
      <c r="B209" s="1219"/>
      <c r="C209" s="1219"/>
      <c r="D209" s="1219"/>
      <c r="E209" s="1219"/>
      <c r="F209" s="1219"/>
      <c r="G209" s="1219"/>
      <c r="H209" s="1219"/>
      <c r="I209" s="20"/>
      <c r="J209" s="20"/>
      <c r="K209" s="21"/>
    </row>
    <row r="210" spans="1:13" ht="14.4" thickBot="1" x14ac:dyDescent="0.35">
      <c r="A210" s="1220"/>
      <c r="B210" s="1221"/>
      <c r="C210" s="1221"/>
      <c r="D210" s="1221"/>
      <c r="E210" s="1221"/>
      <c r="F210" s="1221"/>
      <c r="G210" s="1221"/>
      <c r="H210" s="1221"/>
      <c r="I210" s="1222" t="s">
        <v>15</v>
      </c>
      <c r="J210" s="1223"/>
      <c r="K210" s="28">
        <f>SUM(K201:K206)</f>
        <v>1798.83</v>
      </c>
    </row>
    <row r="211" spans="1:13" ht="15" customHeight="1" thickBot="1" x14ac:dyDescent="0.35">
      <c r="A211" s="1249"/>
      <c r="B211" s="1250"/>
      <c r="C211" s="1250"/>
      <c r="D211" s="1250"/>
      <c r="E211" s="1250"/>
      <c r="F211" s="1250"/>
      <c r="G211" s="1250"/>
      <c r="H211" s="1250"/>
      <c r="I211" s="1250"/>
      <c r="J211" s="1250"/>
      <c r="K211" s="1251"/>
    </row>
    <row r="212" spans="1:13" ht="36" customHeight="1" x14ac:dyDescent="0.3">
      <c r="A212" s="1233" t="s">
        <v>42</v>
      </c>
      <c r="B212" s="1234"/>
      <c r="C212" s="1234"/>
      <c r="D212" s="1234"/>
      <c r="E212" s="1234"/>
      <c r="F212" s="1234"/>
      <c r="G212" s="1234"/>
      <c r="H212" s="1234"/>
      <c r="I212" s="1234"/>
      <c r="J212" s="1234"/>
      <c r="K212" s="1235"/>
    </row>
    <row r="213" spans="1:13" x14ac:dyDescent="0.3">
      <c r="A213" s="1236" t="s">
        <v>6</v>
      </c>
      <c r="B213" s="1237"/>
      <c r="C213" s="1240" t="s">
        <v>7</v>
      </c>
      <c r="D213" s="1237"/>
      <c r="E213" s="1242" t="s">
        <v>8</v>
      </c>
      <c r="F213" s="1243"/>
      <c r="G213" s="1244"/>
      <c r="H213" s="1242" t="s">
        <v>0</v>
      </c>
      <c r="I213" s="1243"/>
      <c r="J213" s="1244"/>
      <c r="K213" s="1245" t="s">
        <v>3</v>
      </c>
    </row>
    <row r="214" spans="1:13" x14ac:dyDescent="0.3">
      <c r="A214" s="1238"/>
      <c r="B214" s="1239"/>
      <c r="C214" s="1241"/>
      <c r="D214" s="1239"/>
      <c r="E214" s="3" t="s">
        <v>16</v>
      </c>
      <c r="F214" s="3" t="s">
        <v>17</v>
      </c>
      <c r="G214" s="3" t="s">
        <v>11</v>
      </c>
      <c r="H214" s="4" t="s">
        <v>1</v>
      </c>
      <c r="I214" s="4" t="s">
        <v>12</v>
      </c>
      <c r="J214" s="4" t="s">
        <v>13</v>
      </c>
      <c r="K214" s="1246"/>
    </row>
    <row r="215" spans="1:13" x14ac:dyDescent="0.3">
      <c r="A215" s="1247" t="s">
        <v>21</v>
      </c>
      <c r="B215" s="1248"/>
      <c r="C215" s="5" t="s">
        <v>22</v>
      </c>
      <c r="D215" s="5" t="s">
        <v>23</v>
      </c>
      <c r="E215" s="6">
        <v>260</v>
      </c>
      <c r="F215" s="7">
        <v>0</v>
      </c>
      <c r="G215" s="22">
        <v>0.2</v>
      </c>
      <c r="H215" s="22">
        <v>0</v>
      </c>
      <c r="I215" s="23">
        <f>+F215*E215</f>
        <v>0</v>
      </c>
      <c r="J215" s="24">
        <f>+E215*F215*G215</f>
        <v>0</v>
      </c>
      <c r="K215" s="25">
        <f>+E215*2</f>
        <v>520</v>
      </c>
      <c r="L215" s="52">
        <f>+'[74]PRESUP. CACHENCHE'!$E$30</f>
        <v>520</v>
      </c>
      <c r="M215" s="10"/>
    </row>
    <row r="216" spans="1:13" ht="27" customHeight="1" x14ac:dyDescent="0.3">
      <c r="A216" s="1211" t="s">
        <v>73</v>
      </c>
      <c r="B216" s="1212"/>
      <c r="C216" s="5" t="s">
        <v>22</v>
      </c>
      <c r="D216" s="5" t="s">
        <v>74</v>
      </c>
      <c r="E216" s="6">
        <f>177+10</f>
        <v>187</v>
      </c>
      <c r="F216" s="7">
        <v>1</v>
      </c>
      <c r="G216" s="22">
        <v>0.2</v>
      </c>
      <c r="H216" s="22">
        <v>2</v>
      </c>
      <c r="I216" s="23">
        <f>+E216*F216</f>
        <v>187</v>
      </c>
      <c r="J216" s="24">
        <f>+E216*F216*G216</f>
        <v>37.4</v>
      </c>
      <c r="K216" s="25">
        <f>+E216*F216*H216</f>
        <v>374</v>
      </c>
      <c r="L216" s="1">
        <f>+'[74]PRESUP. NVA CRUZ'!$F$29</f>
        <v>374</v>
      </c>
      <c r="M216" s="10"/>
    </row>
    <row r="217" spans="1:13" ht="30.6" customHeight="1" x14ac:dyDescent="0.3">
      <c r="A217" s="1211" t="s">
        <v>75</v>
      </c>
      <c r="B217" s="1212"/>
      <c r="C217" s="5" t="s">
        <v>22</v>
      </c>
      <c r="D217" s="5" t="s">
        <v>76</v>
      </c>
      <c r="E217" s="6">
        <f>124+10</f>
        <v>134</v>
      </c>
      <c r="F217" s="7">
        <f>+F216</f>
        <v>1</v>
      </c>
      <c r="G217" s="22">
        <v>0.2</v>
      </c>
      <c r="H217" s="22">
        <v>2</v>
      </c>
      <c r="I217" s="23">
        <f t="shared" ref="I217:I218" si="21">+E217*F217</f>
        <v>134</v>
      </c>
      <c r="J217" s="24">
        <f t="shared" ref="J217:J218" si="22">+E217*F217*G217</f>
        <v>26.8</v>
      </c>
      <c r="K217" s="25">
        <f>+E217*F217*H217</f>
        <v>268</v>
      </c>
      <c r="L217" s="1">
        <f>+'[74]PRESUP. DIOS PRIMERO'!$F$30</f>
        <v>268</v>
      </c>
    </row>
    <row r="218" spans="1:13" ht="18.600000000000001" customHeight="1" x14ac:dyDescent="0.3">
      <c r="A218" s="1247" t="s">
        <v>77</v>
      </c>
      <c r="B218" s="1248"/>
      <c r="C218" s="5" t="s">
        <v>22</v>
      </c>
      <c r="D218" s="5" t="s">
        <v>78</v>
      </c>
      <c r="E218" s="6">
        <v>210</v>
      </c>
      <c r="F218" s="7">
        <v>1</v>
      </c>
      <c r="G218" s="7">
        <v>0.2</v>
      </c>
      <c r="H218" s="7">
        <v>2</v>
      </c>
      <c r="I218" s="23">
        <f t="shared" si="21"/>
        <v>210</v>
      </c>
      <c r="J218" s="24">
        <f t="shared" si="22"/>
        <v>42</v>
      </c>
      <c r="K218" s="47">
        <f>+H218*E218</f>
        <v>420</v>
      </c>
      <c r="L218" s="1">
        <f>+'[74]PRESUP. SAN PEDRO'!$F$30</f>
        <v>420</v>
      </c>
    </row>
    <row r="219" spans="1:13" ht="27.6" customHeight="1" x14ac:dyDescent="0.3">
      <c r="A219" s="1211" t="s">
        <v>79</v>
      </c>
      <c r="B219" s="1212"/>
      <c r="C219" s="5" t="s">
        <v>22</v>
      </c>
      <c r="D219" s="5" t="s">
        <v>80</v>
      </c>
      <c r="E219" s="6">
        <v>145.5</v>
      </c>
      <c r="F219" s="7">
        <v>1</v>
      </c>
      <c r="G219" s="7">
        <v>0.15</v>
      </c>
      <c r="H219" s="7">
        <v>1</v>
      </c>
      <c r="I219" s="23">
        <f t="shared" ref="I219" si="23">+E219*F219</f>
        <v>145.5</v>
      </c>
      <c r="J219" s="24">
        <f t="shared" ref="J219" si="24">+E219*F219*G219</f>
        <v>21.824999999999999</v>
      </c>
      <c r="K219" s="47">
        <f>+H219*E219</f>
        <v>145.5</v>
      </c>
      <c r="L219" s="53">
        <f>+'[73]PPTO GENERAL'!$E$199</f>
        <v>145.5</v>
      </c>
    </row>
    <row r="220" spans="1:13" x14ac:dyDescent="0.3">
      <c r="A220" s="1213"/>
      <c r="B220" s="1214"/>
      <c r="C220" s="5"/>
      <c r="D220" s="5"/>
      <c r="E220" s="6"/>
      <c r="F220" s="7"/>
      <c r="G220" s="7"/>
      <c r="H220" s="7"/>
      <c r="I220" s="27"/>
      <c r="J220" s="46"/>
      <c r="K220" s="47"/>
    </row>
    <row r="221" spans="1:13" ht="14.4" x14ac:dyDescent="0.3">
      <c r="A221" s="1215"/>
      <c r="B221" s="1216"/>
      <c r="C221" s="1216"/>
      <c r="D221" s="1216"/>
      <c r="E221" s="1216"/>
      <c r="F221" s="1216"/>
      <c r="G221" s="1216"/>
      <c r="H221" s="1216"/>
      <c r="I221" s="1216"/>
      <c r="J221" s="1216"/>
      <c r="K221" s="1217"/>
    </row>
    <row r="222" spans="1:13" ht="14.4" x14ac:dyDescent="0.3">
      <c r="A222" s="34"/>
      <c r="B222" s="35"/>
      <c r="C222" s="31"/>
      <c r="D222" s="31"/>
      <c r="E222" s="32"/>
      <c r="F222" s="32"/>
      <c r="G222" s="32"/>
      <c r="H222" s="32"/>
      <c r="I222" s="32"/>
      <c r="J222" s="32"/>
      <c r="K222" s="33"/>
    </row>
    <row r="223" spans="1:13" ht="14.4" thickBot="1" x14ac:dyDescent="0.35">
      <c r="A223" s="1218" t="s">
        <v>19</v>
      </c>
      <c r="B223" s="1219"/>
      <c r="C223" s="1219"/>
      <c r="D223" s="1219"/>
      <c r="E223" s="1219"/>
      <c r="F223" s="1219"/>
      <c r="G223" s="1219"/>
      <c r="H223" s="1219"/>
      <c r="I223" s="20"/>
      <c r="J223" s="20"/>
      <c r="K223" s="21"/>
    </row>
    <row r="224" spans="1:13" ht="14.4" thickBot="1" x14ac:dyDescent="0.35">
      <c r="A224" s="1220"/>
      <c r="B224" s="1221"/>
      <c r="C224" s="1221"/>
      <c r="D224" s="1221"/>
      <c r="E224" s="1221"/>
      <c r="F224" s="1221"/>
      <c r="G224" s="1221"/>
      <c r="H224" s="1221"/>
      <c r="I224" s="1222" t="s">
        <v>15</v>
      </c>
      <c r="J224" s="1223"/>
      <c r="K224" s="28">
        <f>SUM(K215:K220)</f>
        <v>1727.5</v>
      </c>
    </row>
    <row r="225" spans="1:13" ht="15" customHeight="1" thickBot="1" x14ac:dyDescent="0.35">
      <c r="A225" s="1249"/>
      <c r="B225" s="1250"/>
      <c r="C225" s="1250"/>
      <c r="D225" s="1250"/>
      <c r="E225" s="1250"/>
      <c r="F225" s="1250"/>
      <c r="G225" s="1250"/>
      <c r="H225" s="1250"/>
      <c r="I225" s="1250"/>
      <c r="J225" s="1250"/>
      <c r="K225" s="1251"/>
    </row>
    <row r="226" spans="1:13" ht="36" customHeight="1" x14ac:dyDescent="0.3">
      <c r="A226" s="1233" t="s">
        <v>43</v>
      </c>
      <c r="B226" s="1234"/>
      <c r="C226" s="1234"/>
      <c r="D226" s="1234"/>
      <c r="E226" s="1234"/>
      <c r="F226" s="1234"/>
      <c r="G226" s="1234"/>
      <c r="H226" s="1234"/>
      <c r="I226" s="1234"/>
      <c r="J226" s="1234"/>
      <c r="K226" s="1235"/>
    </row>
    <row r="227" spans="1:13" x14ac:dyDescent="0.3">
      <c r="A227" s="1236" t="s">
        <v>6</v>
      </c>
      <c r="B227" s="1237"/>
      <c r="C227" s="1240" t="s">
        <v>7</v>
      </c>
      <c r="D227" s="1237"/>
      <c r="E227" s="1242" t="s">
        <v>8</v>
      </c>
      <c r="F227" s="1243"/>
      <c r="G227" s="1244"/>
      <c r="H227" s="1242" t="s">
        <v>0</v>
      </c>
      <c r="I227" s="1243"/>
      <c r="J227" s="1244"/>
      <c r="K227" s="1245" t="s">
        <v>3</v>
      </c>
    </row>
    <row r="228" spans="1:13" x14ac:dyDescent="0.3">
      <c r="A228" s="1238"/>
      <c r="B228" s="1239"/>
      <c r="C228" s="1241"/>
      <c r="D228" s="1239"/>
      <c r="E228" s="3" t="s">
        <v>16</v>
      </c>
      <c r="F228" s="3" t="s">
        <v>17</v>
      </c>
      <c r="G228" s="3" t="s">
        <v>11</v>
      </c>
      <c r="H228" s="4" t="s">
        <v>1</v>
      </c>
      <c r="I228" s="4" t="s">
        <v>12</v>
      </c>
      <c r="J228" s="4" t="s">
        <v>13</v>
      </c>
      <c r="K228" s="1246"/>
    </row>
    <row r="229" spans="1:13" ht="20.399999999999999" customHeight="1" x14ac:dyDescent="0.3">
      <c r="A229" s="1247" t="s">
        <v>21</v>
      </c>
      <c r="B229" s="1248"/>
      <c r="C229" s="5" t="s">
        <v>22</v>
      </c>
      <c r="D229" s="5" t="s">
        <v>23</v>
      </c>
      <c r="E229" s="6">
        <v>250.3</v>
      </c>
      <c r="F229" s="7">
        <f>6*1.05</f>
        <v>6.3000000000000007</v>
      </c>
      <c r="G229" s="22">
        <v>0</v>
      </c>
      <c r="H229" s="22">
        <v>1.3</v>
      </c>
      <c r="I229" s="23">
        <f>+F229*E229</f>
        <v>1576.8900000000003</v>
      </c>
      <c r="J229" s="24"/>
      <c r="K229" s="25">
        <f>+I229*H229</f>
        <v>2049.9570000000003</v>
      </c>
      <c r="L229" s="1">
        <f>+'[74]PRESUP. CACHENCHE'!$E$31</f>
        <v>2049.9570000000003</v>
      </c>
      <c r="M229" s="10"/>
    </row>
    <row r="230" spans="1:13" ht="25.2" customHeight="1" x14ac:dyDescent="0.3">
      <c r="A230" s="1211" t="s">
        <v>73</v>
      </c>
      <c r="B230" s="1212"/>
      <c r="C230" s="5" t="s">
        <v>22</v>
      </c>
      <c r="D230" s="5" t="s">
        <v>74</v>
      </c>
      <c r="E230" s="6">
        <v>177</v>
      </c>
      <c r="F230" s="7">
        <v>3.844198174706646</v>
      </c>
      <c r="G230" s="22"/>
      <c r="H230" s="22">
        <v>1.3</v>
      </c>
      <c r="I230" s="23">
        <f>+F230*E230</f>
        <v>680.42307692307634</v>
      </c>
      <c r="J230" s="46"/>
      <c r="K230" s="25">
        <f>+I230*H230</f>
        <v>884.54999999999927</v>
      </c>
      <c r="L230" s="1">
        <f>+'[74]PRESUP. NVA CRUZ'!$F$31</f>
        <v>884.55075000000011</v>
      </c>
    </row>
    <row r="231" spans="1:13" ht="29.4" customHeight="1" x14ac:dyDescent="0.3">
      <c r="A231" s="1211" t="s">
        <v>75</v>
      </c>
      <c r="B231" s="1212"/>
      <c r="C231" s="5" t="s">
        <v>22</v>
      </c>
      <c r="D231" s="5" t="s">
        <v>76</v>
      </c>
      <c r="E231" s="6">
        <v>124</v>
      </c>
      <c r="F231" s="7">
        <v>5.2848200992555876</v>
      </c>
      <c r="G231" s="22"/>
      <c r="H231" s="22">
        <v>1.3</v>
      </c>
      <c r="I231" s="23">
        <f>+F231*E231</f>
        <v>655.31769230769282</v>
      </c>
      <c r="J231" s="46"/>
      <c r="K231" s="25">
        <f>+I231*H231</f>
        <v>851.91300000000069</v>
      </c>
      <c r="L231" s="1">
        <f>+'[74]PRESUP. DIOS PRIMERO'!$F$31</f>
        <v>851.91359999999997</v>
      </c>
    </row>
    <row r="232" spans="1:13" ht="24.6" customHeight="1" x14ac:dyDescent="0.3">
      <c r="A232" s="1247" t="s">
        <v>77</v>
      </c>
      <c r="B232" s="1248"/>
      <c r="C232" s="5" t="s">
        <v>22</v>
      </c>
      <c r="D232" s="5" t="s">
        <v>78</v>
      </c>
      <c r="E232" s="6">
        <v>200</v>
      </c>
      <c r="F232" s="7">
        <v>6.3094499999999956</v>
      </c>
      <c r="G232" s="7"/>
      <c r="H232" s="7">
        <v>1.3</v>
      </c>
      <c r="I232" s="23">
        <f>+F232*E232</f>
        <v>1261.8899999999992</v>
      </c>
      <c r="J232" s="46"/>
      <c r="K232" s="25">
        <f>+I232*H232</f>
        <v>1640.456999999999</v>
      </c>
      <c r="L232" s="1">
        <f>+'[74]PRESUP. SAN PEDRO'!$F$31</f>
        <v>1640.4570000000006</v>
      </c>
    </row>
    <row r="233" spans="1:13" ht="26.4" customHeight="1" x14ac:dyDescent="0.3">
      <c r="A233" s="1211" t="s">
        <v>79</v>
      </c>
      <c r="B233" s="1212"/>
      <c r="C233" s="5" t="s">
        <v>22</v>
      </c>
      <c r="D233" s="5" t="s">
        <v>80</v>
      </c>
      <c r="E233" s="6">
        <v>110</v>
      </c>
      <c r="F233" s="7">
        <v>4.2366233766233758</v>
      </c>
      <c r="G233" s="7">
        <v>0.2</v>
      </c>
      <c r="H233" s="7">
        <v>1.05</v>
      </c>
      <c r="I233" s="23">
        <f>+F233*E233</f>
        <v>466.02857142857135</v>
      </c>
      <c r="J233" s="46"/>
      <c r="K233" s="25">
        <f>+I233*H233</f>
        <v>489.32999999999993</v>
      </c>
      <c r="L233" s="53">
        <f>+'[73]PPTO GENERAL'!$E$200</f>
        <v>489.37076489191418</v>
      </c>
    </row>
    <row r="234" spans="1:13" x14ac:dyDescent="0.3">
      <c r="A234" s="1213"/>
      <c r="B234" s="1214"/>
      <c r="C234" s="5"/>
      <c r="D234" s="5"/>
      <c r="E234" s="6"/>
      <c r="F234" s="7"/>
      <c r="G234" s="7"/>
      <c r="H234" s="7"/>
      <c r="I234" s="27"/>
      <c r="J234" s="46"/>
      <c r="K234" s="47"/>
    </row>
    <row r="235" spans="1:13" ht="14.4" x14ac:dyDescent="0.3">
      <c r="A235" s="1215"/>
      <c r="B235" s="1216"/>
      <c r="C235" s="1216"/>
      <c r="D235" s="1216"/>
      <c r="E235" s="1216"/>
      <c r="F235" s="1216"/>
      <c r="G235" s="1216"/>
      <c r="H235" s="1216"/>
      <c r="I235" s="1216"/>
      <c r="J235" s="1216"/>
      <c r="K235" s="1217"/>
    </row>
    <row r="236" spans="1:13" ht="14.4" x14ac:dyDescent="0.3">
      <c r="A236" s="34"/>
      <c r="B236" s="35"/>
      <c r="C236" s="31"/>
      <c r="D236" s="31"/>
      <c r="E236" s="32"/>
      <c r="F236" s="32"/>
      <c r="G236" s="32"/>
      <c r="H236" s="32"/>
      <c r="I236" s="32"/>
      <c r="J236" s="32"/>
      <c r="K236" s="33"/>
    </row>
    <row r="237" spans="1:13" ht="14.4" thickBot="1" x14ac:dyDescent="0.35">
      <c r="A237" s="1218" t="s">
        <v>19</v>
      </c>
      <c r="B237" s="1219"/>
      <c r="C237" s="1219"/>
      <c r="D237" s="1219"/>
      <c r="E237" s="1219"/>
      <c r="F237" s="1219"/>
      <c r="G237" s="1219"/>
      <c r="H237" s="1219"/>
      <c r="I237" s="20"/>
      <c r="J237" s="20"/>
      <c r="K237" s="21"/>
    </row>
    <row r="238" spans="1:13" ht="14.4" thickBot="1" x14ac:dyDescent="0.35">
      <c r="A238" s="1220"/>
      <c r="B238" s="1221"/>
      <c r="C238" s="1221"/>
      <c r="D238" s="1221"/>
      <c r="E238" s="1221"/>
      <c r="F238" s="1221"/>
      <c r="G238" s="1221"/>
      <c r="H238" s="1221"/>
      <c r="I238" s="1222" t="s">
        <v>15</v>
      </c>
      <c r="J238" s="1223"/>
      <c r="K238" s="28">
        <f>SUM(K229:K234)</f>
        <v>5916.2069999999985</v>
      </c>
    </row>
    <row r="239" spans="1:13" ht="15" customHeight="1" thickBot="1" x14ac:dyDescent="0.35">
      <c r="A239" s="1249"/>
      <c r="B239" s="1250"/>
      <c r="C239" s="1250"/>
      <c r="D239" s="1250"/>
      <c r="E239" s="1250"/>
      <c r="F239" s="1250"/>
      <c r="G239" s="1250"/>
      <c r="H239" s="1250"/>
      <c r="I239" s="1250"/>
      <c r="J239" s="1250"/>
      <c r="K239" s="1251"/>
    </row>
    <row r="240" spans="1:13" ht="36" customHeight="1" x14ac:dyDescent="0.3">
      <c r="A240" s="1233" t="s">
        <v>44</v>
      </c>
      <c r="B240" s="1234"/>
      <c r="C240" s="1234"/>
      <c r="D240" s="1234"/>
      <c r="E240" s="1234"/>
      <c r="F240" s="1234"/>
      <c r="G240" s="1234"/>
      <c r="H240" s="1234"/>
      <c r="I240" s="1234"/>
      <c r="J240" s="1234"/>
      <c r="K240" s="1235"/>
    </row>
    <row r="241" spans="1:13" x14ac:dyDescent="0.3">
      <c r="A241" s="1236" t="s">
        <v>6</v>
      </c>
      <c r="B241" s="1237"/>
      <c r="C241" s="1240" t="s">
        <v>7</v>
      </c>
      <c r="D241" s="1237"/>
      <c r="E241" s="1242" t="s">
        <v>8</v>
      </c>
      <c r="F241" s="1243"/>
      <c r="G241" s="1244"/>
      <c r="H241" s="1242" t="s">
        <v>0</v>
      </c>
      <c r="I241" s="1243"/>
      <c r="J241" s="1244"/>
      <c r="K241" s="1245" t="s">
        <v>3</v>
      </c>
    </row>
    <row r="242" spans="1:13" x14ac:dyDescent="0.3">
      <c r="A242" s="1238"/>
      <c r="B242" s="1239"/>
      <c r="C242" s="1241"/>
      <c r="D242" s="1239"/>
      <c r="E242" s="3" t="s">
        <v>16</v>
      </c>
      <c r="F242" s="3" t="s">
        <v>17</v>
      </c>
      <c r="G242" s="3" t="s">
        <v>11</v>
      </c>
      <c r="H242" s="4" t="s">
        <v>1</v>
      </c>
      <c r="I242" s="4" t="s">
        <v>12</v>
      </c>
      <c r="J242" s="4" t="s">
        <v>13</v>
      </c>
      <c r="K242" s="1246"/>
    </row>
    <row r="243" spans="1:13" x14ac:dyDescent="0.3">
      <c r="A243" s="1247" t="s">
        <v>21</v>
      </c>
      <c r="B243" s="1248"/>
      <c r="C243" s="5" t="s">
        <v>22</v>
      </c>
      <c r="D243" s="5" t="s">
        <v>23</v>
      </c>
      <c r="E243" s="6">
        <v>250</v>
      </c>
      <c r="F243" s="7">
        <v>4.8</v>
      </c>
      <c r="G243" s="22"/>
      <c r="H243" s="22">
        <v>1</v>
      </c>
      <c r="I243" s="23">
        <f>+F243*E243</f>
        <v>1200</v>
      </c>
      <c r="J243" s="24">
        <f>+I243*G243*H243</f>
        <v>0</v>
      </c>
      <c r="K243" s="25">
        <f>+E243+(E243/F243+1)*6.3</f>
        <v>584.42499999999995</v>
      </c>
      <c r="L243" s="1">
        <f>+'[74]PRESUP. CACHENCHE'!$E$32</f>
        <v>584.42499999999995</v>
      </c>
      <c r="M243" s="10"/>
    </row>
    <row r="244" spans="1:13" ht="24" customHeight="1" x14ac:dyDescent="0.3">
      <c r="A244" s="1211" t="s">
        <v>73</v>
      </c>
      <c r="B244" s="1212"/>
      <c r="C244" s="5" t="s">
        <v>22</v>
      </c>
      <c r="D244" s="5" t="s">
        <v>74</v>
      </c>
      <c r="E244" s="6">
        <v>177</v>
      </c>
      <c r="F244" s="7">
        <f>+F243</f>
        <v>4.8</v>
      </c>
      <c r="G244" s="22"/>
      <c r="H244" s="22">
        <v>1</v>
      </c>
      <c r="I244" s="23">
        <f>+F244*E244</f>
        <v>849.6</v>
      </c>
      <c r="J244" s="24">
        <f>+I244*G244*H244</f>
        <v>0</v>
      </c>
      <c r="K244" s="25">
        <f>+E244+(E244/F244+1)*6.3</f>
        <v>415.61249999999995</v>
      </c>
      <c r="L244" s="1">
        <f>+'[74]PRESUP. NVA CRUZ'!$F$32</f>
        <v>415.61249999999995</v>
      </c>
    </row>
    <row r="245" spans="1:13" ht="24" customHeight="1" x14ac:dyDescent="0.3">
      <c r="A245" s="1211" t="s">
        <v>75</v>
      </c>
      <c r="B245" s="1212"/>
      <c r="C245" s="5" t="s">
        <v>22</v>
      </c>
      <c r="D245" s="5" t="s">
        <v>76</v>
      </c>
      <c r="E245" s="6">
        <v>124</v>
      </c>
      <c r="F245" s="7">
        <f>+F244</f>
        <v>4.8</v>
      </c>
      <c r="G245" s="22"/>
      <c r="H245" s="22">
        <v>1</v>
      </c>
      <c r="I245" s="23">
        <f t="shared" ref="I245:I246" si="25">+F245*E245</f>
        <v>595.19999999999993</v>
      </c>
      <c r="J245" s="24">
        <f t="shared" ref="J245:J246" si="26">+I245*G245*H245</f>
        <v>0</v>
      </c>
      <c r="K245" s="25">
        <f>+E245+(E245/F245+1)*6.3</f>
        <v>293.05</v>
      </c>
      <c r="L245" s="1">
        <f>+'[74]PRESUP. DIOS PRIMERO'!$F$32</f>
        <v>293.05</v>
      </c>
    </row>
    <row r="246" spans="1:13" x14ac:dyDescent="0.3">
      <c r="A246" s="1247" t="s">
        <v>77</v>
      </c>
      <c r="B246" s="1248"/>
      <c r="C246" s="5" t="s">
        <v>22</v>
      </c>
      <c r="D246" s="5" t="s">
        <v>78</v>
      </c>
      <c r="E246" s="6">
        <v>200</v>
      </c>
      <c r="F246" s="7">
        <f>+F245</f>
        <v>4.8</v>
      </c>
      <c r="G246" s="22"/>
      <c r="H246" s="22">
        <v>1</v>
      </c>
      <c r="I246" s="23">
        <f t="shared" si="25"/>
        <v>960</v>
      </c>
      <c r="J246" s="24">
        <f t="shared" si="26"/>
        <v>0</v>
      </c>
      <c r="K246" s="25">
        <f>+E246+(E246/F246+1)*6.3</f>
        <v>468.8</v>
      </c>
      <c r="L246" s="1">
        <f>+'[74]PRESUP. SAN PEDRO'!$F$32</f>
        <v>468.8</v>
      </c>
    </row>
    <row r="247" spans="1:13" x14ac:dyDescent="0.3">
      <c r="A247" s="1211" t="s">
        <v>79</v>
      </c>
      <c r="B247" s="1212"/>
      <c r="C247" s="5" t="s">
        <v>22</v>
      </c>
      <c r="D247" s="5" t="s">
        <v>80</v>
      </c>
      <c r="E247" s="6">
        <v>109.65</v>
      </c>
      <c r="F247" s="7">
        <v>4.2</v>
      </c>
      <c r="G247" s="7"/>
      <c r="H247" s="22">
        <v>1</v>
      </c>
      <c r="I247" s="23">
        <f t="shared" ref="I247" si="27">+F247*E247</f>
        <v>460.53000000000003</v>
      </c>
      <c r="J247" s="24">
        <f t="shared" ref="J247" si="28">+I247*G247*H247</f>
        <v>0</v>
      </c>
      <c r="K247" s="25">
        <f>+(E247)+(E247/3)*4.2</f>
        <v>263.16000000000003</v>
      </c>
      <c r="L247" s="1">
        <f>+'[74]PRESUP. LA ZETA'!$F$32</f>
        <v>263.16000000000003</v>
      </c>
    </row>
    <row r="248" spans="1:13" x14ac:dyDescent="0.3">
      <c r="A248" s="1213"/>
      <c r="B248" s="1214"/>
      <c r="C248" s="5"/>
      <c r="D248" s="5"/>
      <c r="E248" s="6"/>
      <c r="F248" s="7"/>
      <c r="G248" s="7"/>
      <c r="H248" s="7"/>
      <c r="I248" s="27"/>
      <c r="J248" s="46"/>
      <c r="K248" s="47"/>
    </row>
    <row r="249" spans="1:13" ht="14.4" x14ac:dyDescent="0.3">
      <c r="A249" s="1215"/>
      <c r="B249" s="1216"/>
      <c r="C249" s="1216"/>
      <c r="D249" s="1216"/>
      <c r="E249" s="1216"/>
      <c r="F249" s="1216"/>
      <c r="G249" s="1216"/>
      <c r="H249" s="1216"/>
      <c r="I249" s="1216"/>
      <c r="J249" s="1216"/>
      <c r="K249" s="1217"/>
    </row>
    <row r="250" spans="1:13" ht="14.4" x14ac:dyDescent="0.3">
      <c r="A250" s="34"/>
      <c r="B250" s="35"/>
      <c r="C250" s="31"/>
      <c r="D250" s="31"/>
      <c r="E250" s="32"/>
      <c r="F250" s="32"/>
      <c r="G250" s="32"/>
      <c r="H250" s="32"/>
      <c r="I250" s="32"/>
      <c r="J250" s="32"/>
      <c r="K250" s="33"/>
    </row>
    <row r="251" spans="1:13" ht="14.4" thickBot="1" x14ac:dyDescent="0.35">
      <c r="A251" s="1218" t="s">
        <v>19</v>
      </c>
      <c r="B251" s="1219"/>
      <c r="C251" s="1219"/>
      <c r="D251" s="1219"/>
      <c r="E251" s="1219"/>
      <c r="F251" s="1219"/>
      <c r="G251" s="1219"/>
      <c r="H251" s="1219"/>
      <c r="I251" s="20"/>
      <c r="J251" s="20"/>
      <c r="K251" s="21"/>
    </row>
    <row r="252" spans="1:13" ht="14.4" thickBot="1" x14ac:dyDescent="0.35">
      <c r="A252" s="1220"/>
      <c r="B252" s="1221"/>
      <c r="C252" s="1221"/>
      <c r="D252" s="1221"/>
      <c r="E252" s="1221"/>
      <c r="F252" s="1221"/>
      <c r="G252" s="1221"/>
      <c r="H252" s="1221"/>
      <c r="I252" s="1222" t="s">
        <v>15</v>
      </c>
      <c r="J252" s="1223"/>
      <c r="K252" s="28">
        <f>SUM(K243:K248)</f>
        <v>2025.0474999999999</v>
      </c>
    </row>
    <row r="253" spans="1:13" ht="15" customHeight="1" thickBot="1" x14ac:dyDescent="0.35">
      <c r="A253" s="1249"/>
      <c r="B253" s="1250"/>
      <c r="C253" s="1250"/>
      <c r="D253" s="1250"/>
      <c r="E253" s="1250"/>
      <c r="F253" s="1250"/>
      <c r="G253" s="1250"/>
      <c r="H253" s="1250"/>
      <c r="I253" s="1250"/>
      <c r="J253" s="1250"/>
      <c r="K253" s="1251"/>
    </row>
    <row r="254" spans="1:13" ht="36" customHeight="1" x14ac:dyDescent="0.3">
      <c r="A254" s="1233" t="s">
        <v>45</v>
      </c>
      <c r="B254" s="1234"/>
      <c r="C254" s="1234"/>
      <c r="D254" s="1234"/>
      <c r="E254" s="1234"/>
      <c r="F254" s="1234"/>
      <c r="G254" s="1234"/>
      <c r="H254" s="1234"/>
      <c r="I254" s="1234"/>
      <c r="J254" s="1234"/>
      <c r="K254" s="1235"/>
    </row>
    <row r="255" spans="1:13" x14ac:dyDescent="0.3">
      <c r="A255" s="1236" t="s">
        <v>6</v>
      </c>
      <c r="B255" s="1237"/>
      <c r="C255" s="1240" t="s">
        <v>7</v>
      </c>
      <c r="D255" s="1237"/>
      <c r="E255" s="1242" t="s">
        <v>8</v>
      </c>
      <c r="F255" s="1243"/>
      <c r="G255" s="1244"/>
      <c r="H255" s="1242" t="s">
        <v>0</v>
      </c>
      <c r="I255" s="1243"/>
      <c r="J255" s="1244"/>
      <c r="K255" s="1245" t="s">
        <v>3</v>
      </c>
    </row>
    <row r="256" spans="1:13" x14ac:dyDescent="0.3">
      <c r="A256" s="1238"/>
      <c r="B256" s="1239"/>
      <c r="C256" s="1241"/>
      <c r="D256" s="1239"/>
      <c r="E256" s="3" t="s">
        <v>16</v>
      </c>
      <c r="F256" s="3" t="s">
        <v>17</v>
      </c>
      <c r="G256" s="3" t="s">
        <v>11</v>
      </c>
      <c r="H256" s="4" t="s">
        <v>46</v>
      </c>
      <c r="I256" s="4" t="s">
        <v>12</v>
      </c>
      <c r="J256" s="4" t="s">
        <v>13</v>
      </c>
      <c r="K256" s="1246"/>
    </row>
    <row r="257" spans="1:13" x14ac:dyDescent="0.3">
      <c r="A257" s="1247" t="s">
        <v>21</v>
      </c>
      <c r="B257" s="1248"/>
      <c r="C257" s="5" t="s">
        <v>22</v>
      </c>
      <c r="D257" s="5" t="s">
        <v>23</v>
      </c>
      <c r="E257" s="6">
        <v>250.3</v>
      </c>
      <c r="F257" s="7">
        <f>6*1.05</f>
        <v>6.3000000000000007</v>
      </c>
      <c r="G257" s="22">
        <v>0.2</v>
      </c>
      <c r="H257" s="22">
        <v>8</v>
      </c>
      <c r="I257" s="23">
        <f>+F257*E257</f>
        <v>1576.8900000000003</v>
      </c>
      <c r="J257" s="24">
        <f>+E257*F257*G257</f>
        <v>315.3780000000001</v>
      </c>
      <c r="K257" s="25">
        <f>+J257*H257</f>
        <v>2523.0240000000008</v>
      </c>
      <c r="L257" s="1">
        <f>+'[74]PRESUP. CACHENCHE'!$E$33</f>
        <v>2523.0240000000008</v>
      </c>
      <c r="M257" s="10"/>
    </row>
    <row r="258" spans="1:13" ht="28.2" customHeight="1" x14ac:dyDescent="0.3">
      <c r="A258" s="1211" t="s">
        <v>73</v>
      </c>
      <c r="B258" s="1212"/>
      <c r="C258" s="5" t="s">
        <v>22</v>
      </c>
      <c r="D258" s="5" t="s">
        <v>74</v>
      </c>
      <c r="E258" s="6">
        <v>65.157142857142858</v>
      </c>
      <c r="F258" s="7">
        <v>3.5</v>
      </c>
      <c r="G258" s="22">
        <v>0.2</v>
      </c>
      <c r="H258" s="22">
        <v>8</v>
      </c>
      <c r="I258" s="23">
        <f>+F258*E258</f>
        <v>228.05</v>
      </c>
      <c r="J258" s="24">
        <f>+E258*F258*G258</f>
        <v>45.610000000000007</v>
      </c>
      <c r="K258" s="25">
        <f>+J258*H258</f>
        <v>364.88000000000005</v>
      </c>
      <c r="L258" s="1">
        <f>+'[74]PRESUP. NVA CRUZ'!$F$33</f>
        <v>364.88340000000011</v>
      </c>
    </row>
    <row r="259" spans="1:13" ht="28.2" customHeight="1" x14ac:dyDescent="0.3">
      <c r="A259" s="1211" t="s">
        <v>75</v>
      </c>
      <c r="B259" s="1212"/>
      <c r="C259" s="5" t="s">
        <v>22</v>
      </c>
      <c r="D259" s="5" t="s">
        <v>76</v>
      </c>
      <c r="E259" s="6">
        <v>62.647142857142853</v>
      </c>
      <c r="F259" s="7">
        <f>+F258</f>
        <v>3.5</v>
      </c>
      <c r="G259" s="22">
        <v>0.2</v>
      </c>
      <c r="H259" s="22">
        <v>8</v>
      </c>
      <c r="I259" s="23">
        <f>+F259*E259</f>
        <v>219.26499999999999</v>
      </c>
      <c r="J259" s="24">
        <f>+E259*F259*G259</f>
        <v>43.853000000000002</v>
      </c>
      <c r="K259" s="25">
        <f>+J259*H259</f>
        <v>350.82400000000001</v>
      </c>
      <c r="L259" s="1">
        <f>+'[74]PRESUP. DIOS PRIMERO'!$F$33</f>
        <v>350.82432</v>
      </c>
    </row>
    <row r="260" spans="1:13" x14ac:dyDescent="0.3">
      <c r="A260" s="1247" t="s">
        <v>77</v>
      </c>
      <c r="B260" s="1248"/>
      <c r="C260" s="5" t="s">
        <v>22</v>
      </c>
      <c r="D260" s="5" t="s">
        <v>78</v>
      </c>
      <c r="E260" s="6">
        <f>200+0.3</f>
        <v>200.3</v>
      </c>
      <c r="F260" s="6">
        <f>6*1.05</f>
        <v>6.3000000000000007</v>
      </c>
      <c r="G260" s="7">
        <v>0.2</v>
      </c>
      <c r="H260" s="7">
        <v>8</v>
      </c>
      <c r="I260" s="23">
        <f>+F260*E260</f>
        <v>1261.8900000000003</v>
      </c>
      <c r="J260" s="24">
        <f>+E260*F260*G260</f>
        <v>252.37800000000007</v>
      </c>
      <c r="K260" s="25">
        <f>+J260*H260</f>
        <v>2019.0240000000006</v>
      </c>
      <c r="L260" s="1">
        <f>+'[74]PRESUP. SAN PEDRO'!$F$33</f>
        <v>2019.0240000000006</v>
      </c>
    </row>
    <row r="261" spans="1:13" ht="28.8" customHeight="1" x14ac:dyDescent="0.3">
      <c r="A261" s="1211" t="s">
        <v>79</v>
      </c>
      <c r="B261" s="1212"/>
      <c r="C261" s="5" t="s">
        <v>22</v>
      </c>
      <c r="D261" s="5" t="s">
        <v>80</v>
      </c>
      <c r="E261" s="6">
        <v>40.428717583226046</v>
      </c>
      <c r="F261" s="7">
        <v>4.2366233766233758</v>
      </c>
      <c r="G261" s="7">
        <v>0.2</v>
      </c>
      <c r="H261" s="7">
        <v>8</v>
      </c>
      <c r="I261" s="23">
        <f>+F261*E261</f>
        <v>171.28124999999997</v>
      </c>
      <c r="J261" s="24">
        <f>+E261*F261*G261</f>
        <v>34.256249999999994</v>
      </c>
      <c r="K261" s="25">
        <f>+J261*H261</f>
        <v>274.04999999999995</v>
      </c>
      <c r="L261" s="53">
        <f>+'[73]PPTO GENERAL'!$E$202</f>
        <v>274.04762833947194</v>
      </c>
    </row>
    <row r="262" spans="1:13" x14ac:dyDescent="0.3">
      <c r="A262" s="1213"/>
      <c r="B262" s="1214"/>
      <c r="C262" s="5"/>
      <c r="D262" s="5"/>
      <c r="E262" s="6"/>
      <c r="F262" s="7"/>
      <c r="G262" s="7"/>
      <c r="H262" s="7"/>
      <c r="I262" s="27"/>
      <c r="J262" s="46"/>
      <c r="K262" s="47"/>
    </row>
    <row r="263" spans="1:13" ht="14.4" x14ac:dyDescent="0.3">
      <c r="A263" s="1215"/>
      <c r="B263" s="1216"/>
      <c r="C263" s="1216"/>
      <c r="D263" s="1216"/>
      <c r="E263" s="1216"/>
      <c r="F263" s="1216"/>
      <c r="G263" s="1216"/>
      <c r="H263" s="1216"/>
      <c r="I263" s="1216"/>
      <c r="J263" s="1216"/>
      <c r="K263" s="1217"/>
    </row>
    <row r="264" spans="1:13" ht="14.4" x14ac:dyDescent="0.3">
      <c r="A264" s="34"/>
      <c r="B264" s="35"/>
      <c r="C264" s="31"/>
      <c r="D264" s="31"/>
      <c r="E264" s="32"/>
      <c r="F264" s="32"/>
      <c r="G264" s="32"/>
      <c r="H264" s="32"/>
      <c r="I264" s="32"/>
      <c r="J264" s="32"/>
      <c r="K264" s="33"/>
    </row>
    <row r="265" spans="1:13" ht="14.4" thickBot="1" x14ac:dyDescent="0.35">
      <c r="A265" s="1218" t="s">
        <v>19</v>
      </c>
      <c r="B265" s="1219"/>
      <c r="C265" s="1219"/>
      <c r="D265" s="1219"/>
      <c r="E265" s="1219"/>
      <c r="F265" s="1219"/>
      <c r="G265" s="1219"/>
      <c r="H265" s="1219"/>
      <c r="I265" s="20"/>
      <c r="J265" s="20"/>
      <c r="K265" s="21"/>
    </row>
    <row r="266" spans="1:13" ht="14.4" thickBot="1" x14ac:dyDescent="0.35">
      <c r="A266" s="1220"/>
      <c r="B266" s="1221"/>
      <c r="C266" s="1221"/>
      <c r="D266" s="1221"/>
      <c r="E266" s="1221"/>
      <c r="F266" s="1221"/>
      <c r="G266" s="1221"/>
      <c r="H266" s="1221"/>
      <c r="I266" s="1222" t="s">
        <v>15</v>
      </c>
      <c r="J266" s="1223"/>
      <c r="K266" s="28">
        <f>SUM(K257:K262)</f>
        <v>5531.8020000000015</v>
      </c>
    </row>
    <row r="267" spans="1:13" ht="15" customHeight="1" x14ac:dyDescent="0.3">
      <c r="A267" s="1252" t="s">
        <v>47</v>
      </c>
      <c r="B267" s="1253"/>
      <c r="C267" s="1253"/>
      <c r="D267" s="1253"/>
      <c r="E267" s="1253"/>
      <c r="F267" s="1253"/>
      <c r="G267" s="1253"/>
      <c r="H267" s="1253"/>
      <c r="I267" s="1253"/>
      <c r="J267" s="1253"/>
      <c r="K267" s="1254"/>
    </row>
    <row r="268" spans="1:13" ht="14.4" thickBot="1" x14ac:dyDescent="0.35">
      <c r="A268" s="1255"/>
      <c r="B268" s="1256"/>
      <c r="C268" s="1256"/>
      <c r="D268" s="1256"/>
      <c r="E268" s="1256"/>
      <c r="F268" s="1256"/>
      <c r="G268" s="1256"/>
      <c r="H268" s="1256"/>
      <c r="I268" s="1256"/>
      <c r="J268" s="1256"/>
      <c r="K268" s="1257"/>
    </row>
    <row r="269" spans="1:13" ht="19.2" customHeight="1" x14ac:dyDescent="0.3">
      <c r="A269" s="1233" t="s">
        <v>48</v>
      </c>
      <c r="B269" s="1234"/>
      <c r="C269" s="1234"/>
      <c r="D269" s="1234"/>
      <c r="E269" s="1234"/>
      <c r="F269" s="1234"/>
      <c r="G269" s="1234"/>
      <c r="H269" s="1234"/>
      <c r="I269" s="1234"/>
      <c r="J269" s="1234"/>
      <c r="K269" s="1235"/>
    </row>
    <row r="270" spans="1:13" x14ac:dyDescent="0.3">
      <c r="A270" s="1236" t="s">
        <v>6</v>
      </c>
      <c r="B270" s="1237"/>
      <c r="C270" s="1240" t="s">
        <v>7</v>
      </c>
      <c r="D270" s="1237"/>
      <c r="E270" s="1242" t="s">
        <v>8</v>
      </c>
      <c r="F270" s="1243"/>
      <c r="G270" s="1244"/>
      <c r="H270" s="1242" t="s">
        <v>0</v>
      </c>
      <c r="I270" s="1243"/>
      <c r="J270" s="1244"/>
      <c r="K270" s="1245" t="s">
        <v>3</v>
      </c>
    </row>
    <row r="271" spans="1:13" x14ac:dyDescent="0.3">
      <c r="A271" s="1238"/>
      <c r="B271" s="1239"/>
      <c r="C271" s="1241"/>
      <c r="D271" s="1239"/>
      <c r="E271" s="3" t="s">
        <v>16</v>
      </c>
      <c r="F271" s="3" t="s">
        <v>17</v>
      </c>
      <c r="G271" s="3" t="s">
        <v>11</v>
      </c>
      <c r="H271" s="4" t="s">
        <v>1</v>
      </c>
      <c r="I271" s="4" t="s">
        <v>12</v>
      </c>
      <c r="J271" s="4" t="s">
        <v>13</v>
      </c>
      <c r="K271" s="1246"/>
    </row>
    <row r="272" spans="1:13" x14ac:dyDescent="0.3">
      <c r="A272" s="1247" t="s">
        <v>21</v>
      </c>
      <c r="B272" s="1248"/>
      <c r="C272" s="5" t="s">
        <v>22</v>
      </c>
      <c r="D272" s="5" t="s">
        <v>23</v>
      </c>
      <c r="E272" s="6">
        <v>0</v>
      </c>
      <c r="F272" s="7">
        <v>0</v>
      </c>
      <c r="G272" s="22">
        <v>0</v>
      </c>
      <c r="H272" s="22">
        <v>0</v>
      </c>
      <c r="I272" s="23">
        <f>+F272*E272</f>
        <v>0</v>
      </c>
      <c r="J272" s="24">
        <f>+E272*F272*G272</f>
        <v>0</v>
      </c>
      <c r="K272" s="25">
        <f>+I272</f>
        <v>0</v>
      </c>
      <c r="M272" s="10"/>
    </row>
    <row r="273" spans="1:12" ht="30" customHeight="1" x14ac:dyDescent="0.3">
      <c r="A273" s="1211" t="s">
        <v>73</v>
      </c>
      <c r="B273" s="1212"/>
      <c r="C273" s="5" t="s">
        <v>22</v>
      </c>
      <c r="D273" s="5" t="s">
        <v>74</v>
      </c>
      <c r="E273" s="6">
        <v>177</v>
      </c>
      <c r="F273" s="7">
        <v>1</v>
      </c>
      <c r="G273" s="22">
        <v>0.10903954802259873</v>
      </c>
      <c r="H273" s="22">
        <v>2</v>
      </c>
      <c r="I273" s="23">
        <f>+E273*F273</f>
        <v>177</v>
      </c>
      <c r="J273" s="46">
        <f t="shared" ref="J273:K275" si="29">+I273*G273</f>
        <v>19.299999999999976</v>
      </c>
      <c r="K273" s="47">
        <f t="shared" si="29"/>
        <v>38.599999999999952</v>
      </c>
      <c r="L273" s="1">
        <f>+'[74]PRESUP. NVA CRUZ'!$F$36</f>
        <v>38.6</v>
      </c>
    </row>
    <row r="274" spans="1:12" ht="38.4" customHeight="1" x14ac:dyDescent="0.3">
      <c r="A274" s="1211" t="s">
        <v>75</v>
      </c>
      <c r="B274" s="1212"/>
      <c r="C274" s="5" t="s">
        <v>22</v>
      </c>
      <c r="D274" s="5" t="s">
        <v>76</v>
      </c>
      <c r="E274" s="6">
        <v>124</v>
      </c>
      <c r="F274" s="7">
        <v>1</v>
      </c>
      <c r="G274" s="22">
        <v>0.1556451612903226</v>
      </c>
      <c r="H274" s="22">
        <v>2</v>
      </c>
      <c r="I274" s="23">
        <f>+E274*F274</f>
        <v>124</v>
      </c>
      <c r="J274" s="46">
        <f t="shared" si="29"/>
        <v>19.300000000000004</v>
      </c>
      <c r="K274" s="47">
        <f t="shared" si="29"/>
        <v>38.600000000000009</v>
      </c>
      <c r="L274" s="1">
        <f>+'[74]PRESUP. DIOS PRIMERO'!$F$36</f>
        <v>38.6</v>
      </c>
    </row>
    <row r="275" spans="1:12" ht="22.8" customHeight="1" x14ac:dyDescent="0.3">
      <c r="A275" s="1247" t="s">
        <v>77</v>
      </c>
      <c r="B275" s="1248"/>
      <c r="C275" s="5" t="s">
        <v>22</v>
      </c>
      <c r="D275" s="5" t="s">
        <v>78</v>
      </c>
      <c r="E275" s="6">
        <v>0</v>
      </c>
      <c r="F275" s="7">
        <v>0</v>
      </c>
      <c r="G275" s="7">
        <v>0</v>
      </c>
      <c r="H275" s="7">
        <v>0</v>
      </c>
      <c r="I275" s="23">
        <f>+E275*F275</f>
        <v>0</v>
      </c>
      <c r="J275" s="46">
        <f t="shared" si="29"/>
        <v>0</v>
      </c>
      <c r="K275" s="47">
        <f t="shared" si="29"/>
        <v>0</v>
      </c>
    </row>
    <row r="276" spans="1:12" ht="23.4" customHeight="1" x14ac:dyDescent="0.3">
      <c r="A276" s="1211" t="s">
        <v>79</v>
      </c>
      <c r="B276" s="1212"/>
      <c r="C276" s="5" t="s">
        <v>22</v>
      </c>
      <c r="D276" s="5" t="s">
        <v>80</v>
      </c>
      <c r="E276" s="6">
        <f>+'[73]PPTO GENERAL'!$E$207+'[73]PPTO GENERAL'!$E$208+'[73]PPTO GENERAL'!$E$210</f>
        <v>319.3</v>
      </c>
      <c r="F276" s="7">
        <v>1.0019730660820545</v>
      </c>
      <c r="G276" s="7">
        <v>1</v>
      </c>
      <c r="H276" s="7">
        <v>1</v>
      </c>
      <c r="I276" s="23">
        <f>+E276*F276</f>
        <v>319.93</v>
      </c>
      <c r="J276" s="46">
        <f t="shared" ref="J276" si="30">+I276*G276</f>
        <v>319.93</v>
      </c>
      <c r="K276" s="47">
        <f t="shared" ref="K276" si="31">+J276*H276</f>
        <v>319.93</v>
      </c>
      <c r="L276" s="53">
        <f>+'[73]PPTO GENERAL'!$E$205</f>
        <v>319.93200000000002</v>
      </c>
    </row>
    <row r="277" spans="1:12" x14ac:dyDescent="0.3">
      <c r="A277" s="1213"/>
      <c r="B277" s="1214"/>
      <c r="C277" s="5"/>
      <c r="D277" s="5"/>
      <c r="E277" s="6"/>
      <c r="F277" s="7"/>
      <c r="G277" s="7"/>
      <c r="H277" s="7"/>
      <c r="I277" s="27"/>
      <c r="J277" s="46"/>
      <c r="K277" s="47"/>
    </row>
    <row r="278" spans="1:12" ht="14.4" x14ac:dyDescent="0.3">
      <c r="A278" s="1215"/>
      <c r="B278" s="1216"/>
      <c r="C278" s="1216"/>
      <c r="D278" s="1216"/>
      <c r="E278" s="1216"/>
      <c r="F278" s="1216"/>
      <c r="G278" s="1216"/>
      <c r="H278" s="1216"/>
      <c r="I278" s="1216"/>
      <c r="J278" s="1216"/>
      <c r="K278" s="1217"/>
    </row>
    <row r="279" spans="1:12" ht="14.4" x14ac:dyDescent="0.3">
      <c r="A279" s="34"/>
      <c r="B279" s="35"/>
      <c r="C279" s="31"/>
      <c r="D279" s="31"/>
      <c r="E279" s="32"/>
      <c r="F279" s="32"/>
      <c r="G279" s="32"/>
      <c r="H279" s="32"/>
      <c r="I279" s="32"/>
      <c r="J279" s="32"/>
      <c r="K279" s="33"/>
    </row>
    <row r="280" spans="1:12" ht="14.4" thickBot="1" x14ac:dyDescent="0.35">
      <c r="A280" s="1218" t="s">
        <v>19</v>
      </c>
      <c r="B280" s="1219"/>
      <c r="C280" s="1219"/>
      <c r="D280" s="1219"/>
      <c r="E280" s="1219"/>
      <c r="F280" s="1219"/>
      <c r="G280" s="1219"/>
      <c r="H280" s="1219"/>
      <c r="I280" s="20"/>
      <c r="J280" s="20"/>
      <c r="K280" s="21"/>
    </row>
    <row r="281" spans="1:12" ht="14.4" thickBot="1" x14ac:dyDescent="0.35">
      <c r="A281" s="1220"/>
      <c r="B281" s="1221"/>
      <c r="C281" s="1221"/>
      <c r="D281" s="1221"/>
      <c r="E281" s="1221"/>
      <c r="F281" s="1221"/>
      <c r="G281" s="1221"/>
      <c r="H281" s="1221"/>
      <c r="I281" s="1222" t="s">
        <v>15</v>
      </c>
      <c r="J281" s="1223"/>
      <c r="K281" s="28">
        <f>SUM(K272:K277)</f>
        <v>397.13</v>
      </c>
    </row>
    <row r="282" spans="1:12" ht="15" customHeight="1" thickBot="1" x14ac:dyDescent="0.35">
      <c r="A282" s="1249"/>
      <c r="B282" s="1250"/>
      <c r="C282" s="1250"/>
      <c r="D282" s="1250"/>
      <c r="E282" s="1250"/>
      <c r="F282" s="1250"/>
      <c r="G282" s="1250"/>
      <c r="H282" s="1250"/>
      <c r="I282" s="1250"/>
      <c r="J282" s="1250"/>
      <c r="K282" s="1251"/>
    </row>
    <row r="283" spans="1:12" x14ac:dyDescent="0.3">
      <c r="A283" s="1233" t="s">
        <v>49</v>
      </c>
      <c r="B283" s="1234"/>
      <c r="C283" s="1234"/>
      <c r="D283" s="1234"/>
      <c r="E283" s="1234"/>
      <c r="F283" s="1234"/>
      <c r="G283" s="1234"/>
      <c r="H283" s="1234"/>
      <c r="I283" s="1234"/>
      <c r="J283" s="1234"/>
      <c r="K283" s="1235"/>
    </row>
    <row r="284" spans="1:12" x14ac:dyDescent="0.3">
      <c r="A284" s="1236" t="s">
        <v>6</v>
      </c>
      <c r="B284" s="1237"/>
      <c r="C284" s="1240" t="s">
        <v>7</v>
      </c>
      <c r="D284" s="1237"/>
      <c r="E284" s="1242" t="s">
        <v>8</v>
      </c>
      <c r="F284" s="1243"/>
      <c r="G284" s="1244"/>
      <c r="H284" s="1242" t="s">
        <v>0</v>
      </c>
      <c r="I284" s="1243"/>
      <c r="J284" s="1244"/>
      <c r="K284" s="1245" t="s">
        <v>3</v>
      </c>
    </row>
    <row r="285" spans="1:12" x14ac:dyDescent="0.3">
      <c r="A285" s="1238"/>
      <c r="B285" s="1239"/>
      <c r="C285" s="1241"/>
      <c r="D285" s="1239"/>
      <c r="E285" s="3" t="s">
        <v>16</v>
      </c>
      <c r="F285" s="3" t="s">
        <v>17</v>
      </c>
      <c r="G285" s="3" t="s">
        <v>11</v>
      </c>
      <c r="H285" s="4" t="s">
        <v>1</v>
      </c>
      <c r="I285" s="4" t="s">
        <v>12</v>
      </c>
      <c r="J285" s="4" t="s">
        <v>13</v>
      </c>
      <c r="K285" s="1246"/>
    </row>
    <row r="286" spans="1:12" x14ac:dyDescent="0.3">
      <c r="A286" s="1247" t="s">
        <v>21</v>
      </c>
      <c r="B286" s="1248"/>
      <c r="C286" s="5" t="s">
        <v>22</v>
      </c>
      <c r="D286" s="5" t="s">
        <v>23</v>
      </c>
      <c r="E286" s="6">
        <v>0</v>
      </c>
      <c r="F286" s="7">
        <v>0</v>
      </c>
      <c r="G286" s="22">
        <v>0</v>
      </c>
      <c r="H286" s="22">
        <v>0</v>
      </c>
      <c r="I286" s="23">
        <f>+F286*E286</f>
        <v>0</v>
      </c>
      <c r="J286" s="24">
        <f>+E286*F286*G286</f>
        <v>0</v>
      </c>
      <c r="K286" s="25">
        <f>+I286</f>
        <v>0</v>
      </c>
    </row>
    <row r="287" spans="1:12" ht="27" customHeight="1" x14ac:dyDescent="0.3">
      <c r="A287" s="1211" t="s">
        <v>73</v>
      </c>
      <c r="B287" s="1212"/>
      <c r="C287" s="5" t="s">
        <v>22</v>
      </c>
      <c r="D287" s="5" t="s">
        <v>74</v>
      </c>
      <c r="E287" s="6">
        <v>0</v>
      </c>
      <c r="F287" s="7">
        <v>1</v>
      </c>
      <c r="G287" s="22">
        <v>0</v>
      </c>
      <c r="H287" s="22">
        <v>2</v>
      </c>
      <c r="I287" s="23">
        <f>+E287*F287</f>
        <v>0</v>
      </c>
      <c r="J287" s="46">
        <f t="shared" ref="J287:K289" si="32">+I287*G287</f>
        <v>0</v>
      </c>
      <c r="K287" s="47">
        <f t="shared" si="32"/>
        <v>0</v>
      </c>
    </row>
    <row r="288" spans="1:12" ht="27" customHeight="1" x14ac:dyDescent="0.3">
      <c r="A288" s="1211" t="s">
        <v>75</v>
      </c>
      <c r="B288" s="1212"/>
      <c r="C288" s="5" t="s">
        <v>22</v>
      </c>
      <c r="D288" s="5" t="s">
        <v>76</v>
      </c>
      <c r="E288" s="6">
        <v>0</v>
      </c>
      <c r="F288" s="7">
        <f>+F287</f>
        <v>1</v>
      </c>
      <c r="G288" s="22">
        <v>0</v>
      </c>
      <c r="H288" s="22">
        <v>0</v>
      </c>
      <c r="I288" s="23">
        <f>+E288*F288</f>
        <v>0</v>
      </c>
      <c r="J288" s="46">
        <f t="shared" si="32"/>
        <v>0</v>
      </c>
      <c r="K288" s="47">
        <f t="shared" si="32"/>
        <v>0</v>
      </c>
    </row>
    <row r="289" spans="1:11" x14ac:dyDescent="0.3">
      <c r="A289" s="1247" t="s">
        <v>77</v>
      </c>
      <c r="B289" s="1248"/>
      <c r="C289" s="5" t="s">
        <v>22</v>
      </c>
      <c r="D289" s="5" t="s">
        <v>78</v>
      </c>
      <c r="E289" s="6">
        <v>0</v>
      </c>
      <c r="F289" s="7">
        <v>0</v>
      </c>
      <c r="G289" s="7">
        <v>0</v>
      </c>
      <c r="H289" s="7">
        <v>0</v>
      </c>
      <c r="I289" s="23">
        <f>+E289*F289</f>
        <v>0</v>
      </c>
      <c r="J289" s="46">
        <f t="shared" si="32"/>
        <v>0</v>
      </c>
      <c r="K289" s="47">
        <f t="shared" si="32"/>
        <v>0</v>
      </c>
    </row>
    <row r="290" spans="1:11" ht="29.4" customHeight="1" x14ac:dyDescent="0.3">
      <c r="A290" s="1211" t="s">
        <v>79</v>
      </c>
      <c r="B290" s="1212"/>
      <c r="C290" s="5" t="s">
        <v>22</v>
      </c>
      <c r="D290" s="5" t="s">
        <v>80</v>
      </c>
      <c r="E290" s="6">
        <v>0</v>
      </c>
      <c r="F290" s="7">
        <v>0</v>
      </c>
      <c r="G290" s="7">
        <v>0</v>
      </c>
      <c r="H290" s="7">
        <v>0</v>
      </c>
      <c r="I290" s="23">
        <f>+E290*F290</f>
        <v>0</v>
      </c>
      <c r="J290" s="46">
        <f t="shared" ref="J290" si="33">+I290*G290</f>
        <v>0</v>
      </c>
      <c r="K290" s="47">
        <f t="shared" ref="K290" si="34">+J290*H290</f>
        <v>0</v>
      </c>
    </row>
    <row r="291" spans="1:11" x14ac:dyDescent="0.3">
      <c r="A291" s="1213"/>
      <c r="B291" s="1214"/>
      <c r="C291" s="5"/>
      <c r="D291" s="5"/>
      <c r="E291" s="6"/>
      <c r="F291" s="7"/>
      <c r="G291" s="7"/>
      <c r="H291" s="7"/>
      <c r="I291" s="27"/>
      <c r="J291" s="46"/>
      <c r="K291" s="47">
        <f>+J291</f>
        <v>0</v>
      </c>
    </row>
    <row r="292" spans="1:11" ht="14.4" x14ac:dyDescent="0.3">
      <c r="A292" s="1215"/>
      <c r="B292" s="1216"/>
      <c r="C292" s="1216"/>
      <c r="D292" s="1216"/>
      <c r="E292" s="1216"/>
      <c r="F292" s="1216"/>
      <c r="G292" s="1216"/>
      <c r="H292" s="1216"/>
      <c r="I292" s="1216"/>
      <c r="J292" s="1216"/>
      <c r="K292" s="1217"/>
    </row>
    <row r="293" spans="1:11" ht="14.4" x14ac:dyDescent="0.3">
      <c r="A293" s="34"/>
      <c r="B293" s="35"/>
      <c r="C293" s="31"/>
      <c r="D293" s="31"/>
      <c r="E293" s="32"/>
      <c r="F293" s="32"/>
      <c r="G293" s="32"/>
      <c r="H293" s="32"/>
      <c r="I293" s="32"/>
      <c r="J293" s="32"/>
      <c r="K293" s="33"/>
    </row>
    <row r="294" spans="1:11" ht="14.4" thickBot="1" x14ac:dyDescent="0.35">
      <c r="A294" s="1218" t="s">
        <v>19</v>
      </c>
      <c r="B294" s="1219"/>
      <c r="C294" s="1219"/>
      <c r="D294" s="1219"/>
      <c r="E294" s="1219"/>
      <c r="F294" s="1219"/>
      <c r="G294" s="1219"/>
      <c r="H294" s="1219"/>
      <c r="I294" s="20"/>
      <c r="J294" s="20"/>
      <c r="K294" s="21"/>
    </row>
    <row r="295" spans="1:11" ht="14.4" thickBot="1" x14ac:dyDescent="0.35">
      <c r="A295" s="1220"/>
      <c r="B295" s="1221"/>
      <c r="C295" s="1221"/>
      <c r="D295" s="1221"/>
      <c r="E295" s="1221"/>
      <c r="F295" s="1221"/>
      <c r="G295" s="1221"/>
      <c r="H295" s="1221"/>
      <c r="I295" s="1222" t="s">
        <v>15</v>
      </c>
      <c r="J295" s="1223"/>
      <c r="K295" s="28">
        <f>SUM(K286:K291)</f>
        <v>0</v>
      </c>
    </row>
    <row r="296" spans="1:11" ht="14.4" thickBot="1" x14ac:dyDescent="0.35">
      <c r="A296" s="1249"/>
      <c r="B296" s="1250"/>
      <c r="C296" s="1250"/>
      <c r="D296" s="1250"/>
      <c r="E296" s="1250"/>
      <c r="F296" s="1250"/>
      <c r="G296" s="1250"/>
      <c r="H296" s="1250"/>
      <c r="I296" s="1250"/>
      <c r="J296" s="1250"/>
      <c r="K296" s="1251"/>
    </row>
    <row r="297" spans="1:11" x14ac:dyDescent="0.3">
      <c r="A297" s="1233" t="s">
        <v>50</v>
      </c>
      <c r="B297" s="1234"/>
      <c r="C297" s="1234"/>
      <c r="D297" s="1234"/>
      <c r="E297" s="1234"/>
      <c r="F297" s="1234"/>
      <c r="G297" s="1234"/>
      <c r="H297" s="1234"/>
      <c r="I297" s="1234"/>
      <c r="J297" s="1234"/>
      <c r="K297" s="1235"/>
    </row>
    <row r="298" spans="1:11" x14ac:dyDescent="0.3">
      <c r="A298" s="1236" t="s">
        <v>6</v>
      </c>
      <c r="B298" s="1237"/>
      <c r="C298" s="1240" t="s">
        <v>7</v>
      </c>
      <c r="D298" s="1237"/>
      <c r="E298" s="1242" t="s">
        <v>8</v>
      </c>
      <c r="F298" s="1243"/>
      <c r="G298" s="1244"/>
      <c r="H298" s="1242" t="s">
        <v>0</v>
      </c>
      <c r="I298" s="1243"/>
      <c r="J298" s="1244"/>
      <c r="K298" s="1245" t="s">
        <v>3</v>
      </c>
    </row>
    <row r="299" spans="1:11" x14ac:dyDescent="0.3">
      <c r="A299" s="1238"/>
      <c r="B299" s="1239"/>
      <c r="C299" s="1241"/>
      <c r="D299" s="1239"/>
      <c r="E299" s="3" t="s">
        <v>16</v>
      </c>
      <c r="F299" s="3" t="s">
        <v>17</v>
      </c>
      <c r="G299" s="3" t="s">
        <v>11</v>
      </c>
      <c r="H299" s="4" t="s">
        <v>1</v>
      </c>
      <c r="I299" s="4" t="s">
        <v>12</v>
      </c>
      <c r="J299" s="4" t="s">
        <v>13</v>
      </c>
      <c r="K299" s="1246"/>
    </row>
    <row r="300" spans="1:11" x14ac:dyDescent="0.3">
      <c r="A300" s="1247" t="s">
        <v>21</v>
      </c>
      <c r="B300" s="1248"/>
      <c r="C300" s="5" t="s">
        <v>22</v>
      </c>
      <c r="D300" s="5" t="s">
        <v>23</v>
      </c>
      <c r="E300" s="6">
        <v>0</v>
      </c>
      <c r="F300" s="7">
        <v>0</v>
      </c>
      <c r="G300" s="22">
        <v>0</v>
      </c>
      <c r="H300" s="22">
        <v>0</v>
      </c>
      <c r="I300" s="23">
        <f>+F300*E300</f>
        <v>0</v>
      </c>
      <c r="J300" s="24">
        <f>+E300*F300*G300</f>
        <v>0</v>
      </c>
      <c r="K300" s="25">
        <f>+I300</f>
        <v>0</v>
      </c>
    </row>
    <row r="301" spans="1:11" ht="25.2" customHeight="1" x14ac:dyDescent="0.3">
      <c r="A301" s="1211" t="s">
        <v>73</v>
      </c>
      <c r="B301" s="1212"/>
      <c r="C301" s="5" t="s">
        <v>22</v>
      </c>
      <c r="D301" s="5" t="s">
        <v>74</v>
      </c>
      <c r="E301" s="6">
        <v>177</v>
      </c>
      <c r="F301" s="7">
        <f>+F300</f>
        <v>0</v>
      </c>
      <c r="G301" s="22">
        <v>0</v>
      </c>
      <c r="H301" s="22">
        <v>0</v>
      </c>
      <c r="I301" s="23">
        <f t="shared" ref="I301:I302" si="35">+F301*E301</f>
        <v>0</v>
      </c>
      <c r="J301" s="24">
        <f t="shared" ref="J301:J302" si="36">+E301*F301*G301</f>
        <v>0</v>
      </c>
      <c r="K301" s="25">
        <f t="shared" ref="K301:K302" si="37">+I301</f>
        <v>0</v>
      </c>
    </row>
    <row r="302" spans="1:11" ht="27" customHeight="1" x14ac:dyDescent="0.3">
      <c r="A302" s="1211" t="s">
        <v>75</v>
      </c>
      <c r="B302" s="1212"/>
      <c r="C302" s="5" t="s">
        <v>22</v>
      </c>
      <c r="D302" s="5" t="s">
        <v>76</v>
      </c>
      <c r="E302" s="6">
        <v>0</v>
      </c>
      <c r="F302" s="7">
        <f>+F301</f>
        <v>0</v>
      </c>
      <c r="G302" s="22">
        <v>0</v>
      </c>
      <c r="H302" s="22">
        <v>0</v>
      </c>
      <c r="I302" s="23">
        <f t="shared" si="35"/>
        <v>0</v>
      </c>
      <c r="J302" s="24">
        <f t="shared" si="36"/>
        <v>0</v>
      </c>
      <c r="K302" s="25">
        <f t="shared" si="37"/>
        <v>0</v>
      </c>
    </row>
    <row r="303" spans="1:11" x14ac:dyDescent="0.3">
      <c r="A303" s="1247" t="s">
        <v>77</v>
      </c>
      <c r="B303" s="1248"/>
      <c r="C303" s="5" t="s">
        <v>22</v>
      </c>
      <c r="D303" s="5" t="s">
        <v>78</v>
      </c>
      <c r="E303" s="6">
        <v>0</v>
      </c>
      <c r="F303" s="7">
        <v>0</v>
      </c>
      <c r="G303" s="7">
        <v>0</v>
      </c>
      <c r="H303" s="7">
        <v>0</v>
      </c>
      <c r="I303" s="23">
        <f t="shared" ref="I303" si="38">+F303*E303</f>
        <v>0</v>
      </c>
      <c r="J303" s="24">
        <f t="shared" ref="J303" si="39">+E303*F303*G303</f>
        <v>0</v>
      </c>
      <c r="K303" s="25">
        <f t="shared" ref="K303" si="40">+I303</f>
        <v>0</v>
      </c>
    </row>
    <row r="304" spans="1:11" ht="34.200000000000003" customHeight="1" x14ac:dyDescent="0.3">
      <c r="A304" s="1211" t="s">
        <v>79</v>
      </c>
      <c r="B304" s="1212"/>
      <c r="C304" s="5" t="s">
        <v>22</v>
      </c>
      <c r="D304" s="5" t="s">
        <v>80</v>
      </c>
      <c r="E304" s="6">
        <v>0</v>
      </c>
      <c r="F304" s="7">
        <v>0</v>
      </c>
      <c r="G304" s="7">
        <v>0</v>
      </c>
      <c r="H304" s="7">
        <v>0</v>
      </c>
      <c r="I304" s="23">
        <f t="shared" ref="I304" si="41">+F304*E304</f>
        <v>0</v>
      </c>
      <c r="J304" s="24">
        <f t="shared" ref="J304" si="42">+E304*F304*G304</f>
        <v>0</v>
      </c>
      <c r="K304" s="25">
        <f t="shared" ref="K304" si="43">+I304</f>
        <v>0</v>
      </c>
    </row>
    <row r="305" spans="1:12" x14ac:dyDescent="0.3">
      <c r="A305" s="1213"/>
      <c r="B305" s="1214"/>
      <c r="C305" s="5"/>
      <c r="D305" s="5"/>
      <c r="E305" s="6"/>
      <c r="F305" s="7"/>
      <c r="G305" s="7"/>
      <c r="H305" s="7"/>
      <c r="I305" s="27"/>
      <c r="J305" s="46"/>
      <c r="K305" s="47"/>
    </row>
    <row r="306" spans="1:12" ht="14.4" x14ac:dyDescent="0.3">
      <c r="A306" s="1215"/>
      <c r="B306" s="1216"/>
      <c r="C306" s="1216"/>
      <c r="D306" s="1216"/>
      <c r="E306" s="1216"/>
      <c r="F306" s="1216"/>
      <c r="G306" s="1216"/>
      <c r="H306" s="1216"/>
      <c r="I306" s="1216"/>
      <c r="J306" s="1216"/>
      <c r="K306" s="1217"/>
    </row>
    <row r="307" spans="1:12" ht="14.4" x14ac:dyDescent="0.3">
      <c r="A307" s="34"/>
      <c r="B307" s="35"/>
      <c r="C307" s="31"/>
      <c r="D307" s="31"/>
      <c r="E307" s="32"/>
      <c r="F307" s="32"/>
      <c r="G307" s="32"/>
      <c r="H307" s="32"/>
      <c r="I307" s="32"/>
      <c r="J307" s="32"/>
      <c r="K307" s="33"/>
    </row>
    <row r="308" spans="1:12" ht="14.4" thickBot="1" x14ac:dyDescent="0.35">
      <c r="A308" s="1218" t="s">
        <v>19</v>
      </c>
      <c r="B308" s="1219"/>
      <c r="C308" s="1219"/>
      <c r="D308" s="1219"/>
      <c r="E308" s="1219"/>
      <c r="F308" s="1219"/>
      <c r="G308" s="1219"/>
      <c r="H308" s="1219"/>
      <c r="I308" s="20"/>
      <c r="J308" s="20"/>
      <c r="K308" s="21"/>
    </row>
    <row r="309" spans="1:12" ht="14.4" thickBot="1" x14ac:dyDescent="0.35">
      <c r="A309" s="1220"/>
      <c r="B309" s="1221"/>
      <c r="C309" s="1221"/>
      <c r="D309" s="1221"/>
      <c r="E309" s="1221"/>
      <c r="F309" s="1221"/>
      <c r="G309" s="1221"/>
      <c r="H309" s="1221"/>
      <c r="I309" s="1222" t="s">
        <v>15</v>
      </c>
      <c r="J309" s="1223"/>
      <c r="K309" s="28">
        <f>SUM(K300:K305)</f>
        <v>0</v>
      </c>
    </row>
    <row r="310" spans="1:12" ht="14.4" thickBot="1" x14ac:dyDescent="0.35">
      <c r="A310" s="1249"/>
      <c r="B310" s="1250"/>
      <c r="C310" s="1250"/>
      <c r="D310" s="1250"/>
      <c r="E310" s="1250"/>
      <c r="F310" s="1250"/>
      <c r="G310" s="1250"/>
      <c r="H310" s="1250"/>
      <c r="I310" s="1250"/>
      <c r="J310" s="1250"/>
      <c r="K310" s="1251"/>
    </row>
    <row r="311" spans="1:12" x14ac:dyDescent="0.3">
      <c r="A311" s="1233" t="s">
        <v>51</v>
      </c>
      <c r="B311" s="1234"/>
      <c r="C311" s="1234"/>
      <c r="D311" s="1234"/>
      <c r="E311" s="1234"/>
      <c r="F311" s="1234"/>
      <c r="G311" s="1234"/>
      <c r="H311" s="1234"/>
      <c r="I311" s="1234"/>
      <c r="J311" s="1234"/>
      <c r="K311" s="1235"/>
    </row>
    <row r="312" spans="1:12" x14ac:dyDescent="0.3">
      <c r="A312" s="1236" t="s">
        <v>6</v>
      </c>
      <c r="B312" s="1237"/>
      <c r="C312" s="1240" t="s">
        <v>7</v>
      </c>
      <c r="D312" s="1237"/>
      <c r="E312" s="1242" t="s">
        <v>8</v>
      </c>
      <c r="F312" s="1243"/>
      <c r="G312" s="1244"/>
      <c r="H312" s="1242" t="s">
        <v>0</v>
      </c>
      <c r="I312" s="1243"/>
      <c r="J312" s="1244"/>
      <c r="K312" s="1245" t="s">
        <v>3</v>
      </c>
    </row>
    <row r="313" spans="1:12" x14ac:dyDescent="0.3">
      <c r="A313" s="1238"/>
      <c r="B313" s="1239"/>
      <c r="C313" s="1241"/>
      <c r="D313" s="1239"/>
      <c r="E313" s="3" t="s">
        <v>16</v>
      </c>
      <c r="F313" s="3" t="s">
        <v>17</v>
      </c>
      <c r="G313" s="3" t="s">
        <v>11</v>
      </c>
      <c r="H313" s="4" t="s">
        <v>1</v>
      </c>
      <c r="I313" s="4" t="s">
        <v>12</v>
      </c>
      <c r="J313" s="4" t="s">
        <v>13</v>
      </c>
      <c r="K313" s="1246"/>
    </row>
    <row r="314" spans="1:12" x14ac:dyDescent="0.3">
      <c r="A314" s="1247" t="s">
        <v>21</v>
      </c>
      <c r="B314" s="1248"/>
      <c r="C314" s="5" t="s">
        <v>22</v>
      </c>
      <c r="D314" s="5" t="s">
        <v>23</v>
      </c>
      <c r="E314" s="6">
        <v>0</v>
      </c>
      <c r="F314" s="7">
        <v>0</v>
      </c>
      <c r="G314" s="22">
        <v>0.2</v>
      </c>
      <c r="H314" s="22">
        <v>0</v>
      </c>
      <c r="I314" s="23">
        <f>+F314*E314</f>
        <v>0</v>
      </c>
      <c r="J314" s="24"/>
      <c r="K314" s="25">
        <f>+I314</f>
        <v>0</v>
      </c>
    </row>
    <row r="315" spans="1:12" ht="24" customHeight="1" x14ac:dyDescent="0.3">
      <c r="A315" s="1211" t="s">
        <v>73</v>
      </c>
      <c r="B315" s="1212"/>
      <c r="C315" s="5" t="s">
        <v>22</v>
      </c>
      <c r="D315" s="5" t="s">
        <v>74</v>
      </c>
      <c r="E315" s="6">
        <v>7.857142857142847</v>
      </c>
      <c r="F315" s="7">
        <v>3.5</v>
      </c>
      <c r="G315" s="22">
        <v>0.05</v>
      </c>
      <c r="H315" s="22">
        <v>0</v>
      </c>
      <c r="I315" s="23">
        <f>+E315*F315</f>
        <v>27.499999999999964</v>
      </c>
      <c r="J315" s="46"/>
      <c r="K315" s="47">
        <f>+I315</f>
        <v>27.499999999999964</v>
      </c>
      <c r="L315" s="1">
        <f>+'[74]PRESUP. NVA CRUZ'!$F$39</f>
        <v>27.5</v>
      </c>
    </row>
    <row r="316" spans="1:12" ht="24" customHeight="1" x14ac:dyDescent="0.3">
      <c r="A316" s="1211" t="s">
        <v>75</v>
      </c>
      <c r="B316" s="1212"/>
      <c r="C316" s="5" t="s">
        <v>22</v>
      </c>
      <c r="D316" s="5" t="s">
        <v>76</v>
      </c>
      <c r="E316" s="6">
        <v>7.8571428571428568</v>
      </c>
      <c r="F316" s="7">
        <v>3.5</v>
      </c>
      <c r="G316" s="22">
        <v>0.05</v>
      </c>
      <c r="H316" s="22">
        <v>0</v>
      </c>
      <c r="I316" s="23">
        <f>+E316*F316</f>
        <v>27.5</v>
      </c>
      <c r="J316" s="46"/>
      <c r="K316" s="47">
        <f>+I316</f>
        <v>27.5</v>
      </c>
      <c r="L316" s="1">
        <f>+'[74]PRESUP. DIOS PRIMERO'!$F$39</f>
        <v>27.5</v>
      </c>
    </row>
    <row r="317" spans="1:12" x14ac:dyDescent="0.3">
      <c r="A317" s="1247" t="s">
        <v>77</v>
      </c>
      <c r="B317" s="1248"/>
      <c r="C317" s="5" t="s">
        <v>22</v>
      </c>
      <c r="D317" s="5" t="s">
        <v>78</v>
      </c>
      <c r="E317" s="6">
        <v>0</v>
      </c>
      <c r="F317" s="7">
        <v>0</v>
      </c>
      <c r="G317" s="7">
        <v>0</v>
      </c>
      <c r="H317" s="7">
        <v>0</v>
      </c>
      <c r="I317" s="23">
        <f>+E317*F317</f>
        <v>0</v>
      </c>
      <c r="J317" s="46"/>
      <c r="K317" s="47">
        <f>+I317</f>
        <v>0</v>
      </c>
    </row>
    <row r="318" spans="1:12" ht="27" customHeight="1" x14ac:dyDescent="0.3">
      <c r="A318" s="1211" t="s">
        <v>79</v>
      </c>
      <c r="B318" s="1212"/>
      <c r="C318" s="5" t="s">
        <v>22</v>
      </c>
      <c r="D318" s="5" t="s">
        <v>80</v>
      </c>
      <c r="E318" s="6">
        <v>0</v>
      </c>
      <c r="F318" s="7">
        <v>0</v>
      </c>
      <c r="G318" s="7">
        <v>0</v>
      </c>
      <c r="H318" s="7">
        <v>0</v>
      </c>
      <c r="I318" s="23">
        <f>+E318*F318</f>
        <v>0</v>
      </c>
      <c r="J318" s="46"/>
      <c r="K318" s="47">
        <f>+I318</f>
        <v>0</v>
      </c>
    </row>
    <row r="319" spans="1:12" x14ac:dyDescent="0.3">
      <c r="A319" s="1213"/>
      <c r="B319" s="1214"/>
      <c r="C319" s="5"/>
      <c r="D319" s="5"/>
      <c r="E319" s="6"/>
      <c r="F319" s="7"/>
      <c r="G319" s="7"/>
      <c r="H319" s="7"/>
      <c r="I319" s="27"/>
      <c r="J319" s="46"/>
      <c r="K319" s="47">
        <f>+J319</f>
        <v>0</v>
      </c>
    </row>
    <row r="320" spans="1:12" ht="14.4" x14ac:dyDescent="0.3">
      <c r="A320" s="1215"/>
      <c r="B320" s="1216"/>
      <c r="C320" s="1216"/>
      <c r="D320" s="1216"/>
      <c r="E320" s="1216"/>
      <c r="F320" s="1216"/>
      <c r="G320" s="1216"/>
      <c r="H320" s="1216"/>
      <c r="I320" s="1216"/>
      <c r="J320" s="1216"/>
      <c r="K320" s="1217"/>
    </row>
    <row r="321" spans="1:12" ht="14.4" x14ac:dyDescent="0.3">
      <c r="A321" s="34"/>
      <c r="B321" s="35"/>
      <c r="C321" s="31"/>
      <c r="D321" s="31"/>
      <c r="E321" s="32"/>
      <c r="F321" s="32"/>
      <c r="G321" s="32"/>
      <c r="H321" s="32"/>
      <c r="I321" s="32"/>
      <c r="J321" s="32"/>
      <c r="K321" s="33"/>
    </row>
    <row r="322" spans="1:12" ht="14.4" thickBot="1" x14ac:dyDescent="0.35">
      <c r="A322" s="1218" t="s">
        <v>19</v>
      </c>
      <c r="B322" s="1219"/>
      <c r="C322" s="1219"/>
      <c r="D322" s="1219"/>
      <c r="E322" s="1219"/>
      <c r="F322" s="1219"/>
      <c r="G322" s="1219"/>
      <c r="H322" s="1219"/>
      <c r="I322" s="20"/>
      <c r="J322" s="20"/>
      <c r="K322" s="21"/>
    </row>
    <row r="323" spans="1:12" ht="14.4" thickBot="1" x14ac:dyDescent="0.35">
      <c r="A323" s="1220"/>
      <c r="B323" s="1221"/>
      <c r="C323" s="1221"/>
      <c r="D323" s="1221"/>
      <c r="E323" s="1221"/>
      <c r="F323" s="1221"/>
      <c r="G323" s="1221"/>
      <c r="H323" s="1221"/>
      <c r="I323" s="1222" t="s">
        <v>15</v>
      </c>
      <c r="J323" s="1223"/>
      <c r="K323" s="28">
        <f>SUM(K314:K319)</f>
        <v>54.999999999999964</v>
      </c>
    </row>
    <row r="324" spans="1:12" ht="14.4" thickBot="1" x14ac:dyDescent="0.35">
      <c r="A324" s="1249"/>
      <c r="B324" s="1250"/>
      <c r="C324" s="1250"/>
      <c r="D324" s="1250"/>
      <c r="E324" s="1250"/>
      <c r="F324" s="1250"/>
      <c r="G324" s="1250"/>
      <c r="H324" s="1250"/>
      <c r="I324" s="1250"/>
      <c r="J324" s="1250"/>
      <c r="K324" s="1251"/>
    </row>
    <row r="325" spans="1:12" x14ac:dyDescent="0.3">
      <c r="A325" s="1233" t="s">
        <v>52</v>
      </c>
      <c r="B325" s="1234"/>
      <c r="C325" s="1234"/>
      <c r="D325" s="1234"/>
      <c r="E325" s="1234"/>
      <c r="F325" s="1234"/>
      <c r="G325" s="1234"/>
      <c r="H325" s="1234"/>
      <c r="I325" s="1234"/>
      <c r="J325" s="1234"/>
      <c r="K325" s="1235"/>
    </row>
    <row r="326" spans="1:12" x14ac:dyDescent="0.3">
      <c r="A326" s="1236" t="s">
        <v>6</v>
      </c>
      <c r="B326" s="1237"/>
      <c r="C326" s="1240" t="s">
        <v>7</v>
      </c>
      <c r="D326" s="1237"/>
      <c r="E326" s="1242" t="s">
        <v>8</v>
      </c>
      <c r="F326" s="1243"/>
      <c r="G326" s="1244"/>
      <c r="H326" s="1242" t="s">
        <v>0</v>
      </c>
      <c r="I326" s="1243"/>
      <c r="J326" s="1244"/>
      <c r="K326" s="1245" t="s">
        <v>3</v>
      </c>
    </row>
    <row r="327" spans="1:12" x14ac:dyDescent="0.3">
      <c r="A327" s="1238"/>
      <c r="B327" s="1239"/>
      <c r="C327" s="1241"/>
      <c r="D327" s="1239"/>
      <c r="E327" s="3" t="s">
        <v>16</v>
      </c>
      <c r="F327" s="3" t="s">
        <v>17</v>
      </c>
      <c r="G327" s="3" t="s">
        <v>11</v>
      </c>
      <c r="H327" s="4" t="s">
        <v>1</v>
      </c>
      <c r="I327" s="4" t="s">
        <v>12</v>
      </c>
      <c r="J327" s="4" t="s">
        <v>46</v>
      </c>
      <c r="K327" s="1246"/>
    </row>
    <row r="328" spans="1:12" x14ac:dyDescent="0.3">
      <c r="A328" s="1247" t="s">
        <v>21</v>
      </c>
      <c r="B328" s="1248"/>
      <c r="C328" s="5" t="s">
        <v>22</v>
      </c>
      <c r="D328" s="5" t="s">
        <v>23</v>
      </c>
      <c r="E328" s="6">
        <v>0</v>
      </c>
      <c r="F328" s="7">
        <v>0</v>
      </c>
      <c r="G328" s="22">
        <v>0.2</v>
      </c>
      <c r="H328" s="22">
        <v>0</v>
      </c>
      <c r="I328" s="23">
        <f>+F328*E328</f>
        <v>0</v>
      </c>
      <c r="J328" s="24">
        <f>+E328*F328*G328</f>
        <v>0</v>
      </c>
      <c r="K328" s="25">
        <f>+I328</f>
        <v>0</v>
      </c>
    </row>
    <row r="329" spans="1:12" ht="24" customHeight="1" x14ac:dyDescent="0.3">
      <c r="A329" s="1211" t="s">
        <v>73</v>
      </c>
      <c r="B329" s="1212"/>
      <c r="C329" s="5" t="s">
        <v>22</v>
      </c>
      <c r="D329" s="5" t="s">
        <v>74</v>
      </c>
      <c r="E329" s="6">
        <f>27.5+37.5</f>
        <v>65</v>
      </c>
      <c r="F329" s="7">
        <v>0.3</v>
      </c>
      <c r="G329" s="22">
        <v>1.05</v>
      </c>
      <c r="H329" s="22">
        <v>0</v>
      </c>
      <c r="I329" s="23">
        <f>+E329*F329</f>
        <v>19.5</v>
      </c>
      <c r="J329" s="46">
        <v>120</v>
      </c>
      <c r="K329" s="47">
        <f>+E329*F329*G329*J329</f>
        <v>2457</v>
      </c>
      <c r="L329" s="1">
        <f>+'[74]PRESUP. NVA CRUZ'!$F$40</f>
        <v>2457</v>
      </c>
    </row>
    <row r="330" spans="1:12" ht="28.8" customHeight="1" x14ac:dyDescent="0.3">
      <c r="A330" s="1211" t="s">
        <v>75</v>
      </c>
      <c r="B330" s="1212"/>
      <c r="C330" s="5" t="s">
        <v>22</v>
      </c>
      <c r="D330" s="5" t="s">
        <v>76</v>
      </c>
      <c r="E330" s="6">
        <f>27.5+37.5</f>
        <v>65</v>
      </c>
      <c r="F330" s="7">
        <v>0.3</v>
      </c>
      <c r="G330" s="22">
        <v>1.05</v>
      </c>
      <c r="H330" s="22">
        <v>0</v>
      </c>
      <c r="I330" s="23">
        <f>+E330*F330</f>
        <v>19.5</v>
      </c>
      <c r="J330" s="46">
        <v>120</v>
      </c>
      <c r="K330" s="47">
        <f>+E330*F330*G330*J330</f>
        <v>2457</v>
      </c>
      <c r="L330" s="1">
        <f>+'[74]PRESUP. DIOS PRIMERO'!$F$40</f>
        <v>2457</v>
      </c>
    </row>
    <row r="331" spans="1:12" x14ac:dyDescent="0.3">
      <c r="A331" s="1247" t="s">
        <v>77</v>
      </c>
      <c r="B331" s="1248"/>
      <c r="C331" s="5" t="s">
        <v>22</v>
      </c>
      <c r="D331" s="5" t="s">
        <v>78</v>
      </c>
      <c r="E331" s="6">
        <v>0</v>
      </c>
      <c r="F331" s="7">
        <v>0</v>
      </c>
      <c r="G331" s="7">
        <v>0</v>
      </c>
      <c r="H331" s="7">
        <v>0</v>
      </c>
      <c r="I331" s="23">
        <f>+E331*F331</f>
        <v>0</v>
      </c>
      <c r="J331" s="46">
        <v>121</v>
      </c>
      <c r="K331" s="47">
        <f>+E331*F331*G331*J331</f>
        <v>0</v>
      </c>
    </row>
    <row r="332" spans="1:12" ht="28.8" customHeight="1" x14ac:dyDescent="0.3">
      <c r="A332" s="1211" t="s">
        <v>79</v>
      </c>
      <c r="B332" s="1212"/>
      <c r="C332" s="5" t="s">
        <v>22</v>
      </c>
      <c r="D332" s="5" t="s">
        <v>80</v>
      </c>
      <c r="E332" s="6">
        <v>0</v>
      </c>
      <c r="F332" s="7">
        <v>0</v>
      </c>
      <c r="G332" s="7">
        <v>0</v>
      </c>
      <c r="H332" s="7">
        <v>0</v>
      </c>
      <c r="I332" s="23">
        <f>+E332*F332</f>
        <v>0</v>
      </c>
      <c r="J332" s="46">
        <v>121</v>
      </c>
      <c r="K332" s="47">
        <f>+E332*F332*G332*J332</f>
        <v>0</v>
      </c>
    </row>
    <row r="333" spans="1:12" x14ac:dyDescent="0.3">
      <c r="A333" s="1213"/>
      <c r="B333" s="1214"/>
      <c r="C333" s="5"/>
      <c r="D333" s="5"/>
      <c r="E333" s="6"/>
      <c r="F333" s="7"/>
      <c r="G333" s="7"/>
      <c r="H333" s="7"/>
      <c r="I333" s="27"/>
      <c r="J333" s="46"/>
      <c r="K333" s="47"/>
    </row>
    <row r="334" spans="1:12" ht="14.4" x14ac:dyDescent="0.3">
      <c r="A334" s="1215"/>
      <c r="B334" s="1216"/>
      <c r="C334" s="1216"/>
      <c r="D334" s="1216"/>
      <c r="E334" s="1216"/>
      <c r="F334" s="1216"/>
      <c r="G334" s="1216"/>
      <c r="H334" s="1216"/>
      <c r="I334" s="1216"/>
      <c r="J334" s="1216"/>
      <c r="K334" s="1217"/>
    </row>
    <row r="335" spans="1:12" ht="14.4" x14ac:dyDescent="0.3">
      <c r="A335" s="34"/>
      <c r="B335" s="35"/>
      <c r="C335" s="31"/>
      <c r="D335" s="31"/>
      <c r="E335" s="32"/>
      <c r="F335" s="32"/>
      <c r="G335" s="32"/>
      <c r="H335" s="32"/>
      <c r="I335" s="32"/>
      <c r="J335" s="32"/>
      <c r="K335" s="33"/>
    </row>
    <row r="336" spans="1:12" ht="14.4" thickBot="1" x14ac:dyDescent="0.35">
      <c r="A336" s="1218" t="s">
        <v>19</v>
      </c>
      <c r="B336" s="1219"/>
      <c r="C336" s="1219"/>
      <c r="D336" s="1219"/>
      <c r="E336" s="1219"/>
      <c r="F336" s="1219"/>
      <c r="G336" s="1219"/>
      <c r="H336" s="1219"/>
      <c r="I336" s="20"/>
      <c r="J336" s="20"/>
      <c r="K336" s="21"/>
    </row>
    <row r="337" spans="1:12" ht="14.4" thickBot="1" x14ac:dyDescent="0.35">
      <c r="A337" s="1220"/>
      <c r="B337" s="1221"/>
      <c r="C337" s="1221"/>
      <c r="D337" s="1221"/>
      <c r="E337" s="1221"/>
      <c r="F337" s="1221"/>
      <c r="G337" s="1221"/>
      <c r="H337" s="1221"/>
      <c r="I337" s="1222" t="s">
        <v>15</v>
      </c>
      <c r="J337" s="1223"/>
      <c r="K337" s="28">
        <f>SUM(K328:K333)</f>
        <v>4914</v>
      </c>
    </row>
    <row r="338" spans="1:12" ht="14.4" thickBot="1" x14ac:dyDescent="0.35">
      <c r="A338" s="1249"/>
      <c r="B338" s="1250"/>
      <c r="C338" s="1250"/>
      <c r="D338" s="1250"/>
      <c r="E338" s="1250"/>
      <c r="F338" s="1250"/>
      <c r="G338" s="1250"/>
      <c r="H338" s="1250"/>
      <c r="I338" s="1250"/>
      <c r="J338" s="1250"/>
      <c r="K338" s="1251"/>
    </row>
    <row r="339" spans="1:12" x14ac:dyDescent="0.3">
      <c r="A339" s="1233" t="s">
        <v>53</v>
      </c>
      <c r="B339" s="1234"/>
      <c r="C339" s="1234"/>
      <c r="D339" s="1234"/>
      <c r="E339" s="1234"/>
      <c r="F339" s="1234"/>
      <c r="G339" s="1234"/>
      <c r="H339" s="1234"/>
      <c r="I339" s="1234"/>
      <c r="J339" s="1234"/>
      <c r="K339" s="1235"/>
    </row>
    <row r="340" spans="1:12" x14ac:dyDescent="0.3">
      <c r="A340" s="1236" t="s">
        <v>6</v>
      </c>
      <c r="B340" s="1237"/>
      <c r="C340" s="1240" t="s">
        <v>7</v>
      </c>
      <c r="D340" s="1237"/>
      <c r="E340" s="1242" t="s">
        <v>8</v>
      </c>
      <c r="F340" s="1243"/>
      <c r="G340" s="1244"/>
      <c r="H340" s="1242" t="s">
        <v>0</v>
      </c>
      <c r="I340" s="1243"/>
      <c r="J340" s="1244"/>
      <c r="K340" s="1245" t="s">
        <v>3</v>
      </c>
    </row>
    <row r="341" spans="1:12" x14ac:dyDescent="0.3">
      <c r="A341" s="1238"/>
      <c r="B341" s="1239"/>
      <c r="C341" s="1241"/>
      <c r="D341" s="1239"/>
      <c r="E341" s="3" t="s">
        <v>16</v>
      </c>
      <c r="F341" s="3" t="s">
        <v>17</v>
      </c>
      <c r="G341" s="3" t="s">
        <v>11</v>
      </c>
      <c r="H341" s="4" t="s">
        <v>1</v>
      </c>
      <c r="I341" s="4" t="s">
        <v>12</v>
      </c>
      <c r="J341" s="4" t="s">
        <v>13</v>
      </c>
      <c r="K341" s="1246"/>
    </row>
    <row r="342" spans="1:12" x14ac:dyDescent="0.3">
      <c r="A342" s="1247" t="s">
        <v>21</v>
      </c>
      <c r="B342" s="1248"/>
      <c r="C342" s="5" t="s">
        <v>22</v>
      </c>
      <c r="D342" s="5" t="s">
        <v>23</v>
      </c>
      <c r="E342" s="6">
        <v>0</v>
      </c>
      <c r="F342" s="7">
        <v>0</v>
      </c>
      <c r="G342" s="22">
        <v>0.2</v>
      </c>
      <c r="H342" s="22">
        <v>0</v>
      </c>
      <c r="I342" s="23">
        <f>+F342*E342</f>
        <v>0</v>
      </c>
      <c r="J342" s="24">
        <f>+E342*F342*G342</f>
        <v>0</v>
      </c>
      <c r="K342" s="25">
        <f>+I342</f>
        <v>0</v>
      </c>
    </row>
    <row r="343" spans="1:12" ht="25.8" customHeight="1" x14ac:dyDescent="0.3">
      <c r="A343" s="1211" t="s">
        <v>73</v>
      </c>
      <c r="B343" s="1212"/>
      <c r="C343" s="5" t="s">
        <v>22</v>
      </c>
      <c r="D343" s="5" t="s">
        <v>74</v>
      </c>
      <c r="E343" s="6">
        <f>27.5+37.5</f>
        <v>65</v>
      </c>
      <c r="F343" s="7">
        <v>0.3</v>
      </c>
      <c r="G343" s="22">
        <v>1.05</v>
      </c>
      <c r="H343" s="22">
        <v>0</v>
      </c>
      <c r="I343" s="23">
        <f>+E343*F343</f>
        <v>19.5</v>
      </c>
      <c r="J343" s="46">
        <f>+I343*G343</f>
        <v>20.475000000000001</v>
      </c>
      <c r="K343" s="47">
        <f>+J343</f>
        <v>20.475000000000001</v>
      </c>
      <c r="L343" s="1">
        <f>+'[74]PRESUP. NVA CRUZ'!$F$41</f>
        <v>20.475000000000001</v>
      </c>
    </row>
    <row r="344" spans="1:12" ht="30.6" customHeight="1" x14ac:dyDescent="0.3">
      <c r="A344" s="1211" t="s">
        <v>75</v>
      </c>
      <c r="B344" s="1212"/>
      <c r="C344" s="5" t="s">
        <v>22</v>
      </c>
      <c r="D344" s="5" t="s">
        <v>76</v>
      </c>
      <c r="E344" s="6">
        <f>27.5+37.5</f>
        <v>65</v>
      </c>
      <c r="F344" s="7">
        <f>+F343</f>
        <v>0.3</v>
      </c>
      <c r="G344" s="22">
        <v>1.05</v>
      </c>
      <c r="H344" s="22">
        <v>0</v>
      </c>
      <c r="I344" s="23">
        <f>+E344*F344</f>
        <v>19.5</v>
      </c>
      <c r="J344" s="46">
        <f>+I344*G344</f>
        <v>20.475000000000001</v>
      </c>
      <c r="K344" s="47">
        <f>+J344</f>
        <v>20.475000000000001</v>
      </c>
      <c r="L344" s="1">
        <f>+'[74]PRESUP. DIOS PRIMERO'!$F$41</f>
        <v>20.475000000000001</v>
      </c>
    </row>
    <row r="345" spans="1:12" x14ac:dyDescent="0.3">
      <c r="A345" s="1247" t="s">
        <v>77</v>
      </c>
      <c r="B345" s="1248"/>
      <c r="C345" s="5" t="s">
        <v>22</v>
      </c>
      <c r="D345" s="5" t="s">
        <v>78</v>
      </c>
      <c r="E345" s="6">
        <v>0</v>
      </c>
      <c r="F345" s="7">
        <v>0</v>
      </c>
      <c r="G345" s="7">
        <v>0</v>
      </c>
      <c r="H345" s="7">
        <v>0</v>
      </c>
      <c r="I345" s="23">
        <f>+E345*F345</f>
        <v>0</v>
      </c>
      <c r="J345" s="46">
        <f>+I345*G345</f>
        <v>0</v>
      </c>
      <c r="K345" s="47">
        <f>+J345</f>
        <v>0</v>
      </c>
    </row>
    <row r="346" spans="1:12" ht="24.6" customHeight="1" x14ac:dyDescent="0.3">
      <c r="A346" s="1211" t="s">
        <v>79</v>
      </c>
      <c r="B346" s="1212"/>
      <c r="C346" s="5" t="s">
        <v>22</v>
      </c>
      <c r="D346" s="5" t="s">
        <v>80</v>
      </c>
      <c r="E346" s="6">
        <v>1.5</v>
      </c>
      <c r="F346" s="7">
        <v>3</v>
      </c>
      <c r="G346" s="7">
        <v>0</v>
      </c>
      <c r="H346" s="7">
        <v>0</v>
      </c>
      <c r="I346" s="23">
        <f>+E346*F346</f>
        <v>4.5</v>
      </c>
      <c r="J346" s="46">
        <f>+I346*G346</f>
        <v>0</v>
      </c>
      <c r="K346" s="47">
        <f>+I346</f>
        <v>4.5</v>
      </c>
      <c r="L346" s="1">
        <f>+'[74]PRESUP. LA ZETA'!$F$42</f>
        <v>4.5</v>
      </c>
    </row>
    <row r="347" spans="1:12" x14ac:dyDescent="0.3">
      <c r="A347" s="1213"/>
      <c r="B347" s="1214"/>
      <c r="C347" s="5"/>
      <c r="D347" s="5"/>
      <c r="E347" s="6"/>
      <c r="F347" s="7"/>
      <c r="G347" s="7"/>
      <c r="H347" s="7"/>
      <c r="I347" s="27"/>
      <c r="J347" s="46"/>
      <c r="K347" s="47"/>
    </row>
    <row r="348" spans="1:12" ht="14.4" x14ac:dyDescent="0.3">
      <c r="A348" s="1215"/>
      <c r="B348" s="1216"/>
      <c r="C348" s="1216"/>
      <c r="D348" s="1216"/>
      <c r="E348" s="1216"/>
      <c r="F348" s="1216"/>
      <c r="G348" s="1216"/>
      <c r="H348" s="1216"/>
      <c r="I348" s="1216"/>
      <c r="J348" s="1216"/>
      <c r="K348" s="1217"/>
    </row>
    <row r="349" spans="1:12" ht="14.4" x14ac:dyDescent="0.3">
      <c r="A349" s="34"/>
      <c r="B349" s="35"/>
      <c r="C349" s="31"/>
      <c r="D349" s="31"/>
      <c r="E349" s="32"/>
      <c r="F349" s="32"/>
      <c r="G349" s="32"/>
      <c r="H349" s="32"/>
      <c r="I349" s="32"/>
      <c r="J349" s="32"/>
      <c r="K349" s="33"/>
    </row>
    <row r="350" spans="1:12" ht="14.4" thickBot="1" x14ac:dyDescent="0.35">
      <c r="A350" s="1218" t="s">
        <v>19</v>
      </c>
      <c r="B350" s="1219"/>
      <c r="C350" s="1219"/>
      <c r="D350" s="1219"/>
      <c r="E350" s="1219"/>
      <c r="F350" s="1219"/>
      <c r="G350" s="1219"/>
      <c r="H350" s="1219"/>
      <c r="I350" s="20"/>
      <c r="J350" s="20"/>
      <c r="K350" s="21"/>
    </row>
    <row r="351" spans="1:12" ht="14.4" thickBot="1" x14ac:dyDescent="0.35">
      <c r="A351" s="1220"/>
      <c r="B351" s="1221"/>
      <c r="C351" s="1221"/>
      <c r="D351" s="1221"/>
      <c r="E351" s="1221"/>
      <c r="F351" s="1221"/>
      <c r="G351" s="1221"/>
      <c r="H351" s="1221"/>
      <c r="I351" s="1222" t="s">
        <v>15</v>
      </c>
      <c r="J351" s="1223"/>
      <c r="K351" s="28">
        <f>SUM(K342:K347)</f>
        <v>45.45</v>
      </c>
    </row>
    <row r="352" spans="1:12" ht="14.4" thickBot="1" x14ac:dyDescent="0.35">
      <c r="A352" s="1249"/>
      <c r="B352" s="1250"/>
      <c r="C352" s="1250"/>
      <c r="D352" s="1250"/>
      <c r="E352" s="1250"/>
      <c r="F352" s="1250"/>
      <c r="G352" s="1250"/>
      <c r="H352" s="1250"/>
      <c r="I352" s="1250"/>
      <c r="J352" s="1250"/>
      <c r="K352" s="1251"/>
    </row>
    <row r="353" spans="1:12" x14ac:dyDescent="0.3">
      <c r="A353" s="1233" t="s">
        <v>54</v>
      </c>
      <c r="B353" s="1234"/>
      <c r="C353" s="1234"/>
      <c r="D353" s="1234"/>
      <c r="E353" s="1234"/>
      <c r="F353" s="1234"/>
      <c r="G353" s="1234"/>
      <c r="H353" s="1234"/>
      <c r="I353" s="1234"/>
      <c r="J353" s="1234"/>
      <c r="K353" s="1235"/>
    </row>
    <row r="354" spans="1:12" x14ac:dyDescent="0.3">
      <c r="A354" s="1236" t="s">
        <v>6</v>
      </c>
      <c r="B354" s="1237"/>
      <c r="C354" s="1240" t="s">
        <v>7</v>
      </c>
      <c r="D354" s="1237"/>
      <c r="E354" s="1242" t="s">
        <v>8</v>
      </c>
      <c r="F354" s="1243"/>
      <c r="G354" s="1244"/>
      <c r="H354" s="1242" t="s">
        <v>0</v>
      </c>
      <c r="I354" s="1243"/>
      <c r="J354" s="1244"/>
      <c r="K354" s="1245" t="s">
        <v>3</v>
      </c>
    </row>
    <row r="355" spans="1:12" x14ac:dyDescent="0.3">
      <c r="A355" s="1238"/>
      <c r="B355" s="1239"/>
      <c r="C355" s="1241"/>
      <c r="D355" s="1239"/>
      <c r="E355" s="3" t="s">
        <v>16</v>
      </c>
      <c r="F355" s="3" t="s">
        <v>17</v>
      </c>
      <c r="G355" s="3" t="s">
        <v>11</v>
      </c>
      <c r="H355" s="4" t="s">
        <v>1</v>
      </c>
      <c r="I355" s="4" t="s">
        <v>12</v>
      </c>
      <c r="J355" s="4" t="s">
        <v>13</v>
      </c>
      <c r="K355" s="1246"/>
    </row>
    <row r="356" spans="1:12" x14ac:dyDescent="0.3">
      <c r="A356" s="1247" t="s">
        <v>21</v>
      </c>
      <c r="B356" s="1248"/>
      <c r="C356" s="5" t="s">
        <v>22</v>
      </c>
      <c r="D356" s="5" t="s">
        <v>23</v>
      </c>
      <c r="E356" s="6">
        <v>0</v>
      </c>
      <c r="F356" s="7">
        <v>0</v>
      </c>
      <c r="G356" s="22">
        <v>0.2</v>
      </c>
      <c r="H356" s="22">
        <v>0</v>
      </c>
      <c r="I356" s="23">
        <f>+F356*E356</f>
        <v>0</v>
      </c>
      <c r="J356" s="24">
        <f>+E356*F356*G356</f>
        <v>0</v>
      </c>
      <c r="K356" s="25">
        <f>+I356</f>
        <v>0</v>
      </c>
    </row>
    <row r="357" spans="1:12" ht="26.4" customHeight="1" x14ac:dyDescent="0.3">
      <c r="A357" s="1211" t="s">
        <v>73</v>
      </c>
      <c r="B357" s="1212"/>
      <c r="C357" s="5" t="s">
        <v>22</v>
      </c>
      <c r="D357" s="5" t="s">
        <v>74</v>
      </c>
      <c r="E357" s="6">
        <v>26</v>
      </c>
      <c r="F357" s="7">
        <v>1</v>
      </c>
      <c r="G357" s="22"/>
      <c r="H357" s="22">
        <v>0</v>
      </c>
      <c r="I357" s="23">
        <f>+E357*F357</f>
        <v>26</v>
      </c>
      <c r="J357" s="24">
        <f t="shared" ref="J357:J359" si="44">+E357*F357*G357</f>
        <v>0</v>
      </c>
      <c r="K357" s="47">
        <f>+I357</f>
        <v>26</v>
      </c>
      <c r="L357" s="1">
        <f>+'[74]PRESUP. NVA CRUZ'!$F$42</f>
        <v>26</v>
      </c>
    </row>
    <row r="358" spans="1:12" ht="26.4" customHeight="1" x14ac:dyDescent="0.3">
      <c r="A358" s="1211" t="s">
        <v>75</v>
      </c>
      <c r="B358" s="1212"/>
      <c r="C358" s="5" t="s">
        <v>22</v>
      </c>
      <c r="D358" s="5" t="s">
        <v>76</v>
      </c>
      <c r="E358" s="6">
        <v>26</v>
      </c>
      <c r="F358" s="7">
        <f>+F357</f>
        <v>1</v>
      </c>
      <c r="G358" s="22"/>
      <c r="H358" s="22">
        <v>0</v>
      </c>
      <c r="I358" s="23">
        <f>+E358*F358</f>
        <v>26</v>
      </c>
      <c r="J358" s="24">
        <f t="shared" si="44"/>
        <v>0</v>
      </c>
      <c r="K358" s="47">
        <f>+I358</f>
        <v>26</v>
      </c>
    </row>
    <row r="359" spans="1:12" x14ac:dyDescent="0.3">
      <c r="A359" s="1247" t="s">
        <v>77</v>
      </c>
      <c r="B359" s="1248"/>
      <c r="C359" s="5" t="s">
        <v>22</v>
      </c>
      <c r="D359" s="5" t="s">
        <v>78</v>
      </c>
      <c r="E359" s="6">
        <v>0</v>
      </c>
      <c r="F359" s="7">
        <v>0</v>
      </c>
      <c r="G359" s="7">
        <v>0</v>
      </c>
      <c r="H359" s="7">
        <v>0</v>
      </c>
      <c r="I359" s="23">
        <f>+E359*F359</f>
        <v>0</v>
      </c>
      <c r="J359" s="24">
        <f t="shared" si="44"/>
        <v>0</v>
      </c>
      <c r="K359" s="47">
        <f>+I359</f>
        <v>0</v>
      </c>
    </row>
    <row r="360" spans="1:12" ht="25.8" customHeight="1" x14ac:dyDescent="0.3">
      <c r="A360" s="1211" t="s">
        <v>79</v>
      </c>
      <c r="B360" s="1212"/>
      <c r="C360" s="5" t="s">
        <v>22</v>
      </c>
      <c r="D360" s="5" t="s">
        <v>80</v>
      </c>
      <c r="E360" s="6">
        <v>0</v>
      </c>
      <c r="F360" s="7">
        <v>0</v>
      </c>
      <c r="G360" s="7">
        <v>0</v>
      </c>
      <c r="H360" s="7">
        <v>0</v>
      </c>
      <c r="I360" s="23">
        <f>+E360*F360</f>
        <v>0</v>
      </c>
      <c r="J360" s="24">
        <f t="shared" ref="J360" si="45">+E360*F360*G360</f>
        <v>0</v>
      </c>
      <c r="K360" s="47">
        <f>+I360</f>
        <v>0</v>
      </c>
    </row>
    <row r="361" spans="1:12" x14ac:dyDescent="0.3">
      <c r="A361" s="1213"/>
      <c r="B361" s="1214"/>
      <c r="C361" s="5"/>
      <c r="D361" s="5"/>
      <c r="E361" s="6"/>
      <c r="F361" s="7"/>
      <c r="G361" s="7"/>
      <c r="H361" s="7"/>
      <c r="I361" s="27"/>
      <c r="J361" s="46"/>
      <c r="K361" s="47">
        <f>+J361</f>
        <v>0</v>
      </c>
    </row>
    <row r="362" spans="1:12" ht="14.4" x14ac:dyDescent="0.3">
      <c r="A362" s="1215"/>
      <c r="B362" s="1216"/>
      <c r="C362" s="1216"/>
      <c r="D362" s="1216"/>
      <c r="E362" s="1216"/>
      <c r="F362" s="1216"/>
      <c r="G362" s="1216"/>
      <c r="H362" s="1216"/>
      <c r="I362" s="1216"/>
      <c r="J362" s="1216"/>
      <c r="K362" s="1217"/>
    </row>
    <row r="363" spans="1:12" ht="14.4" x14ac:dyDescent="0.3">
      <c r="A363" s="34"/>
      <c r="B363" s="35"/>
      <c r="C363" s="31"/>
      <c r="D363" s="31"/>
      <c r="E363" s="32"/>
      <c r="F363" s="32"/>
      <c r="G363" s="32"/>
      <c r="H363" s="32"/>
      <c r="I363" s="32"/>
      <c r="J363" s="32"/>
      <c r="K363" s="33"/>
    </row>
    <row r="364" spans="1:12" ht="14.4" thickBot="1" x14ac:dyDescent="0.35">
      <c r="A364" s="1218" t="s">
        <v>19</v>
      </c>
      <c r="B364" s="1219"/>
      <c r="C364" s="1219"/>
      <c r="D364" s="1219"/>
      <c r="E364" s="1219"/>
      <c r="F364" s="1219"/>
      <c r="G364" s="1219"/>
      <c r="H364" s="1219"/>
      <c r="I364" s="20"/>
      <c r="J364" s="20"/>
      <c r="K364" s="21"/>
    </row>
    <row r="365" spans="1:12" ht="14.4" thickBot="1" x14ac:dyDescent="0.35">
      <c r="A365" s="1220"/>
      <c r="B365" s="1221"/>
      <c r="C365" s="1221"/>
      <c r="D365" s="1221"/>
      <c r="E365" s="1221"/>
      <c r="F365" s="1221"/>
      <c r="G365" s="1221"/>
      <c r="H365" s="1221"/>
      <c r="I365" s="1222" t="s">
        <v>15</v>
      </c>
      <c r="J365" s="1223"/>
      <c r="K365" s="28">
        <f>SUM(K356:K361)</f>
        <v>52</v>
      </c>
    </row>
    <row r="366" spans="1:12" ht="14.4" thickBot="1" x14ac:dyDescent="0.35">
      <c r="A366" s="1249"/>
      <c r="B366" s="1250"/>
      <c r="C366" s="1250"/>
      <c r="D366" s="1250"/>
      <c r="E366" s="1250"/>
      <c r="F366" s="1250"/>
      <c r="G366" s="1250"/>
      <c r="H366" s="1250"/>
      <c r="I366" s="1250"/>
      <c r="J366" s="1250"/>
      <c r="K366" s="1251"/>
    </row>
    <row r="367" spans="1:12" x14ac:dyDescent="0.3">
      <c r="A367" s="1233" t="s">
        <v>55</v>
      </c>
      <c r="B367" s="1234"/>
      <c r="C367" s="1234"/>
      <c r="D367" s="1234"/>
      <c r="E367" s="1234"/>
      <c r="F367" s="1234"/>
      <c r="G367" s="1234"/>
      <c r="H367" s="1234"/>
      <c r="I367" s="1234"/>
      <c r="J367" s="1234"/>
      <c r="K367" s="1235"/>
    </row>
    <row r="368" spans="1:12" x14ac:dyDescent="0.3">
      <c r="A368" s="1236" t="s">
        <v>6</v>
      </c>
      <c r="B368" s="1237"/>
      <c r="C368" s="1240" t="s">
        <v>7</v>
      </c>
      <c r="D368" s="1237"/>
      <c r="E368" s="1242" t="s">
        <v>8</v>
      </c>
      <c r="F368" s="1243"/>
      <c r="G368" s="1244"/>
      <c r="H368" s="1242" t="s">
        <v>0</v>
      </c>
      <c r="I368" s="1243"/>
      <c r="J368" s="1244"/>
      <c r="K368" s="1245" t="s">
        <v>3</v>
      </c>
    </row>
    <row r="369" spans="1:11" x14ac:dyDescent="0.3">
      <c r="A369" s="1238"/>
      <c r="B369" s="1239"/>
      <c r="C369" s="1241"/>
      <c r="D369" s="1239"/>
      <c r="E369" s="3" t="s">
        <v>16</v>
      </c>
      <c r="F369" s="3" t="s">
        <v>17</v>
      </c>
      <c r="G369" s="3" t="s">
        <v>11</v>
      </c>
      <c r="H369" s="4" t="s">
        <v>1</v>
      </c>
      <c r="I369" s="4" t="s">
        <v>12</v>
      </c>
      <c r="J369" s="4" t="s">
        <v>13</v>
      </c>
      <c r="K369" s="1246"/>
    </row>
    <row r="370" spans="1:11" x14ac:dyDescent="0.3">
      <c r="A370" s="1247" t="s">
        <v>21</v>
      </c>
      <c r="B370" s="1248"/>
      <c r="C370" s="5" t="s">
        <v>22</v>
      </c>
      <c r="D370" s="5" t="s">
        <v>23</v>
      </c>
      <c r="E370" s="6">
        <v>0</v>
      </c>
      <c r="F370" s="7">
        <v>0</v>
      </c>
      <c r="G370" s="22">
        <v>0.2</v>
      </c>
      <c r="H370" s="22">
        <v>0</v>
      </c>
      <c r="I370" s="23">
        <f>+F370*E370</f>
        <v>0</v>
      </c>
      <c r="J370" s="24">
        <f>+E370*F370*G370</f>
        <v>0</v>
      </c>
      <c r="K370" s="25">
        <f>+I370</f>
        <v>0</v>
      </c>
    </row>
    <row r="371" spans="1:11" ht="27.6" customHeight="1" x14ac:dyDescent="0.3">
      <c r="A371" s="1211" t="s">
        <v>73</v>
      </c>
      <c r="B371" s="1212"/>
      <c r="C371" s="5" t="s">
        <v>22</v>
      </c>
      <c r="D371" s="5" t="s">
        <v>74</v>
      </c>
      <c r="E371" s="6">
        <v>0</v>
      </c>
      <c r="F371" s="7">
        <f>+F370</f>
        <v>0</v>
      </c>
      <c r="G371" s="22"/>
      <c r="H371" s="22">
        <v>0</v>
      </c>
      <c r="I371" s="23">
        <f t="shared" ref="I371:I373" si="46">+F371*E371</f>
        <v>0</v>
      </c>
      <c r="J371" s="24">
        <f t="shared" ref="J371:J373" si="47">+E371*F371*G371</f>
        <v>0</v>
      </c>
      <c r="K371" s="47">
        <f>+H371*E371</f>
        <v>0</v>
      </c>
    </row>
    <row r="372" spans="1:11" ht="26.4" customHeight="1" x14ac:dyDescent="0.3">
      <c r="A372" s="1211" t="s">
        <v>75</v>
      </c>
      <c r="B372" s="1212"/>
      <c r="C372" s="5" t="s">
        <v>22</v>
      </c>
      <c r="D372" s="5" t="s">
        <v>76</v>
      </c>
      <c r="E372" s="6">
        <v>0</v>
      </c>
      <c r="F372" s="7">
        <f>+F371</f>
        <v>0</v>
      </c>
      <c r="G372" s="22"/>
      <c r="H372" s="22">
        <v>0</v>
      </c>
      <c r="I372" s="23">
        <f t="shared" si="46"/>
        <v>0</v>
      </c>
      <c r="J372" s="24">
        <f t="shared" si="47"/>
        <v>0</v>
      </c>
      <c r="K372" s="47">
        <f>+H372*E372</f>
        <v>0</v>
      </c>
    </row>
    <row r="373" spans="1:11" x14ac:dyDescent="0.3">
      <c r="A373" s="1247" t="s">
        <v>77</v>
      </c>
      <c r="B373" s="1248"/>
      <c r="C373" s="5" t="s">
        <v>22</v>
      </c>
      <c r="D373" s="5" t="s">
        <v>78</v>
      </c>
      <c r="E373" s="6">
        <v>0</v>
      </c>
      <c r="F373" s="7">
        <v>0</v>
      </c>
      <c r="G373" s="7">
        <v>0</v>
      </c>
      <c r="H373" s="7">
        <v>0</v>
      </c>
      <c r="I373" s="23">
        <f t="shared" si="46"/>
        <v>0</v>
      </c>
      <c r="J373" s="24">
        <f t="shared" si="47"/>
        <v>0</v>
      </c>
      <c r="K373" s="47">
        <f>+H373*E373</f>
        <v>0</v>
      </c>
    </row>
    <row r="374" spans="1:11" ht="31.2" customHeight="1" x14ac:dyDescent="0.3">
      <c r="A374" s="1211" t="s">
        <v>79</v>
      </c>
      <c r="B374" s="1212"/>
      <c r="C374" s="5" t="s">
        <v>22</v>
      </c>
      <c r="D374" s="5" t="s">
        <v>80</v>
      </c>
      <c r="E374" s="6">
        <v>0</v>
      </c>
      <c r="F374" s="7">
        <v>0</v>
      </c>
      <c r="G374" s="7">
        <v>0</v>
      </c>
      <c r="H374" s="7">
        <v>0</v>
      </c>
      <c r="I374" s="23">
        <f t="shared" ref="I374" si="48">+F374*E374</f>
        <v>0</v>
      </c>
      <c r="J374" s="24">
        <f t="shared" ref="J374" si="49">+E374*F374*G374</f>
        <v>0</v>
      </c>
      <c r="K374" s="47">
        <f>+H374*E374</f>
        <v>0</v>
      </c>
    </row>
    <row r="375" spans="1:11" x14ac:dyDescent="0.3">
      <c r="A375" s="1213"/>
      <c r="B375" s="1214"/>
      <c r="C375" s="5"/>
      <c r="D375" s="5"/>
      <c r="E375" s="6"/>
      <c r="F375" s="7"/>
      <c r="G375" s="7"/>
      <c r="H375" s="7"/>
      <c r="I375" s="27"/>
      <c r="J375" s="46"/>
      <c r="K375" s="47">
        <f>+J375</f>
        <v>0</v>
      </c>
    </row>
    <row r="376" spans="1:11" ht="14.4" x14ac:dyDescent="0.3">
      <c r="A376" s="1215"/>
      <c r="B376" s="1216"/>
      <c r="C376" s="1216"/>
      <c r="D376" s="1216"/>
      <c r="E376" s="1216"/>
      <c r="F376" s="1216"/>
      <c r="G376" s="1216"/>
      <c r="H376" s="1216"/>
      <c r="I376" s="1216"/>
      <c r="J376" s="1216"/>
      <c r="K376" s="1217"/>
    </row>
    <row r="377" spans="1:11" ht="14.4" x14ac:dyDescent="0.3">
      <c r="A377" s="34"/>
      <c r="B377" s="35"/>
      <c r="C377" s="31"/>
      <c r="D377" s="31"/>
      <c r="E377" s="32"/>
      <c r="F377" s="32"/>
      <c r="G377" s="32"/>
      <c r="H377" s="32"/>
      <c r="I377" s="32"/>
      <c r="J377" s="32"/>
      <c r="K377" s="33"/>
    </row>
    <row r="378" spans="1:11" ht="14.4" thickBot="1" x14ac:dyDescent="0.35">
      <c r="A378" s="1218" t="s">
        <v>19</v>
      </c>
      <c r="B378" s="1219"/>
      <c r="C378" s="1219"/>
      <c r="D378" s="1219"/>
      <c r="E378" s="1219"/>
      <c r="F378" s="1219"/>
      <c r="G378" s="1219"/>
      <c r="H378" s="1219"/>
      <c r="I378" s="20"/>
      <c r="J378" s="20"/>
      <c r="K378" s="21"/>
    </row>
    <row r="379" spans="1:11" ht="14.4" thickBot="1" x14ac:dyDescent="0.35">
      <c r="A379" s="1220"/>
      <c r="B379" s="1221"/>
      <c r="C379" s="1221"/>
      <c r="D379" s="1221"/>
      <c r="E379" s="1221"/>
      <c r="F379" s="1221"/>
      <c r="G379" s="1221"/>
      <c r="H379" s="1221"/>
      <c r="I379" s="1222" t="s">
        <v>15</v>
      </c>
      <c r="J379" s="1223"/>
      <c r="K379" s="28">
        <f>SUM(K370:K375)</f>
        <v>0</v>
      </c>
    </row>
    <row r="380" spans="1:11" ht="14.4" thickBot="1" x14ac:dyDescent="0.35">
      <c r="A380" s="1249"/>
      <c r="B380" s="1250"/>
      <c r="C380" s="1250"/>
      <c r="D380" s="1250"/>
      <c r="E380" s="1250"/>
      <c r="F380" s="1250"/>
      <c r="G380" s="1250"/>
      <c r="H380" s="1250"/>
      <c r="I380" s="1250"/>
      <c r="J380" s="1250"/>
      <c r="K380" s="1251"/>
    </row>
    <row r="381" spans="1:11" x14ac:dyDescent="0.3">
      <c r="A381" s="1233" t="s">
        <v>56</v>
      </c>
      <c r="B381" s="1234"/>
      <c r="C381" s="1234"/>
      <c r="D381" s="1234"/>
      <c r="E381" s="1234"/>
      <c r="F381" s="1234"/>
      <c r="G381" s="1234"/>
      <c r="H381" s="1234"/>
      <c r="I381" s="1234"/>
      <c r="J381" s="1234"/>
      <c r="K381" s="1235"/>
    </row>
    <row r="382" spans="1:11" x14ac:dyDescent="0.3">
      <c r="A382" s="1236" t="s">
        <v>6</v>
      </c>
      <c r="B382" s="1237"/>
      <c r="C382" s="1240" t="s">
        <v>7</v>
      </c>
      <c r="D382" s="1237"/>
      <c r="E382" s="1242" t="s">
        <v>8</v>
      </c>
      <c r="F382" s="1243"/>
      <c r="G382" s="1244"/>
      <c r="H382" s="1242" t="s">
        <v>0</v>
      </c>
      <c r="I382" s="1243"/>
      <c r="J382" s="1244"/>
      <c r="K382" s="1245" t="s">
        <v>3</v>
      </c>
    </row>
    <row r="383" spans="1:11" x14ac:dyDescent="0.3">
      <c r="A383" s="1238"/>
      <c r="B383" s="1239"/>
      <c r="C383" s="1241"/>
      <c r="D383" s="1239"/>
      <c r="E383" s="3" t="s">
        <v>16</v>
      </c>
      <c r="F383" s="3" t="s">
        <v>17</v>
      </c>
      <c r="G383" s="3" t="s">
        <v>11</v>
      </c>
      <c r="H383" s="4" t="s">
        <v>1</v>
      </c>
      <c r="I383" s="4" t="s">
        <v>12</v>
      </c>
      <c r="J383" s="4" t="s">
        <v>13</v>
      </c>
      <c r="K383" s="1246"/>
    </row>
    <row r="384" spans="1:11" x14ac:dyDescent="0.3">
      <c r="A384" s="1247" t="s">
        <v>21</v>
      </c>
      <c r="B384" s="1248"/>
      <c r="C384" s="5" t="s">
        <v>22</v>
      </c>
      <c r="D384" s="5" t="s">
        <v>23</v>
      </c>
      <c r="E384" s="6">
        <v>0</v>
      </c>
      <c r="F384" s="7">
        <v>0</v>
      </c>
      <c r="G384" s="22">
        <v>0</v>
      </c>
      <c r="H384" s="22">
        <v>0</v>
      </c>
      <c r="I384" s="23">
        <f>+F384*E384</f>
        <v>0</v>
      </c>
      <c r="J384" s="24">
        <f>+E384*F384*G384</f>
        <v>0</v>
      </c>
      <c r="K384" s="25">
        <f>+I384</f>
        <v>0</v>
      </c>
    </row>
    <row r="385" spans="1:11" ht="25.8" customHeight="1" x14ac:dyDescent="0.3">
      <c r="A385" s="1211" t="s">
        <v>73</v>
      </c>
      <c r="B385" s="1212"/>
      <c r="C385" s="5" t="s">
        <v>22</v>
      </c>
      <c r="D385" s="5" t="s">
        <v>74</v>
      </c>
      <c r="E385" s="6">
        <v>0</v>
      </c>
      <c r="F385" s="7">
        <f>+F384</f>
        <v>0</v>
      </c>
      <c r="G385" s="22">
        <v>0</v>
      </c>
      <c r="H385" s="22">
        <v>0</v>
      </c>
      <c r="I385" s="23">
        <f t="shared" ref="I385:I387" si="50">+F385*E385</f>
        <v>0</v>
      </c>
      <c r="J385" s="24">
        <f t="shared" ref="J385:J387" si="51">+E385*F385*G385</f>
        <v>0</v>
      </c>
      <c r="K385" s="25">
        <f t="shared" ref="K385:K387" si="52">+I385</f>
        <v>0</v>
      </c>
    </row>
    <row r="386" spans="1:11" ht="25.8" customHeight="1" x14ac:dyDescent="0.3">
      <c r="A386" s="1211" t="s">
        <v>75</v>
      </c>
      <c r="B386" s="1212"/>
      <c r="C386" s="5" t="s">
        <v>22</v>
      </c>
      <c r="D386" s="5" t="s">
        <v>76</v>
      </c>
      <c r="E386" s="6">
        <v>0</v>
      </c>
      <c r="F386" s="7">
        <f>+F385</f>
        <v>0</v>
      </c>
      <c r="G386" s="22">
        <v>0</v>
      </c>
      <c r="H386" s="22">
        <v>0</v>
      </c>
      <c r="I386" s="23">
        <f t="shared" si="50"/>
        <v>0</v>
      </c>
      <c r="J386" s="24">
        <f t="shared" si="51"/>
        <v>0</v>
      </c>
      <c r="K386" s="25">
        <f t="shared" si="52"/>
        <v>0</v>
      </c>
    </row>
    <row r="387" spans="1:11" x14ac:dyDescent="0.3">
      <c r="A387" s="1247" t="s">
        <v>77</v>
      </c>
      <c r="B387" s="1248"/>
      <c r="C387" s="5" t="s">
        <v>22</v>
      </c>
      <c r="D387" s="5" t="s">
        <v>78</v>
      </c>
      <c r="E387" s="6">
        <v>0</v>
      </c>
      <c r="F387" s="7">
        <v>0</v>
      </c>
      <c r="G387" s="7">
        <v>0</v>
      </c>
      <c r="H387" s="7">
        <v>0</v>
      </c>
      <c r="I387" s="23">
        <f t="shared" si="50"/>
        <v>0</v>
      </c>
      <c r="J387" s="24">
        <f t="shared" si="51"/>
        <v>0</v>
      </c>
      <c r="K387" s="25">
        <f t="shared" si="52"/>
        <v>0</v>
      </c>
    </row>
    <row r="388" spans="1:11" ht="28.8" customHeight="1" x14ac:dyDescent="0.3">
      <c r="A388" s="1211" t="s">
        <v>79</v>
      </c>
      <c r="B388" s="1212"/>
      <c r="C388" s="5" t="s">
        <v>22</v>
      </c>
      <c r="D388" s="5" t="s">
        <v>80</v>
      </c>
      <c r="E388" s="6">
        <v>109.65</v>
      </c>
      <c r="F388" s="7">
        <v>0</v>
      </c>
      <c r="G388" s="7">
        <v>0</v>
      </c>
      <c r="H388" s="7">
        <v>0</v>
      </c>
      <c r="I388" s="23">
        <f t="shared" ref="I388" si="53">+F388*E388</f>
        <v>0</v>
      </c>
      <c r="J388" s="24">
        <f t="shared" ref="J388" si="54">+E388*F388*G388</f>
        <v>0</v>
      </c>
      <c r="K388" s="47">
        <f>+E388</f>
        <v>109.65</v>
      </c>
    </row>
    <row r="389" spans="1:11" x14ac:dyDescent="0.3">
      <c r="A389" s="1213"/>
      <c r="B389" s="1214"/>
      <c r="C389" s="5"/>
      <c r="D389" s="5"/>
      <c r="E389" s="6"/>
      <c r="F389" s="7"/>
      <c r="G389" s="7"/>
      <c r="H389" s="7"/>
      <c r="I389" s="27"/>
      <c r="J389" s="46"/>
      <c r="K389" s="47">
        <f>+J389</f>
        <v>0</v>
      </c>
    </row>
    <row r="390" spans="1:11" ht="14.4" x14ac:dyDescent="0.3">
      <c r="A390" s="1215"/>
      <c r="B390" s="1216"/>
      <c r="C390" s="1216"/>
      <c r="D390" s="1216"/>
      <c r="E390" s="1216"/>
      <c r="F390" s="1216"/>
      <c r="G390" s="1216"/>
      <c r="H390" s="1216"/>
      <c r="I390" s="1216"/>
      <c r="J390" s="1216"/>
      <c r="K390" s="1217"/>
    </row>
    <row r="391" spans="1:11" ht="14.4" x14ac:dyDescent="0.3">
      <c r="A391" s="34"/>
      <c r="B391" s="35"/>
      <c r="C391" s="31"/>
      <c r="D391" s="31"/>
      <c r="E391" s="32"/>
      <c r="F391" s="32"/>
      <c r="G391" s="32"/>
      <c r="H391" s="32"/>
      <c r="I391" s="32"/>
      <c r="J391" s="32"/>
      <c r="K391" s="33"/>
    </row>
    <row r="392" spans="1:11" ht="14.4" thickBot="1" x14ac:dyDescent="0.35">
      <c r="A392" s="1218" t="s">
        <v>19</v>
      </c>
      <c r="B392" s="1219"/>
      <c r="C392" s="1219"/>
      <c r="D392" s="1219"/>
      <c r="E392" s="1219"/>
      <c r="F392" s="1219"/>
      <c r="G392" s="1219"/>
      <c r="H392" s="1219"/>
      <c r="I392" s="20"/>
      <c r="J392" s="20"/>
      <c r="K392" s="21"/>
    </row>
    <row r="393" spans="1:11" ht="14.4" thickBot="1" x14ac:dyDescent="0.35">
      <c r="A393" s="1220"/>
      <c r="B393" s="1221"/>
      <c r="C393" s="1221"/>
      <c r="D393" s="1221"/>
      <c r="E393" s="1221"/>
      <c r="F393" s="1221"/>
      <c r="G393" s="1221"/>
      <c r="H393" s="1221"/>
      <c r="I393" s="1222" t="s">
        <v>15</v>
      </c>
      <c r="J393" s="1223"/>
      <c r="K393" s="28">
        <f>SUM(K384:K389)</f>
        <v>109.65</v>
      </c>
    </row>
    <row r="394" spans="1:11" ht="14.4" thickBot="1" x14ac:dyDescent="0.35">
      <c r="A394" s="1249"/>
      <c r="B394" s="1250"/>
      <c r="C394" s="1250"/>
      <c r="D394" s="1250"/>
      <c r="E394" s="1250"/>
      <c r="F394" s="1250"/>
      <c r="G394" s="1250"/>
      <c r="H394" s="1250"/>
      <c r="I394" s="1250"/>
      <c r="J394" s="1250"/>
      <c r="K394" s="1251"/>
    </row>
    <row r="395" spans="1:11" x14ac:dyDescent="0.3">
      <c r="A395" s="1233" t="s">
        <v>57</v>
      </c>
      <c r="B395" s="1234"/>
      <c r="C395" s="1234"/>
      <c r="D395" s="1234"/>
      <c r="E395" s="1234"/>
      <c r="F395" s="1234"/>
      <c r="G395" s="1234"/>
      <c r="H395" s="1234"/>
      <c r="I395" s="1234"/>
      <c r="J395" s="1234"/>
      <c r="K395" s="1235"/>
    </row>
    <row r="396" spans="1:11" x14ac:dyDescent="0.3">
      <c r="A396" s="1236" t="s">
        <v>6</v>
      </c>
      <c r="B396" s="1237"/>
      <c r="C396" s="1240" t="s">
        <v>7</v>
      </c>
      <c r="D396" s="1237"/>
      <c r="E396" s="1242" t="s">
        <v>8</v>
      </c>
      <c r="F396" s="1243"/>
      <c r="G396" s="1244"/>
      <c r="H396" s="1242" t="s">
        <v>0</v>
      </c>
      <c r="I396" s="1243"/>
      <c r="J396" s="1244"/>
      <c r="K396" s="1245" t="s">
        <v>3</v>
      </c>
    </row>
    <row r="397" spans="1:11" x14ac:dyDescent="0.3">
      <c r="A397" s="1238"/>
      <c r="B397" s="1239"/>
      <c r="C397" s="1241"/>
      <c r="D397" s="1239"/>
      <c r="E397" s="3" t="s">
        <v>16</v>
      </c>
      <c r="F397" s="3" t="s">
        <v>17</v>
      </c>
      <c r="G397" s="3" t="s">
        <v>11</v>
      </c>
      <c r="H397" s="4" t="s">
        <v>1</v>
      </c>
      <c r="I397" s="4" t="s">
        <v>12</v>
      </c>
      <c r="J397" s="4" t="s">
        <v>13</v>
      </c>
      <c r="K397" s="1246"/>
    </row>
    <row r="398" spans="1:11" x14ac:dyDescent="0.3">
      <c r="A398" s="1247" t="s">
        <v>21</v>
      </c>
      <c r="B398" s="1248"/>
      <c r="C398" s="5" t="s">
        <v>22</v>
      </c>
      <c r="D398" s="5" t="s">
        <v>23</v>
      </c>
      <c r="E398" s="6">
        <v>0</v>
      </c>
      <c r="F398" s="7">
        <v>0</v>
      </c>
      <c r="G398" s="22">
        <v>0</v>
      </c>
      <c r="H398" s="22">
        <v>0</v>
      </c>
      <c r="I398" s="23">
        <f>+F398*E398</f>
        <v>0</v>
      </c>
      <c r="J398" s="24">
        <f>+E398*F398*G398</f>
        <v>0</v>
      </c>
      <c r="K398" s="25">
        <f>+I398</f>
        <v>0</v>
      </c>
    </row>
    <row r="399" spans="1:11" ht="25.8" customHeight="1" x14ac:dyDescent="0.3">
      <c r="A399" s="1211" t="s">
        <v>73</v>
      </c>
      <c r="B399" s="1212"/>
      <c r="C399" s="5" t="s">
        <v>22</v>
      </c>
      <c r="D399" s="5" t="s">
        <v>74</v>
      </c>
      <c r="E399" s="6">
        <v>0</v>
      </c>
      <c r="F399" s="7">
        <f>+F398</f>
        <v>0</v>
      </c>
      <c r="G399" s="22">
        <v>0</v>
      </c>
      <c r="H399" s="22">
        <v>0</v>
      </c>
      <c r="I399" s="23">
        <f t="shared" ref="I399:I401" si="55">+F399*E399</f>
        <v>0</v>
      </c>
      <c r="J399" s="24">
        <f t="shared" ref="J399:J401" si="56">+E399*F399*G399</f>
        <v>0</v>
      </c>
      <c r="K399" s="25">
        <f t="shared" ref="K399:K401" si="57">+I399</f>
        <v>0</v>
      </c>
    </row>
    <row r="400" spans="1:11" ht="25.8" customHeight="1" x14ac:dyDescent="0.3">
      <c r="A400" s="1211" t="s">
        <v>75</v>
      </c>
      <c r="B400" s="1212"/>
      <c r="C400" s="5" t="s">
        <v>22</v>
      </c>
      <c r="D400" s="5" t="s">
        <v>76</v>
      </c>
      <c r="E400" s="6">
        <v>0</v>
      </c>
      <c r="F400" s="7">
        <f>+F399</f>
        <v>0</v>
      </c>
      <c r="G400" s="22">
        <v>0</v>
      </c>
      <c r="H400" s="22">
        <v>0</v>
      </c>
      <c r="I400" s="23">
        <f t="shared" si="55"/>
        <v>0</v>
      </c>
      <c r="J400" s="24">
        <f t="shared" si="56"/>
        <v>0</v>
      </c>
      <c r="K400" s="25">
        <f t="shared" si="57"/>
        <v>0</v>
      </c>
    </row>
    <row r="401" spans="1:11" x14ac:dyDescent="0.3">
      <c r="A401" s="1247" t="s">
        <v>77</v>
      </c>
      <c r="B401" s="1248"/>
      <c r="C401" s="5" t="s">
        <v>22</v>
      </c>
      <c r="D401" s="5" t="s">
        <v>78</v>
      </c>
      <c r="E401" s="6">
        <v>0</v>
      </c>
      <c r="F401" s="7">
        <v>0</v>
      </c>
      <c r="G401" s="7">
        <v>0</v>
      </c>
      <c r="H401" s="7">
        <v>0</v>
      </c>
      <c r="I401" s="23">
        <f t="shared" si="55"/>
        <v>0</v>
      </c>
      <c r="J401" s="24">
        <f t="shared" si="56"/>
        <v>0</v>
      </c>
      <c r="K401" s="25">
        <f t="shared" si="57"/>
        <v>0</v>
      </c>
    </row>
    <row r="402" spans="1:11" ht="29.4" customHeight="1" x14ac:dyDescent="0.3">
      <c r="A402" s="1211" t="s">
        <v>79</v>
      </c>
      <c r="B402" s="1212"/>
      <c r="C402" s="5" t="s">
        <v>22</v>
      </c>
      <c r="D402" s="5" t="s">
        <v>80</v>
      </c>
      <c r="E402" s="6">
        <v>0</v>
      </c>
      <c r="F402" s="7">
        <v>0</v>
      </c>
      <c r="G402" s="7">
        <v>0</v>
      </c>
      <c r="H402" s="7">
        <v>0</v>
      </c>
      <c r="I402" s="23">
        <f t="shared" ref="I402" si="58">+F402*E402</f>
        <v>0</v>
      </c>
      <c r="J402" s="24">
        <f t="shared" ref="J402" si="59">+E402*F402*G402</f>
        <v>0</v>
      </c>
      <c r="K402" s="25">
        <f t="shared" ref="K402" si="60">+I402</f>
        <v>0</v>
      </c>
    </row>
    <row r="403" spans="1:11" x14ac:dyDescent="0.3">
      <c r="A403" s="1213"/>
      <c r="B403" s="1214"/>
      <c r="C403" s="5"/>
      <c r="D403" s="5"/>
      <c r="E403" s="6"/>
      <c r="F403" s="7"/>
      <c r="G403" s="7"/>
      <c r="H403" s="7"/>
      <c r="I403" s="27"/>
      <c r="J403" s="46"/>
      <c r="K403" s="47">
        <f>+J403</f>
        <v>0</v>
      </c>
    </row>
    <row r="404" spans="1:11" ht="14.4" x14ac:dyDescent="0.3">
      <c r="A404" s="1215"/>
      <c r="B404" s="1216"/>
      <c r="C404" s="1216"/>
      <c r="D404" s="1216"/>
      <c r="E404" s="1216"/>
      <c r="F404" s="1216"/>
      <c r="G404" s="1216"/>
      <c r="H404" s="1216"/>
      <c r="I404" s="1216"/>
      <c r="J404" s="1216"/>
      <c r="K404" s="1217"/>
    </row>
    <row r="405" spans="1:11" ht="14.4" x14ac:dyDescent="0.3">
      <c r="A405" s="34"/>
      <c r="B405" s="35"/>
      <c r="C405" s="31"/>
      <c r="D405" s="31"/>
      <c r="E405" s="32"/>
      <c r="F405" s="32"/>
      <c r="G405" s="32"/>
      <c r="H405" s="32"/>
      <c r="I405" s="32"/>
      <c r="J405" s="32"/>
      <c r="K405" s="33"/>
    </row>
    <row r="406" spans="1:11" ht="14.4" thickBot="1" x14ac:dyDescent="0.35">
      <c r="A406" s="1218" t="s">
        <v>19</v>
      </c>
      <c r="B406" s="1219"/>
      <c r="C406" s="1219"/>
      <c r="D406" s="1219"/>
      <c r="E406" s="1219"/>
      <c r="F406" s="1219"/>
      <c r="G406" s="1219"/>
      <c r="H406" s="1219"/>
      <c r="I406" s="20"/>
      <c r="J406" s="20"/>
      <c r="K406" s="21"/>
    </row>
    <row r="407" spans="1:11" ht="14.4" thickBot="1" x14ac:dyDescent="0.35">
      <c r="A407" s="1220"/>
      <c r="B407" s="1221"/>
      <c r="C407" s="1221"/>
      <c r="D407" s="1221"/>
      <c r="E407" s="1221"/>
      <c r="F407" s="1221"/>
      <c r="G407" s="1221"/>
      <c r="H407" s="1221"/>
      <c r="I407" s="1222" t="s">
        <v>15</v>
      </c>
      <c r="J407" s="1223"/>
      <c r="K407" s="28">
        <f>SUM(K398:K403)</f>
        <v>0</v>
      </c>
    </row>
    <row r="408" spans="1:11" ht="14.4" thickBot="1" x14ac:dyDescent="0.35">
      <c r="A408" s="1249"/>
      <c r="B408" s="1250"/>
      <c r="C408" s="1250"/>
      <c r="D408" s="1250"/>
      <c r="E408" s="1250"/>
      <c r="F408" s="1250"/>
      <c r="G408" s="1250"/>
      <c r="H408" s="1250"/>
      <c r="I408" s="1250"/>
      <c r="J408" s="1250"/>
      <c r="K408" s="1251"/>
    </row>
    <row r="409" spans="1:11" x14ac:dyDescent="0.3">
      <c r="A409" s="1233" t="s">
        <v>58</v>
      </c>
      <c r="B409" s="1234"/>
      <c r="C409" s="1234"/>
      <c r="D409" s="1234"/>
      <c r="E409" s="1234"/>
      <c r="F409" s="1234"/>
      <c r="G409" s="1234"/>
      <c r="H409" s="1234"/>
      <c r="I409" s="1234"/>
      <c r="J409" s="1234"/>
      <c r="K409" s="1235"/>
    </row>
    <row r="410" spans="1:11" x14ac:dyDescent="0.3">
      <c r="A410" s="1236" t="s">
        <v>6</v>
      </c>
      <c r="B410" s="1237"/>
      <c r="C410" s="1240" t="s">
        <v>7</v>
      </c>
      <c r="D410" s="1237"/>
      <c r="E410" s="1242" t="s">
        <v>8</v>
      </c>
      <c r="F410" s="1243"/>
      <c r="G410" s="1244"/>
      <c r="H410" s="1242" t="s">
        <v>0</v>
      </c>
      <c r="I410" s="1243"/>
      <c r="J410" s="1244"/>
      <c r="K410" s="1245" t="s">
        <v>3</v>
      </c>
    </row>
    <row r="411" spans="1:11" x14ac:dyDescent="0.3">
      <c r="A411" s="1238"/>
      <c r="B411" s="1239"/>
      <c r="C411" s="1241"/>
      <c r="D411" s="1239"/>
      <c r="E411" s="3" t="s">
        <v>16</v>
      </c>
      <c r="F411" s="3" t="s">
        <v>17</v>
      </c>
      <c r="G411" s="3" t="s">
        <v>11</v>
      </c>
      <c r="H411" s="4" t="s">
        <v>1</v>
      </c>
      <c r="I411" s="4" t="s">
        <v>12</v>
      </c>
      <c r="J411" s="4" t="s">
        <v>13</v>
      </c>
      <c r="K411" s="1246"/>
    </row>
    <row r="412" spans="1:11" x14ac:dyDescent="0.3">
      <c r="A412" s="1247" t="s">
        <v>21</v>
      </c>
      <c r="B412" s="1248"/>
      <c r="C412" s="5" t="s">
        <v>22</v>
      </c>
      <c r="D412" s="5" t="s">
        <v>23</v>
      </c>
      <c r="E412" s="6">
        <v>0</v>
      </c>
      <c r="F412" s="7">
        <v>0</v>
      </c>
      <c r="G412" s="22">
        <v>0</v>
      </c>
      <c r="H412" s="22">
        <v>0</v>
      </c>
      <c r="I412" s="23">
        <f>+F412*E412</f>
        <v>0</v>
      </c>
      <c r="J412" s="24">
        <f>+E412*F412*G412</f>
        <v>0</v>
      </c>
      <c r="K412" s="25">
        <f>+I412</f>
        <v>0</v>
      </c>
    </row>
    <row r="413" spans="1:11" ht="27.6" customHeight="1" x14ac:dyDescent="0.3">
      <c r="A413" s="1211" t="s">
        <v>73</v>
      </c>
      <c r="B413" s="1212"/>
      <c r="C413" s="5" t="s">
        <v>22</v>
      </c>
      <c r="D413" s="5" t="s">
        <v>74</v>
      </c>
      <c r="E413" s="6">
        <v>0</v>
      </c>
      <c r="F413" s="7">
        <f>+F412</f>
        <v>0</v>
      </c>
      <c r="G413" s="22">
        <v>0</v>
      </c>
      <c r="H413" s="22">
        <v>0</v>
      </c>
      <c r="I413" s="23">
        <f t="shared" ref="I413:I416" si="61">+F413*E413</f>
        <v>0</v>
      </c>
      <c r="J413" s="24">
        <f t="shared" ref="J413:J416" si="62">+E413*F413*G413</f>
        <v>0</v>
      </c>
      <c r="K413" s="25">
        <f t="shared" ref="K413:K416" si="63">+I413</f>
        <v>0</v>
      </c>
    </row>
    <row r="414" spans="1:11" ht="27.6" customHeight="1" x14ac:dyDescent="0.3">
      <c r="A414" s="1211" t="s">
        <v>75</v>
      </c>
      <c r="B414" s="1212"/>
      <c r="C414" s="5" t="s">
        <v>22</v>
      </c>
      <c r="D414" s="5" t="s">
        <v>76</v>
      </c>
      <c r="E414" s="6">
        <v>0</v>
      </c>
      <c r="F414" s="7">
        <f>+F413</f>
        <v>0</v>
      </c>
      <c r="G414" s="22">
        <v>0</v>
      </c>
      <c r="H414" s="22">
        <v>1</v>
      </c>
      <c r="I414" s="23">
        <f t="shared" si="61"/>
        <v>0</v>
      </c>
      <c r="J414" s="24">
        <f t="shared" si="62"/>
        <v>0</v>
      </c>
      <c r="K414" s="25">
        <f t="shared" si="63"/>
        <v>0</v>
      </c>
    </row>
    <row r="415" spans="1:11" x14ac:dyDescent="0.3">
      <c r="A415" s="1247" t="s">
        <v>77</v>
      </c>
      <c r="B415" s="1248"/>
      <c r="C415" s="5" t="s">
        <v>22</v>
      </c>
      <c r="D415" s="5" t="s">
        <v>78</v>
      </c>
      <c r="E415" s="6">
        <v>0</v>
      </c>
      <c r="F415" s="7">
        <v>0</v>
      </c>
      <c r="G415" s="7">
        <v>0</v>
      </c>
      <c r="H415" s="7">
        <v>0</v>
      </c>
      <c r="I415" s="23">
        <f t="shared" si="61"/>
        <v>0</v>
      </c>
      <c r="J415" s="24">
        <f t="shared" si="62"/>
        <v>0</v>
      </c>
      <c r="K415" s="25">
        <f t="shared" si="63"/>
        <v>0</v>
      </c>
    </row>
    <row r="416" spans="1:11" ht="29.4" customHeight="1" x14ac:dyDescent="0.3">
      <c r="A416" s="1211" t="s">
        <v>79</v>
      </c>
      <c r="B416" s="1212"/>
      <c r="C416" s="5" t="s">
        <v>22</v>
      </c>
      <c r="D416" s="5" t="s">
        <v>80</v>
      </c>
      <c r="E416" s="6">
        <v>0</v>
      </c>
      <c r="F416" s="7">
        <v>0</v>
      </c>
      <c r="G416" s="7">
        <v>0</v>
      </c>
      <c r="H416" s="7">
        <v>0</v>
      </c>
      <c r="I416" s="23">
        <f t="shared" si="61"/>
        <v>0</v>
      </c>
      <c r="J416" s="24">
        <f t="shared" si="62"/>
        <v>0</v>
      </c>
      <c r="K416" s="25">
        <f t="shared" si="63"/>
        <v>0</v>
      </c>
    </row>
    <row r="417" spans="1:12" x14ac:dyDescent="0.3">
      <c r="A417" s="1213"/>
      <c r="B417" s="1214"/>
      <c r="C417" s="5"/>
      <c r="D417" s="5"/>
      <c r="E417" s="6"/>
      <c r="F417" s="7"/>
      <c r="G417" s="7"/>
      <c r="H417" s="7"/>
      <c r="I417" s="27"/>
      <c r="J417" s="46"/>
      <c r="K417" s="47"/>
    </row>
    <row r="418" spans="1:12" ht="14.4" x14ac:dyDescent="0.3">
      <c r="A418" s="1215"/>
      <c r="B418" s="1216"/>
      <c r="C418" s="1216"/>
      <c r="D418" s="1216"/>
      <c r="E418" s="1216"/>
      <c r="F418" s="1216"/>
      <c r="G418" s="1216"/>
      <c r="H418" s="1216"/>
      <c r="I418" s="1216"/>
      <c r="J418" s="1216"/>
      <c r="K418" s="1217"/>
    </row>
    <row r="419" spans="1:12" ht="14.4" x14ac:dyDescent="0.3">
      <c r="A419" s="34"/>
      <c r="B419" s="35"/>
      <c r="C419" s="31"/>
      <c r="D419" s="31"/>
      <c r="E419" s="32"/>
      <c r="F419" s="32"/>
      <c r="G419" s="32"/>
      <c r="H419" s="32"/>
      <c r="I419" s="32"/>
      <c r="J419" s="32"/>
      <c r="K419" s="33"/>
    </row>
    <row r="420" spans="1:12" ht="14.4" thickBot="1" x14ac:dyDescent="0.35">
      <c r="A420" s="1218" t="s">
        <v>19</v>
      </c>
      <c r="B420" s="1219"/>
      <c r="C420" s="1219"/>
      <c r="D420" s="1219"/>
      <c r="E420" s="1219"/>
      <c r="F420" s="1219"/>
      <c r="G420" s="1219"/>
      <c r="H420" s="1219"/>
      <c r="I420" s="20"/>
      <c r="J420" s="20"/>
      <c r="K420" s="21"/>
    </row>
    <row r="421" spans="1:12" ht="14.4" thickBot="1" x14ac:dyDescent="0.35">
      <c r="A421" s="1220"/>
      <c r="B421" s="1221"/>
      <c r="C421" s="1221"/>
      <c r="D421" s="1221"/>
      <c r="E421" s="1221"/>
      <c r="F421" s="1221"/>
      <c r="G421" s="1221"/>
      <c r="H421" s="1221"/>
      <c r="I421" s="1222" t="s">
        <v>15</v>
      </c>
      <c r="J421" s="1223"/>
      <c r="K421" s="28">
        <f>SUM(K412:K417)</f>
        <v>0</v>
      </c>
    </row>
    <row r="422" spans="1:12" ht="14.4" thickBot="1" x14ac:dyDescent="0.35">
      <c r="A422" s="1249"/>
      <c r="B422" s="1250"/>
      <c r="C422" s="1250"/>
      <c r="D422" s="1250"/>
      <c r="E422" s="1250"/>
      <c r="F422" s="1250"/>
      <c r="G422" s="1250"/>
      <c r="H422" s="1250"/>
      <c r="I422" s="1250"/>
      <c r="J422" s="1250"/>
      <c r="K422" s="1251"/>
    </row>
    <row r="423" spans="1:12" x14ac:dyDescent="0.3">
      <c r="A423" s="1233" t="s">
        <v>59</v>
      </c>
      <c r="B423" s="1234"/>
      <c r="C423" s="1234"/>
      <c r="D423" s="1234"/>
      <c r="E423" s="1234"/>
      <c r="F423" s="1234"/>
      <c r="G423" s="1234"/>
      <c r="H423" s="1234"/>
      <c r="I423" s="1234"/>
      <c r="J423" s="1234"/>
      <c r="K423" s="1235"/>
    </row>
    <row r="424" spans="1:12" x14ac:dyDescent="0.3">
      <c r="A424" s="1236" t="s">
        <v>6</v>
      </c>
      <c r="B424" s="1237"/>
      <c r="C424" s="1240" t="s">
        <v>7</v>
      </c>
      <c r="D424" s="1237"/>
      <c r="E424" s="1242" t="s">
        <v>8</v>
      </c>
      <c r="F424" s="1243"/>
      <c r="G424" s="1244"/>
      <c r="H424" s="1242" t="s">
        <v>0</v>
      </c>
      <c r="I424" s="1243"/>
      <c r="J424" s="1244"/>
      <c r="K424" s="1245" t="s">
        <v>3</v>
      </c>
    </row>
    <row r="425" spans="1:12" x14ac:dyDescent="0.3">
      <c r="A425" s="1238"/>
      <c r="B425" s="1239"/>
      <c r="C425" s="1241"/>
      <c r="D425" s="1239"/>
      <c r="E425" s="3" t="s">
        <v>16</v>
      </c>
      <c r="F425" s="3" t="s">
        <v>17</v>
      </c>
      <c r="G425" s="3" t="s">
        <v>11</v>
      </c>
      <c r="H425" s="4" t="s">
        <v>1</v>
      </c>
      <c r="I425" s="4" t="s">
        <v>12</v>
      </c>
      <c r="J425" s="4" t="s">
        <v>13</v>
      </c>
      <c r="K425" s="1246"/>
    </row>
    <row r="426" spans="1:12" x14ac:dyDescent="0.3">
      <c r="A426" s="1247" t="s">
        <v>21</v>
      </c>
      <c r="B426" s="1248"/>
      <c r="C426" s="5" t="s">
        <v>22</v>
      </c>
      <c r="D426" s="5" t="s">
        <v>23</v>
      </c>
      <c r="E426" s="6">
        <v>0</v>
      </c>
      <c r="F426" s="7">
        <v>0</v>
      </c>
      <c r="G426" s="22">
        <v>0.2</v>
      </c>
      <c r="H426" s="22">
        <v>0</v>
      </c>
      <c r="I426" s="23"/>
      <c r="J426" s="24"/>
      <c r="K426" s="25">
        <f>+I426</f>
        <v>0</v>
      </c>
    </row>
    <row r="427" spans="1:12" ht="29.4" customHeight="1" x14ac:dyDescent="0.3">
      <c r="A427" s="1211" t="s">
        <v>73</v>
      </c>
      <c r="B427" s="1212"/>
      <c r="C427" s="5" t="s">
        <v>22</v>
      </c>
      <c r="D427" s="5" t="s">
        <v>74</v>
      </c>
      <c r="E427" s="6">
        <v>177</v>
      </c>
      <c r="F427" s="7">
        <f>3.5+5</f>
        <v>8.5</v>
      </c>
      <c r="G427" s="22">
        <v>0.2</v>
      </c>
      <c r="H427" s="22">
        <v>2</v>
      </c>
      <c r="I427" s="23"/>
      <c r="J427" s="46"/>
      <c r="K427" s="47">
        <f>+(E427/10)*F427*H427</f>
        <v>300.89999999999998</v>
      </c>
      <c r="L427" s="1">
        <f>+'[74]PRESUP. NVA CRUZ'!$F$47</f>
        <v>300.89999999999998</v>
      </c>
    </row>
    <row r="428" spans="1:12" ht="30" customHeight="1" x14ac:dyDescent="0.3">
      <c r="A428" s="1211" t="s">
        <v>75</v>
      </c>
      <c r="B428" s="1212"/>
      <c r="C428" s="5" t="s">
        <v>22</v>
      </c>
      <c r="D428" s="5" t="s">
        <v>76</v>
      </c>
      <c r="E428" s="6">
        <v>124</v>
      </c>
      <c r="F428" s="7">
        <f>4.8+5</f>
        <v>9.8000000000000007</v>
      </c>
      <c r="G428" s="22">
        <v>0.2</v>
      </c>
      <c r="H428" s="22">
        <v>2</v>
      </c>
      <c r="I428" s="23"/>
      <c r="J428" s="46"/>
      <c r="K428" s="47">
        <f>+(E428/10)*F428*H428</f>
        <v>243.04000000000002</v>
      </c>
      <c r="L428" s="1">
        <f>+'[74]PRESUP. DIOS PRIMERO'!$F$47</f>
        <v>243.04000000000002</v>
      </c>
    </row>
    <row r="429" spans="1:12" x14ac:dyDescent="0.3">
      <c r="A429" s="1247" t="s">
        <v>77</v>
      </c>
      <c r="B429" s="1248"/>
      <c r="C429" s="5" t="s">
        <v>22</v>
      </c>
      <c r="D429" s="5" t="s">
        <v>78</v>
      </c>
      <c r="E429" s="6">
        <v>200</v>
      </c>
      <c r="F429" s="7">
        <f>6+5</f>
        <v>11</v>
      </c>
      <c r="G429" s="22">
        <v>0.2</v>
      </c>
      <c r="H429" s="22">
        <v>2</v>
      </c>
      <c r="I429" s="23"/>
      <c r="J429" s="46"/>
      <c r="K429" s="47">
        <f>+(E429/10)*F429*H429</f>
        <v>440</v>
      </c>
      <c r="L429" s="1">
        <f>+'[74]PRESUP. SAN PEDRO'!$F$47</f>
        <v>440</v>
      </c>
    </row>
    <row r="430" spans="1:12" ht="40.200000000000003" customHeight="1" x14ac:dyDescent="0.3">
      <c r="A430" s="1211" t="s">
        <v>79</v>
      </c>
      <c r="B430" s="1212"/>
      <c r="C430" s="5" t="s">
        <v>22</v>
      </c>
      <c r="D430" s="5" t="s">
        <v>80</v>
      </c>
      <c r="E430" s="6">
        <v>15</v>
      </c>
      <c r="F430" s="7">
        <v>0</v>
      </c>
      <c r="G430" s="7">
        <v>0</v>
      </c>
      <c r="H430" s="7">
        <v>6</v>
      </c>
      <c r="I430" s="27"/>
      <c r="J430" s="46"/>
      <c r="K430" s="47">
        <f>+H430*E430</f>
        <v>90</v>
      </c>
      <c r="L430" s="53">
        <f>+'[73]PPTO GENERAL'!$E$208</f>
        <v>90</v>
      </c>
    </row>
    <row r="431" spans="1:12" x14ac:dyDescent="0.3">
      <c r="A431" s="1213"/>
      <c r="B431" s="1214"/>
      <c r="C431" s="5"/>
      <c r="D431" s="5"/>
      <c r="E431" s="6"/>
      <c r="F431" s="7"/>
      <c r="G431" s="7"/>
      <c r="H431" s="7"/>
      <c r="I431" s="27"/>
      <c r="J431" s="46"/>
      <c r="K431" s="47">
        <f>+J431</f>
        <v>0</v>
      </c>
    </row>
    <row r="432" spans="1:12" ht="14.4" x14ac:dyDescent="0.3">
      <c r="A432" s="1215"/>
      <c r="B432" s="1216"/>
      <c r="C432" s="1216"/>
      <c r="D432" s="1216"/>
      <c r="E432" s="1216"/>
      <c r="F432" s="1216"/>
      <c r="G432" s="1216"/>
      <c r="H432" s="1216"/>
      <c r="I432" s="1216"/>
      <c r="J432" s="1216"/>
      <c r="K432" s="1217"/>
    </row>
    <row r="433" spans="1:12" ht="14.4" x14ac:dyDescent="0.3">
      <c r="A433" s="34"/>
      <c r="B433" s="35"/>
      <c r="C433" s="31"/>
      <c r="D433" s="31"/>
      <c r="E433" s="32"/>
      <c r="F433" s="32"/>
      <c r="G433" s="32"/>
      <c r="H433" s="32"/>
      <c r="I433" s="32"/>
      <c r="J433" s="32"/>
      <c r="K433" s="33"/>
    </row>
    <row r="434" spans="1:12" ht="14.4" thickBot="1" x14ac:dyDescent="0.35">
      <c r="A434" s="1218" t="s">
        <v>19</v>
      </c>
      <c r="B434" s="1219"/>
      <c r="C434" s="1219"/>
      <c r="D434" s="1219"/>
      <c r="E434" s="1219"/>
      <c r="F434" s="1219"/>
      <c r="G434" s="1219"/>
      <c r="H434" s="1219"/>
      <c r="I434" s="20"/>
      <c r="J434" s="20"/>
      <c r="K434" s="21"/>
    </row>
    <row r="435" spans="1:12" ht="14.4" thickBot="1" x14ac:dyDescent="0.35">
      <c r="A435" s="1220"/>
      <c r="B435" s="1221"/>
      <c r="C435" s="1221"/>
      <c r="D435" s="1221"/>
      <c r="E435" s="1221"/>
      <c r="F435" s="1221"/>
      <c r="G435" s="1221"/>
      <c r="H435" s="1221"/>
      <c r="I435" s="1222" t="s">
        <v>15</v>
      </c>
      <c r="J435" s="1223"/>
      <c r="K435" s="28">
        <f>SUM(K426:K431)</f>
        <v>1073.94</v>
      </c>
    </row>
    <row r="436" spans="1:12" ht="14.4" thickBot="1" x14ac:dyDescent="0.35">
      <c r="A436" s="1249"/>
      <c r="B436" s="1250"/>
      <c r="C436" s="1250"/>
      <c r="D436" s="1250"/>
      <c r="E436" s="1250"/>
      <c r="F436" s="1250"/>
      <c r="G436" s="1250"/>
      <c r="H436" s="1250"/>
      <c r="I436" s="1250"/>
      <c r="J436" s="1250"/>
      <c r="K436" s="1251"/>
    </row>
    <row r="437" spans="1:12" x14ac:dyDescent="0.3">
      <c r="A437" s="1233" t="s">
        <v>60</v>
      </c>
      <c r="B437" s="1234"/>
      <c r="C437" s="1234"/>
      <c r="D437" s="1234"/>
      <c r="E437" s="1234"/>
      <c r="F437" s="1234"/>
      <c r="G437" s="1234"/>
      <c r="H437" s="1234"/>
      <c r="I437" s="1234"/>
      <c r="J437" s="1234"/>
      <c r="K437" s="1235"/>
    </row>
    <row r="438" spans="1:12" x14ac:dyDescent="0.3">
      <c r="A438" s="1236" t="s">
        <v>6</v>
      </c>
      <c r="B438" s="1237"/>
      <c r="C438" s="1240" t="s">
        <v>7</v>
      </c>
      <c r="D438" s="1237"/>
      <c r="E438" s="1242" t="s">
        <v>8</v>
      </c>
      <c r="F438" s="1243"/>
      <c r="G438" s="1244"/>
      <c r="H438" s="1242" t="s">
        <v>0</v>
      </c>
      <c r="I438" s="1243"/>
      <c r="J438" s="1244"/>
      <c r="K438" s="1245" t="s">
        <v>3</v>
      </c>
    </row>
    <row r="439" spans="1:12" x14ac:dyDescent="0.3">
      <c r="A439" s="1238"/>
      <c r="B439" s="1239"/>
      <c r="C439" s="1241"/>
      <c r="D439" s="1239"/>
      <c r="E439" s="3" t="s">
        <v>16</v>
      </c>
      <c r="F439" s="3" t="s">
        <v>17</v>
      </c>
      <c r="G439" s="3" t="s">
        <v>11</v>
      </c>
      <c r="H439" s="4" t="s">
        <v>1</v>
      </c>
      <c r="I439" s="4" t="s">
        <v>12</v>
      </c>
      <c r="J439" s="4" t="s">
        <v>13</v>
      </c>
      <c r="K439" s="1246"/>
    </row>
    <row r="440" spans="1:12" x14ac:dyDescent="0.3">
      <c r="A440" s="1247" t="s">
        <v>21</v>
      </c>
      <c r="B440" s="1248"/>
      <c r="C440" s="5" t="s">
        <v>22</v>
      </c>
      <c r="D440" s="5" t="s">
        <v>23</v>
      </c>
      <c r="E440" s="6">
        <v>0</v>
      </c>
      <c r="F440" s="7"/>
      <c r="G440" s="22"/>
      <c r="H440" s="22">
        <v>0</v>
      </c>
      <c r="I440" s="23"/>
      <c r="J440" s="24"/>
      <c r="K440" s="25">
        <f>+I440</f>
        <v>0</v>
      </c>
    </row>
    <row r="441" spans="1:12" ht="27" customHeight="1" x14ac:dyDescent="0.3">
      <c r="A441" s="1211" t="s">
        <v>73</v>
      </c>
      <c r="B441" s="1212"/>
      <c r="C441" s="5" t="s">
        <v>22</v>
      </c>
      <c r="D441" s="5" t="s">
        <v>74</v>
      </c>
      <c r="E441" s="6">
        <v>177</v>
      </c>
      <c r="F441" s="7"/>
      <c r="G441" s="22"/>
      <c r="H441" s="22">
        <v>3</v>
      </c>
      <c r="I441" s="23"/>
      <c r="J441" s="46"/>
      <c r="K441" s="47">
        <f>+H441</f>
        <v>3</v>
      </c>
    </row>
    <row r="442" spans="1:12" ht="28.2" customHeight="1" x14ac:dyDescent="0.3">
      <c r="A442" s="1211" t="s">
        <v>75</v>
      </c>
      <c r="B442" s="1212"/>
      <c r="C442" s="5" t="s">
        <v>22</v>
      </c>
      <c r="D442" s="5" t="s">
        <v>76</v>
      </c>
      <c r="E442" s="6">
        <v>124</v>
      </c>
      <c r="F442" s="7"/>
      <c r="G442" s="22"/>
      <c r="H442" s="22">
        <v>3</v>
      </c>
      <c r="I442" s="23"/>
      <c r="J442" s="46"/>
      <c r="K442" s="47">
        <f>+H442</f>
        <v>3</v>
      </c>
    </row>
    <row r="443" spans="1:12" x14ac:dyDescent="0.3">
      <c r="A443" s="1247" t="s">
        <v>77</v>
      </c>
      <c r="B443" s="1248"/>
      <c r="C443" s="5" t="s">
        <v>22</v>
      </c>
      <c r="D443" s="5" t="s">
        <v>78</v>
      </c>
      <c r="E443" s="6">
        <v>200</v>
      </c>
      <c r="F443" s="7"/>
      <c r="G443" s="7"/>
      <c r="H443" s="7">
        <v>5</v>
      </c>
      <c r="I443" s="27"/>
      <c r="J443" s="46"/>
      <c r="K443" s="47">
        <f>+H443</f>
        <v>5</v>
      </c>
      <c r="L443" s="1">
        <f>+'[74]PRESUP. SAN PEDRO'!$F$48</f>
        <v>5</v>
      </c>
    </row>
    <row r="444" spans="1:12" ht="30.6" customHeight="1" x14ac:dyDescent="0.3">
      <c r="A444" s="1211" t="s">
        <v>79</v>
      </c>
      <c r="B444" s="1212"/>
      <c r="C444" s="5" t="s">
        <v>22</v>
      </c>
      <c r="D444" s="5" t="s">
        <v>80</v>
      </c>
      <c r="E444" s="6">
        <v>110</v>
      </c>
      <c r="F444" s="7"/>
      <c r="G444" s="7"/>
      <c r="H444" s="7">
        <v>3</v>
      </c>
      <c r="I444" s="27"/>
      <c r="J444" s="46"/>
      <c r="K444" s="47">
        <f>+H444</f>
        <v>3</v>
      </c>
    </row>
    <row r="445" spans="1:12" x14ac:dyDescent="0.3">
      <c r="A445" s="1213"/>
      <c r="B445" s="1214"/>
      <c r="C445" s="5"/>
      <c r="D445" s="5"/>
      <c r="E445" s="6"/>
      <c r="F445" s="7"/>
      <c r="G445" s="7"/>
      <c r="H445" s="7"/>
      <c r="I445" s="27"/>
      <c r="J445" s="46"/>
      <c r="K445" s="47"/>
    </row>
    <row r="446" spans="1:12" ht="14.4" x14ac:dyDescent="0.3">
      <c r="A446" s="1215"/>
      <c r="B446" s="1216"/>
      <c r="C446" s="1216"/>
      <c r="D446" s="1216"/>
      <c r="E446" s="1216"/>
      <c r="F446" s="1216"/>
      <c r="G446" s="1216"/>
      <c r="H446" s="1216"/>
      <c r="I446" s="1216"/>
      <c r="J446" s="1216"/>
      <c r="K446" s="1217"/>
    </row>
    <row r="447" spans="1:12" ht="14.4" x14ac:dyDescent="0.3">
      <c r="A447" s="34"/>
      <c r="B447" s="35"/>
      <c r="C447" s="31"/>
      <c r="D447" s="31"/>
      <c r="E447" s="32"/>
      <c r="F447" s="32"/>
      <c r="G447" s="32"/>
      <c r="H447" s="32"/>
      <c r="I447" s="32"/>
      <c r="J447" s="32"/>
      <c r="K447" s="33"/>
    </row>
    <row r="448" spans="1:12" ht="14.4" thickBot="1" x14ac:dyDescent="0.35">
      <c r="A448" s="1218" t="s">
        <v>19</v>
      </c>
      <c r="B448" s="1219"/>
      <c r="C448" s="1219"/>
      <c r="D448" s="1219"/>
      <c r="E448" s="1219"/>
      <c r="F448" s="1219"/>
      <c r="G448" s="1219"/>
      <c r="H448" s="1219"/>
      <c r="I448" s="20"/>
      <c r="J448" s="20"/>
      <c r="K448" s="21"/>
    </row>
    <row r="449" spans="1:11" ht="14.4" thickBot="1" x14ac:dyDescent="0.35">
      <c r="A449" s="1220"/>
      <c r="B449" s="1221"/>
      <c r="C449" s="1221"/>
      <c r="D449" s="1221"/>
      <c r="E449" s="1221"/>
      <c r="F449" s="1221"/>
      <c r="G449" s="1221"/>
      <c r="H449" s="1221"/>
      <c r="I449" s="1222" t="s">
        <v>15</v>
      </c>
      <c r="J449" s="1223"/>
      <c r="K449" s="28">
        <f>SUM(K440:K445)</f>
        <v>14</v>
      </c>
    </row>
    <row r="450" spans="1:11" ht="14.4" thickBot="1" x14ac:dyDescent="0.35">
      <c r="A450" s="1249"/>
      <c r="B450" s="1250"/>
      <c r="C450" s="1250"/>
      <c r="D450" s="1250"/>
      <c r="E450" s="1250"/>
      <c r="F450" s="1250"/>
      <c r="G450" s="1250"/>
      <c r="H450" s="1250"/>
      <c r="I450" s="1250"/>
      <c r="J450" s="1250"/>
      <c r="K450" s="1251"/>
    </row>
    <row r="451" spans="1:11" x14ac:dyDescent="0.3">
      <c r="A451" s="1233" t="s">
        <v>61</v>
      </c>
      <c r="B451" s="1234"/>
      <c r="C451" s="1234"/>
      <c r="D451" s="1234"/>
      <c r="E451" s="1234"/>
      <c r="F451" s="1234"/>
      <c r="G451" s="1234"/>
      <c r="H451" s="1234"/>
      <c r="I451" s="1234"/>
      <c r="J451" s="1234"/>
      <c r="K451" s="1235"/>
    </row>
    <row r="452" spans="1:11" x14ac:dyDescent="0.3">
      <c r="A452" s="1236" t="s">
        <v>6</v>
      </c>
      <c r="B452" s="1237"/>
      <c r="C452" s="1240" t="s">
        <v>7</v>
      </c>
      <c r="D452" s="1237"/>
      <c r="E452" s="1242" t="s">
        <v>8</v>
      </c>
      <c r="F452" s="1243"/>
      <c r="G452" s="1244"/>
      <c r="H452" s="1242" t="s">
        <v>0</v>
      </c>
      <c r="I452" s="1243"/>
      <c r="J452" s="1244"/>
      <c r="K452" s="1245" t="s">
        <v>3</v>
      </c>
    </row>
    <row r="453" spans="1:11" x14ac:dyDescent="0.3">
      <c r="A453" s="1238"/>
      <c r="B453" s="1239"/>
      <c r="C453" s="1241"/>
      <c r="D453" s="1239"/>
      <c r="E453" s="3" t="s">
        <v>16</v>
      </c>
      <c r="F453" s="3" t="s">
        <v>17</v>
      </c>
      <c r="G453" s="3" t="s">
        <v>11</v>
      </c>
      <c r="H453" s="4" t="s">
        <v>1</v>
      </c>
      <c r="I453" s="4" t="s">
        <v>12</v>
      </c>
      <c r="J453" s="4" t="s">
        <v>13</v>
      </c>
      <c r="K453" s="1246"/>
    </row>
    <row r="454" spans="1:11" x14ac:dyDescent="0.3">
      <c r="A454" s="1247" t="s">
        <v>21</v>
      </c>
      <c r="B454" s="1248"/>
      <c r="C454" s="5" t="s">
        <v>22</v>
      </c>
      <c r="D454" s="5" t="s">
        <v>23</v>
      </c>
      <c r="E454" s="6">
        <v>0</v>
      </c>
      <c r="F454" s="7">
        <v>0</v>
      </c>
      <c r="G454" s="22">
        <v>0</v>
      </c>
      <c r="H454" s="22">
        <v>0</v>
      </c>
      <c r="I454" s="23">
        <f>+F454*E454</f>
        <v>0</v>
      </c>
      <c r="J454" s="24">
        <f>+E454*F454*G454</f>
        <v>0</v>
      </c>
      <c r="K454" s="25">
        <f>+I454</f>
        <v>0</v>
      </c>
    </row>
    <row r="455" spans="1:11" ht="30" customHeight="1" x14ac:dyDescent="0.3">
      <c r="A455" s="1211" t="s">
        <v>73</v>
      </c>
      <c r="B455" s="1212"/>
      <c r="C455" s="5" t="s">
        <v>22</v>
      </c>
      <c r="D455" s="5" t="s">
        <v>74</v>
      </c>
      <c r="E455" s="6">
        <v>0</v>
      </c>
      <c r="F455" s="7">
        <v>0</v>
      </c>
      <c r="G455" s="22">
        <v>0</v>
      </c>
      <c r="H455" s="22">
        <v>0</v>
      </c>
      <c r="I455" s="23">
        <f t="shared" ref="I455:I457" si="64">+F455*E455</f>
        <v>0</v>
      </c>
      <c r="J455" s="24">
        <f t="shared" ref="J455:J457" si="65">+E455*F455*G455</f>
        <v>0</v>
      </c>
      <c r="K455" s="47">
        <f>+H455*E455</f>
        <v>0</v>
      </c>
    </row>
    <row r="456" spans="1:11" ht="30" customHeight="1" x14ac:dyDescent="0.3">
      <c r="A456" s="1211" t="s">
        <v>75</v>
      </c>
      <c r="B456" s="1212"/>
      <c r="C456" s="5" t="s">
        <v>22</v>
      </c>
      <c r="D456" s="5" t="s">
        <v>76</v>
      </c>
      <c r="E456" s="6">
        <v>0</v>
      </c>
      <c r="F456" s="7">
        <v>0</v>
      </c>
      <c r="G456" s="22">
        <v>0</v>
      </c>
      <c r="H456" s="22">
        <v>0</v>
      </c>
      <c r="I456" s="23">
        <f t="shared" si="64"/>
        <v>0</v>
      </c>
      <c r="J456" s="24">
        <f t="shared" si="65"/>
        <v>0</v>
      </c>
      <c r="K456" s="47">
        <f>+H456*E456</f>
        <v>0</v>
      </c>
    </row>
    <row r="457" spans="1:11" x14ac:dyDescent="0.3">
      <c r="A457" s="1247" t="s">
        <v>77</v>
      </c>
      <c r="B457" s="1248"/>
      <c r="C457" s="5" t="s">
        <v>22</v>
      </c>
      <c r="D457" s="5" t="s">
        <v>78</v>
      </c>
      <c r="E457" s="6">
        <v>0</v>
      </c>
      <c r="F457" s="7">
        <v>0</v>
      </c>
      <c r="G457" s="22">
        <v>0</v>
      </c>
      <c r="H457" s="22">
        <v>0</v>
      </c>
      <c r="I457" s="23">
        <f t="shared" si="64"/>
        <v>0</v>
      </c>
      <c r="J457" s="24">
        <f t="shared" si="65"/>
        <v>0</v>
      </c>
      <c r="K457" s="47">
        <f>+H457*E457</f>
        <v>0</v>
      </c>
    </row>
    <row r="458" spans="1:11" ht="27" customHeight="1" x14ac:dyDescent="0.3">
      <c r="A458" s="1211" t="s">
        <v>79</v>
      </c>
      <c r="B458" s="1212"/>
      <c r="C458" s="5" t="s">
        <v>22</v>
      </c>
      <c r="D458" s="5" t="s">
        <v>80</v>
      </c>
      <c r="E458" s="6">
        <f>+'[73]PPTO GENERAL'!$E$210</f>
        <v>119.65</v>
      </c>
      <c r="F458" s="7">
        <v>0</v>
      </c>
      <c r="G458" s="22">
        <v>0</v>
      </c>
      <c r="H458" s="22">
        <v>0</v>
      </c>
      <c r="I458" s="23">
        <f t="shared" ref="I458" si="66">+F458*E458</f>
        <v>0</v>
      </c>
      <c r="J458" s="24">
        <f t="shared" ref="J458" si="67">+E458*F458*G458</f>
        <v>0</v>
      </c>
      <c r="K458" s="47">
        <f>+E458</f>
        <v>119.65</v>
      </c>
    </row>
    <row r="459" spans="1:11" x14ac:dyDescent="0.3">
      <c r="A459" s="1213"/>
      <c r="B459" s="1214"/>
      <c r="C459" s="5"/>
      <c r="D459" s="5"/>
      <c r="E459" s="6"/>
      <c r="F459" s="7"/>
      <c r="G459" s="7"/>
      <c r="H459" s="7"/>
      <c r="I459" s="27"/>
      <c r="J459" s="46"/>
      <c r="K459" s="47"/>
    </row>
    <row r="460" spans="1:11" ht="14.4" x14ac:dyDescent="0.3">
      <c r="A460" s="1215"/>
      <c r="B460" s="1216"/>
      <c r="C460" s="1216"/>
      <c r="D460" s="1216"/>
      <c r="E460" s="1216"/>
      <c r="F460" s="1216"/>
      <c r="G460" s="1216"/>
      <c r="H460" s="1216"/>
      <c r="I460" s="1216"/>
      <c r="J460" s="1216"/>
      <c r="K460" s="1217"/>
    </row>
    <row r="461" spans="1:11" ht="14.4" x14ac:dyDescent="0.3">
      <c r="A461" s="34"/>
      <c r="B461" s="35"/>
      <c r="C461" s="31"/>
      <c r="D461" s="31"/>
      <c r="E461" s="32"/>
      <c r="F461" s="32"/>
      <c r="G461" s="32"/>
      <c r="H461" s="32"/>
      <c r="I461" s="32"/>
      <c r="J461" s="32"/>
      <c r="K461" s="33"/>
    </row>
    <row r="462" spans="1:11" ht="14.4" thickBot="1" x14ac:dyDescent="0.35">
      <c r="A462" s="1218" t="s">
        <v>19</v>
      </c>
      <c r="B462" s="1219"/>
      <c r="C462" s="1219"/>
      <c r="D462" s="1219"/>
      <c r="E462" s="1219"/>
      <c r="F462" s="1219"/>
      <c r="G462" s="1219"/>
      <c r="H462" s="1219"/>
      <c r="I462" s="20"/>
      <c r="J462" s="20"/>
      <c r="K462" s="21"/>
    </row>
    <row r="463" spans="1:11" ht="14.4" thickBot="1" x14ac:dyDescent="0.35">
      <c r="A463" s="1220"/>
      <c r="B463" s="1221"/>
      <c r="C463" s="1221"/>
      <c r="D463" s="1221"/>
      <c r="E463" s="1221"/>
      <c r="F463" s="1221"/>
      <c r="G463" s="1221"/>
      <c r="H463" s="1221"/>
      <c r="I463" s="1222" t="s">
        <v>15</v>
      </c>
      <c r="J463" s="1223"/>
      <c r="K463" s="28">
        <f>SUM(K454:K459)</f>
        <v>119.65</v>
      </c>
    </row>
    <row r="464" spans="1:11" ht="14.4" thickBot="1" x14ac:dyDescent="0.35">
      <c r="A464" s="1249"/>
      <c r="B464" s="1250"/>
      <c r="C464" s="1250"/>
      <c r="D464" s="1250"/>
      <c r="E464" s="1250"/>
      <c r="F464" s="1250"/>
      <c r="G464" s="1250"/>
      <c r="H464" s="1250"/>
      <c r="I464" s="1250"/>
      <c r="J464" s="1250"/>
      <c r="K464" s="1251"/>
    </row>
    <row r="465" spans="1:12" x14ac:dyDescent="0.3">
      <c r="A465" s="1233" t="s">
        <v>62</v>
      </c>
      <c r="B465" s="1234"/>
      <c r="C465" s="1234"/>
      <c r="D465" s="1234"/>
      <c r="E465" s="1234"/>
      <c r="F465" s="1234"/>
      <c r="G465" s="1234"/>
      <c r="H465" s="1234"/>
      <c r="I465" s="1234"/>
      <c r="J465" s="1234"/>
      <c r="K465" s="1235"/>
    </row>
    <row r="466" spans="1:12" x14ac:dyDescent="0.3">
      <c r="A466" s="1236" t="s">
        <v>6</v>
      </c>
      <c r="B466" s="1237"/>
      <c r="C466" s="1240" t="s">
        <v>7</v>
      </c>
      <c r="D466" s="1237"/>
      <c r="E466" s="1242" t="s">
        <v>8</v>
      </c>
      <c r="F466" s="1243"/>
      <c r="G466" s="1244"/>
      <c r="H466" s="1242" t="s">
        <v>0</v>
      </c>
      <c r="I466" s="1243"/>
      <c r="J466" s="1244"/>
      <c r="K466" s="1245" t="s">
        <v>3</v>
      </c>
    </row>
    <row r="467" spans="1:12" x14ac:dyDescent="0.3">
      <c r="A467" s="1238"/>
      <c r="B467" s="1239"/>
      <c r="C467" s="1241"/>
      <c r="D467" s="1239"/>
      <c r="E467" s="3" t="s">
        <v>16</v>
      </c>
      <c r="F467" s="3" t="s">
        <v>17</v>
      </c>
      <c r="G467" s="3" t="s">
        <v>11</v>
      </c>
      <c r="H467" s="4" t="s">
        <v>1</v>
      </c>
      <c r="I467" s="4" t="s">
        <v>12</v>
      </c>
      <c r="J467" s="4" t="s">
        <v>13</v>
      </c>
      <c r="K467" s="1246"/>
    </row>
    <row r="468" spans="1:12" x14ac:dyDescent="0.3">
      <c r="A468" s="1247" t="s">
        <v>21</v>
      </c>
      <c r="B468" s="1248"/>
      <c r="C468" s="5" t="s">
        <v>22</v>
      </c>
      <c r="D468" s="5" t="s">
        <v>23</v>
      </c>
      <c r="E468" s="6">
        <v>0</v>
      </c>
      <c r="F468" s="7"/>
      <c r="G468" s="22"/>
      <c r="H468" s="22">
        <v>0</v>
      </c>
      <c r="I468" s="23"/>
      <c r="J468" s="24"/>
      <c r="K468" s="25">
        <f>+I468</f>
        <v>0</v>
      </c>
    </row>
    <row r="469" spans="1:12" ht="28.8" customHeight="1" x14ac:dyDescent="0.3">
      <c r="A469" s="1211" t="s">
        <v>73</v>
      </c>
      <c r="B469" s="1212"/>
      <c r="C469" s="5" t="s">
        <v>22</v>
      </c>
      <c r="D469" s="5" t="s">
        <v>74</v>
      </c>
      <c r="E469" s="6">
        <v>0</v>
      </c>
      <c r="F469" s="7"/>
      <c r="G469" s="22"/>
      <c r="H469" s="22">
        <v>18</v>
      </c>
      <c r="I469" s="23"/>
      <c r="J469" s="24"/>
      <c r="K469" s="47">
        <f>+H469</f>
        <v>18</v>
      </c>
      <c r="L469" s="1">
        <f>+'[74]PRESUP. NVA CRUZ'!$F$50</f>
        <v>18</v>
      </c>
    </row>
    <row r="470" spans="1:12" ht="28.8" customHeight="1" x14ac:dyDescent="0.3">
      <c r="A470" s="1211" t="s">
        <v>75</v>
      </c>
      <c r="B470" s="1212"/>
      <c r="C470" s="5" t="s">
        <v>22</v>
      </c>
      <c r="D470" s="5" t="s">
        <v>76</v>
      </c>
      <c r="E470" s="6">
        <v>124</v>
      </c>
      <c r="F470" s="7"/>
      <c r="G470" s="22"/>
      <c r="H470" s="22">
        <v>18</v>
      </c>
      <c r="I470" s="23"/>
      <c r="J470" s="24"/>
      <c r="K470" s="47">
        <f t="shared" ref="K470:K471" si="68">+H470</f>
        <v>18</v>
      </c>
    </row>
    <row r="471" spans="1:12" x14ac:dyDescent="0.3">
      <c r="A471" s="1247" t="s">
        <v>77</v>
      </c>
      <c r="B471" s="1248"/>
      <c r="C471" s="5" t="s">
        <v>22</v>
      </c>
      <c r="D471" s="5" t="s">
        <v>78</v>
      </c>
      <c r="E471" s="6">
        <v>200</v>
      </c>
      <c r="F471" s="7"/>
      <c r="G471" s="7"/>
      <c r="H471" s="7">
        <v>40</v>
      </c>
      <c r="I471" s="23"/>
      <c r="J471" s="24"/>
      <c r="K471" s="47">
        <f t="shared" si="68"/>
        <v>40</v>
      </c>
      <c r="L471" s="1">
        <f>+'[74]PRESUP. SAN PEDRO'!$F$50</f>
        <v>40</v>
      </c>
    </row>
    <row r="472" spans="1:12" ht="29.4" customHeight="1" x14ac:dyDescent="0.3">
      <c r="A472" s="1211" t="s">
        <v>79</v>
      </c>
      <c r="B472" s="1212"/>
      <c r="C472" s="5" t="s">
        <v>22</v>
      </c>
      <c r="D472" s="5" t="s">
        <v>80</v>
      </c>
      <c r="E472" s="6">
        <v>110</v>
      </c>
      <c r="F472" s="7"/>
      <c r="G472" s="7"/>
      <c r="H472" s="7">
        <v>15</v>
      </c>
      <c r="I472" s="27"/>
      <c r="J472" s="46"/>
      <c r="K472" s="47">
        <f>+H472</f>
        <v>15</v>
      </c>
      <c r="L472" s="53">
        <f>+'[73]PPTO GENERAL'!$E$211</f>
        <v>15</v>
      </c>
    </row>
    <row r="473" spans="1:12" x14ac:dyDescent="0.3">
      <c r="A473" s="1213"/>
      <c r="B473" s="1214"/>
      <c r="C473" s="5"/>
      <c r="D473" s="5"/>
      <c r="E473" s="6"/>
      <c r="F473" s="7"/>
      <c r="G473" s="7"/>
      <c r="H473" s="7"/>
      <c r="I473" s="27"/>
      <c r="J473" s="46"/>
      <c r="K473" s="47"/>
    </row>
    <row r="474" spans="1:12" ht="14.4" x14ac:dyDescent="0.3">
      <c r="A474" s="1215"/>
      <c r="B474" s="1216"/>
      <c r="C474" s="1216"/>
      <c r="D474" s="1216"/>
      <c r="E474" s="1216"/>
      <c r="F474" s="1216"/>
      <c r="G474" s="1216"/>
      <c r="H474" s="1216"/>
      <c r="I474" s="1216"/>
      <c r="J474" s="1216"/>
      <c r="K474" s="1217"/>
    </row>
    <row r="475" spans="1:12" ht="14.4" x14ac:dyDescent="0.3">
      <c r="A475" s="34"/>
      <c r="B475" s="35"/>
      <c r="C475" s="31"/>
      <c r="D475" s="31"/>
      <c r="E475" s="32"/>
      <c r="F475" s="32"/>
      <c r="G475" s="32"/>
      <c r="H475" s="32"/>
      <c r="I475" s="32"/>
      <c r="J475" s="32"/>
      <c r="K475" s="33"/>
    </row>
    <row r="476" spans="1:12" ht="14.4" thickBot="1" x14ac:dyDescent="0.35">
      <c r="A476" s="1218" t="s">
        <v>19</v>
      </c>
      <c r="B476" s="1219"/>
      <c r="C476" s="1219"/>
      <c r="D476" s="1219"/>
      <c r="E476" s="1219"/>
      <c r="F476" s="1219"/>
      <c r="G476" s="1219"/>
      <c r="H476" s="1219"/>
      <c r="I476" s="20"/>
      <c r="J476" s="20"/>
      <c r="K476" s="21"/>
    </row>
    <row r="477" spans="1:12" ht="14.4" thickBot="1" x14ac:dyDescent="0.35">
      <c r="A477" s="1220"/>
      <c r="B477" s="1221"/>
      <c r="C477" s="1221"/>
      <c r="D477" s="1221"/>
      <c r="E477" s="1221"/>
      <c r="F477" s="1221"/>
      <c r="G477" s="1221"/>
      <c r="H477" s="1221"/>
      <c r="I477" s="1222" t="s">
        <v>15</v>
      </c>
      <c r="J477" s="1223"/>
      <c r="K477" s="28">
        <f>SUM(K468:K473)</f>
        <v>91</v>
      </c>
    </row>
    <row r="478" spans="1:12" ht="14.4" thickBot="1" x14ac:dyDescent="0.35">
      <c r="A478" s="1249"/>
      <c r="B478" s="1250"/>
      <c r="C478" s="1250"/>
      <c r="D478" s="1250"/>
      <c r="E478" s="1250"/>
      <c r="F478" s="1250"/>
      <c r="G478" s="1250"/>
      <c r="H478" s="1250"/>
      <c r="I478" s="1250"/>
      <c r="J478" s="1250"/>
      <c r="K478" s="1251"/>
    </row>
    <row r="479" spans="1:12" x14ac:dyDescent="0.3">
      <c r="A479" s="1233" t="s">
        <v>63</v>
      </c>
      <c r="B479" s="1234"/>
      <c r="C479" s="1234"/>
      <c r="D479" s="1234"/>
      <c r="E479" s="1234"/>
      <c r="F479" s="1234"/>
      <c r="G479" s="1234"/>
      <c r="H479" s="1234"/>
      <c r="I479" s="1234"/>
      <c r="J479" s="1234"/>
      <c r="K479" s="1235"/>
    </row>
    <row r="480" spans="1:12" x14ac:dyDescent="0.3">
      <c r="A480" s="1236" t="s">
        <v>6</v>
      </c>
      <c r="B480" s="1237"/>
      <c r="C480" s="1240" t="s">
        <v>7</v>
      </c>
      <c r="D480" s="1237"/>
      <c r="E480" s="1242" t="s">
        <v>8</v>
      </c>
      <c r="F480" s="1243"/>
      <c r="G480" s="1244"/>
      <c r="H480" s="1242" t="s">
        <v>0</v>
      </c>
      <c r="I480" s="1243"/>
      <c r="J480" s="1244"/>
      <c r="K480" s="1245" t="s">
        <v>3</v>
      </c>
    </row>
    <row r="481" spans="1:12" x14ac:dyDescent="0.3">
      <c r="A481" s="1238"/>
      <c r="B481" s="1239"/>
      <c r="C481" s="1241"/>
      <c r="D481" s="1239"/>
      <c r="E481" s="3" t="s">
        <v>16</v>
      </c>
      <c r="F481" s="3" t="s">
        <v>17</v>
      </c>
      <c r="G481" s="3" t="s">
        <v>11</v>
      </c>
      <c r="H481" s="4" t="s">
        <v>1</v>
      </c>
      <c r="I481" s="4" t="s">
        <v>12</v>
      </c>
      <c r="J481" s="4" t="s">
        <v>13</v>
      </c>
      <c r="K481" s="1246"/>
    </row>
    <row r="482" spans="1:12" x14ac:dyDescent="0.3">
      <c r="A482" s="1247" t="s">
        <v>21</v>
      </c>
      <c r="B482" s="1248"/>
      <c r="C482" s="5" t="s">
        <v>22</v>
      </c>
      <c r="D482" s="5" t="s">
        <v>23</v>
      </c>
      <c r="E482" s="6">
        <v>0</v>
      </c>
      <c r="F482" s="7"/>
      <c r="G482" s="22"/>
      <c r="H482" s="22">
        <v>0</v>
      </c>
      <c r="I482" s="23"/>
      <c r="J482" s="24"/>
      <c r="K482" s="25">
        <f>+I482</f>
        <v>0</v>
      </c>
    </row>
    <row r="483" spans="1:12" ht="24.6" customHeight="1" x14ac:dyDescent="0.3">
      <c r="A483" s="1211" t="s">
        <v>73</v>
      </c>
      <c r="B483" s="1212"/>
      <c r="C483" s="5" t="s">
        <v>22</v>
      </c>
      <c r="D483" s="5" t="s">
        <v>74</v>
      </c>
      <c r="E483" s="6">
        <v>0</v>
      </c>
      <c r="F483" s="7"/>
      <c r="G483" s="22"/>
      <c r="H483" s="22">
        <v>0</v>
      </c>
      <c r="I483" s="23"/>
      <c r="J483" s="24"/>
      <c r="K483" s="47">
        <f>+H483*E483</f>
        <v>0</v>
      </c>
    </row>
    <row r="484" spans="1:12" ht="24.6" customHeight="1" x14ac:dyDescent="0.3">
      <c r="A484" s="1211" t="s">
        <v>75</v>
      </c>
      <c r="B484" s="1212"/>
      <c r="C484" s="5" t="s">
        <v>22</v>
      </c>
      <c r="D484" s="5" t="s">
        <v>76</v>
      </c>
      <c r="E484" s="6">
        <v>0</v>
      </c>
      <c r="F484" s="7"/>
      <c r="G484" s="22"/>
      <c r="H484" s="22">
        <v>0</v>
      </c>
      <c r="I484" s="23"/>
      <c r="J484" s="24"/>
      <c r="K484" s="47">
        <f>+H484*E484</f>
        <v>0</v>
      </c>
    </row>
    <row r="485" spans="1:12" ht="29.4" customHeight="1" x14ac:dyDescent="0.3">
      <c r="A485" s="1211" t="s">
        <v>75</v>
      </c>
      <c r="B485" s="1212"/>
      <c r="C485" s="5" t="s">
        <v>22</v>
      </c>
      <c r="D485" s="5" t="s">
        <v>76</v>
      </c>
      <c r="E485" s="6">
        <v>0</v>
      </c>
      <c r="F485" s="7"/>
      <c r="G485" s="22"/>
      <c r="H485" s="22">
        <v>0</v>
      </c>
      <c r="I485" s="23"/>
      <c r="J485" s="24"/>
      <c r="K485" s="47">
        <f>+H485*E485</f>
        <v>0</v>
      </c>
    </row>
    <row r="486" spans="1:12" x14ac:dyDescent="0.3">
      <c r="A486" s="1247" t="s">
        <v>77</v>
      </c>
      <c r="B486" s="1248"/>
      <c r="C486" s="5" t="s">
        <v>22</v>
      </c>
      <c r="D486" s="5" t="s">
        <v>78</v>
      </c>
      <c r="E486" s="6">
        <v>0</v>
      </c>
      <c r="F486" s="7"/>
      <c r="G486" s="22"/>
      <c r="H486" s="22">
        <v>0</v>
      </c>
      <c r="I486" s="23"/>
      <c r="J486" s="24"/>
      <c r="K486" s="47">
        <f>+J486</f>
        <v>0</v>
      </c>
    </row>
    <row r="487" spans="1:12" ht="28.2" customHeight="1" x14ac:dyDescent="0.3">
      <c r="A487" s="1211" t="s">
        <v>79</v>
      </c>
      <c r="B487" s="1212"/>
      <c r="C487" s="5" t="s">
        <v>22</v>
      </c>
      <c r="D487" s="5" t="s">
        <v>80</v>
      </c>
      <c r="E487" s="6">
        <v>6</v>
      </c>
      <c r="F487" s="7"/>
      <c r="G487" s="7"/>
      <c r="H487" s="6">
        <v>15</v>
      </c>
      <c r="I487" s="27"/>
      <c r="J487" s="46"/>
      <c r="K487" s="47">
        <f>+E487*H487</f>
        <v>90</v>
      </c>
      <c r="L487" s="53">
        <f>+'[73]PPTO GENERAL'!$E$212</f>
        <v>90</v>
      </c>
    </row>
    <row r="488" spans="1:12" ht="14.4" x14ac:dyDescent="0.3">
      <c r="A488" s="1215"/>
      <c r="B488" s="1216"/>
      <c r="C488" s="1216"/>
      <c r="D488" s="1216"/>
      <c r="E488" s="1216"/>
      <c r="F488" s="1216"/>
      <c r="G488" s="1216"/>
      <c r="H488" s="1216"/>
      <c r="I488" s="1216"/>
      <c r="J488" s="1216"/>
      <c r="K488" s="1217"/>
    </row>
    <row r="489" spans="1:12" ht="14.4" x14ac:dyDescent="0.3">
      <c r="A489" s="34"/>
      <c r="B489" s="35"/>
      <c r="C489" s="31"/>
      <c r="D489" s="31"/>
      <c r="E489" s="32"/>
      <c r="F489" s="32"/>
      <c r="G489" s="32"/>
      <c r="H489" s="32"/>
      <c r="I489" s="32"/>
      <c r="J489" s="32"/>
      <c r="K489" s="33"/>
    </row>
    <row r="490" spans="1:12" ht="14.4" thickBot="1" x14ac:dyDescent="0.35">
      <c r="A490" s="1218" t="s">
        <v>19</v>
      </c>
      <c r="B490" s="1219"/>
      <c r="C490" s="1219"/>
      <c r="D490" s="1219"/>
      <c r="E490" s="1219"/>
      <c r="F490" s="1219"/>
      <c r="G490" s="1219"/>
      <c r="H490" s="1219"/>
      <c r="I490" s="20"/>
      <c r="J490" s="20"/>
      <c r="K490" s="21"/>
    </row>
    <row r="491" spans="1:12" ht="14.4" thickBot="1" x14ac:dyDescent="0.35">
      <c r="A491" s="1220"/>
      <c r="B491" s="1221"/>
      <c r="C491" s="1221"/>
      <c r="D491" s="1221"/>
      <c r="E491" s="1221"/>
      <c r="F491" s="1221"/>
      <c r="G491" s="1221"/>
      <c r="H491" s="1221"/>
      <c r="I491" s="1222" t="s">
        <v>15</v>
      </c>
      <c r="J491" s="1223"/>
      <c r="K491" s="28">
        <f>SUM(K482:K487)</f>
        <v>90</v>
      </c>
    </row>
    <row r="492" spans="1:12" ht="14.4" thickBot="1" x14ac:dyDescent="0.35">
      <c r="A492" s="1249"/>
      <c r="B492" s="1250"/>
      <c r="C492" s="1250"/>
      <c r="D492" s="1250"/>
      <c r="E492" s="1250"/>
      <c r="F492" s="1250"/>
      <c r="G492" s="1250"/>
      <c r="H492" s="1250"/>
      <c r="I492" s="1250"/>
      <c r="J492" s="1250"/>
      <c r="K492" s="1251"/>
    </row>
    <row r="493" spans="1:12" x14ac:dyDescent="0.3">
      <c r="A493" s="1252" t="s">
        <v>64</v>
      </c>
      <c r="B493" s="1253"/>
      <c r="C493" s="1253"/>
      <c r="D493" s="1253"/>
      <c r="E493" s="1253"/>
      <c r="F493" s="1253"/>
      <c r="G493" s="1253"/>
      <c r="H493" s="1253"/>
      <c r="I493" s="1253"/>
      <c r="J493" s="1253"/>
      <c r="K493" s="1254"/>
    </row>
    <row r="494" spans="1:12" ht="14.4" thickBot="1" x14ac:dyDescent="0.35">
      <c r="A494" s="1255"/>
      <c r="B494" s="1256"/>
      <c r="C494" s="1256"/>
      <c r="D494" s="1256"/>
      <c r="E494" s="1256"/>
      <c r="F494" s="1256"/>
      <c r="G494" s="1256"/>
      <c r="H494" s="1256"/>
      <c r="I494" s="1256"/>
      <c r="J494" s="1256"/>
      <c r="K494" s="1257"/>
    </row>
    <row r="495" spans="1:12" x14ac:dyDescent="0.3">
      <c r="A495" s="1233" t="s">
        <v>65</v>
      </c>
      <c r="B495" s="1234"/>
      <c r="C495" s="1234"/>
      <c r="D495" s="1234"/>
      <c r="E495" s="1234"/>
      <c r="F495" s="1234"/>
      <c r="G495" s="1234"/>
      <c r="H495" s="1234"/>
      <c r="I495" s="1234"/>
      <c r="J495" s="1234"/>
      <c r="K495" s="1235"/>
    </row>
    <row r="496" spans="1:12" x14ac:dyDescent="0.3">
      <c r="A496" s="1236" t="s">
        <v>6</v>
      </c>
      <c r="B496" s="1237"/>
      <c r="C496" s="1240" t="s">
        <v>7</v>
      </c>
      <c r="D496" s="1237"/>
      <c r="E496" s="1242" t="s">
        <v>8</v>
      </c>
      <c r="F496" s="1243"/>
      <c r="G496" s="1244"/>
      <c r="H496" s="1242" t="s">
        <v>0</v>
      </c>
      <c r="I496" s="1243"/>
      <c r="J496" s="1244"/>
      <c r="K496" s="1245" t="s">
        <v>3</v>
      </c>
    </row>
    <row r="497" spans="1:12" x14ac:dyDescent="0.3">
      <c r="A497" s="1238"/>
      <c r="B497" s="1239"/>
      <c r="C497" s="1241"/>
      <c r="D497" s="1239"/>
      <c r="E497" s="3" t="s">
        <v>16</v>
      </c>
      <c r="F497" s="3" t="s">
        <v>17</v>
      </c>
      <c r="G497" s="3" t="s">
        <v>11</v>
      </c>
      <c r="H497" s="4" t="s">
        <v>1</v>
      </c>
      <c r="I497" s="4" t="s">
        <v>12</v>
      </c>
      <c r="J497" s="4" t="s">
        <v>13</v>
      </c>
      <c r="K497" s="1246"/>
    </row>
    <row r="498" spans="1:12" x14ac:dyDescent="0.3">
      <c r="A498" s="1247" t="s">
        <v>21</v>
      </c>
      <c r="B498" s="1248"/>
      <c r="C498" s="5" t="s">
        <v>22</v>
      </c>
      <c r="D498" s="5" t="s">
        <v>23</v>
      </c>
      <c r="E498" s="6">
        <v>0</v>
      </c>
      <c r="F498" s="7">
        <v>0</v>
      </c>
      <c r="G498" s="22"/>
      <c r="H498" s="22">
        <v>0</v>
      </c>
      <c r="I498" s="23">
        <f>+F498*E498</f>
        <v>0</v>
      </c>
      <c r="J498" s="24">
        <f>+E498*F498*G498</f>
        <v>0</v>
      </c>
      <c r="K498" s="25">
        <f>+I498</f>
        <v>0</v>
      </c>
    </row>
    <row r="499" spans="1:12" ht="24.6" customHeight="1" x14ac:dyDescent="0.3">
      <c r="A499" s="1211" t="s">
        <v>73</v>
      </c>
      <c r="B499" s="1212"/>
      <c r="C499" s="5" t="s">
        <v>22</v>
      </c>
      <c r="D499" s="5" t="s">
        <v>74</v>
      </c>
      <c r="E499" s="6">
        <v>0</v>
      </c>
      <c r="F499" s="7">
        <f>+F498</f>
        <v>0</v>
      </c>
      <c r="G499" s="22"/>
      <c r="H499" s="22">
        <v>0</v>
      </c>
      <c r="I499" s="23">
        <f t="shared" ref="I499:I501" si="69">+F499*E499</f>
        <v>0</v>
      </c>
      <c r="J499" s="24">
        <f t="shared" ref="J499:J501" si="70">+E499*F499*G499</f>
        <v>0</v>
      </c>
      <c r="K499" s="47">
        <f>+H499*E499</f>
        <v>0</v>
      </c>
    </row>
    <row r="500" spans="1:12" ht="24.6" customHeight="1" x14ac:dyDescent="0.3">
      <c r="A500" s="1211" t="s">
        <v>75</v>
      </c>
      <c r="B500" s="1212"/>
      <c r="C500" s="5" t="s">
        <v>22</v>
      </c>
      <c r="D500" s="5" t="s">
        <v>76</v>
      </c>
      <c r="E500" s="6">
        <v>0</v>
      </c>
      <c r="F500" s="7">
        <f>+F499</f>
        <v>0</v>
      </c>
      <c r="G500" s="22"/>
      <c r="H500" s="22">
        <v>0</v>
      </c>
      <c r="I500" s="23">
        <f t="shared" si="69"/>
        <v>0</v>
      </c>
      <c r="J500" s="24">
        <f t="shared" si="70"/>
        <v>0</v>
      </c>
      <c r="K500" s="47">
        <f>+H500*E500</f>
        <v>0</v>
      </c>
    </row>
    <row r="501" spans="1:12" ht="16.8" customHeight="1" x14ac:dyDescent="0.3">
      <c r="A501" s="1247" t="s">
        <v>77</v>
      </c>
      <c r="B501" s="1248"/>
      <c r="C501" s="5" t="s">
        <v>22</v>
      </c>
      <c r="D501" s="5" t="s">
        <v>78</v>
      </c>
      <c r="E501" s="6">
        <v>0</v>
      </c>
      <c r="F501" s="7">
        <f>+F500</f>
        <v>0</v>
      </c>
      <c r="G501" s="22"/>
      <c r="H501" s="22">
        <v>0</v>
      </c>
      <c r="I501" s="23">
        <f t="shared" si="69"/>
        <v>0</v>
      </c>
      <c r="J501" s="24">
        <f t="shared" si="70"/>
        <v>0</v>
      </c>
      <c r="K501" s="47">
        <f>+H501*E501</f>
        <v>0</v>
      </c>
    </row>
    <row r="502" spans="1:12" ht="26.4" customHeight="1" x14ac:dyDescent="0.3">
      <c r="A502" s="1211" t="s">
        <v>79</v>
      </c>
      <c r="B502" s="1212"/>
      <c r="C502" s="5" t="s">
        <v>22</v>
      </c>
      <c r="D502" s="5" t="s">
        <v>80</v>
      </c>
      <c r="E502" s="6">
        <v>110</v>
      </c>
      <c r="F502" s="7">
        <v>0</v>
      </c>
      <c r="G502" s="7"/>
      <c r="H502" s="7">
        <v>1</v>
      </c>
      <c r="I502" s="23">
        <f t="shared" ref="I502" si="71">+F502*E502</f>
        <v>0</v>
      </c>
      <c r="J502" s="24">
        <f t="shared" ref="J502" si="72">+E502*F502*G502</f>
        <v>0</v>
      </c>
      <c r="K502" s="47">
        <f>+H502</f>
        <v>1</v>
      </c>
    </row>
    <row r="503" spans="1:12" x14ac:dyDescent="0.3">
      <c r="A503" s="1213"/>
      <c r="B503" s="1214"/>
      <c r="C503" s="5"/>
      <c r="D503" s="5"/>
      <c r="E503" s="6"/>
      <c r="F503" s="7"/>
      <c r="G503" s="7"/>
      <c r="H503" s="7"/>
      <c r="I503" s="27"/>
      <c r="J503" s="46"/>
      <c r="K503" s="47"/>
    </row>
    <row r="504" spans="1:12" ht="14.4" x14ac:dyDescent="0.3">
      <c r="A504" s="1215"/>
      <c r="B504" s="1216"/>
      <c r="C504" s="1216"/>
      <c r="D504" s="1216"/>
      <c r="E504" s="1216"/>
      <c r="F504" s="1216"/>
      <c r="G504" s="1216"/>
      <c r="H504" s="1216"/>
      <c r="I504" s="1216"/>
      <c r="J504" s="1216"/>
      <c r="K504" s="1217"/>
    </row>
    <row r="505" spans="1:12" ht="14.4" x14ac:dyDescent="0.3">
      <c r="A505" s="34"/>
      <c r="B505" s="35"/>
      <c r="C505" s="31"/>
      <c r="D505" s="31"/>
      <c r="E505" s="32"/>
      <c r="F505" s="32"/>
      <c r="G505" s="32"/>
      <c r="H505" s="32"/>
      <c r="I505" s="32"/>
      <c r="J505" s="32"/>
      <c r="K505" s="33"/>
    </row>
    <row r="506" spans="1:12" ht="14.4" thickBot="1" x14ac:dyDescent="0.35">
      <c r="A506" s="1218" t="s">
        <v>19</v>
      </c>
      <c r="B506" s="1219"/>
      <c r="C506" s="1219"/>
      <c r="D506" s="1219"/>
      <c r="E506" s="1219"/>
      <c r="F506" s="1219"/>
      <c r="G506" s="1219"/>
      <c r="H506" s="1219"/>
      <c r="I506" s="20"/>
      <c r="J506" s="20"/>
      <c r="K506" s="21"/>
      <c r="L506" s="70"/>
    </row>
    <row r="507" spans="1:12" ht="14.4" thickBot="1" x14ac:dyDescent="0.35">
      <c r="A507" s="1220"/>
      <c r="B507" s="1221"/>
      <c r="C507" s="1221"/>
      <c r="D507" s="1221"/>
      <c r="E507" s="1221"/>
      <c r="F507" s="1221"/>
      <c r="G507" s="1221"/>
      <c r="H507" s="1221"/>
      <c r="I507" s="1222" t="s">
        <v>15</v>
      </c>
      <c r="J507" s="1223"/>
      <c r="K507" s="28">
        <f>SUM(K498:K503)</f>
        <v>1</v>
      </c>
    </row>
    <row r="508" spans="1:12" ht="14.4" thickBot="1" x14ac:dyDescent="0.35">
      <c r="A508" s="44"/>
      <c r="B508" s="45"/>
      <c r="C508" s="45"/>
      <c r="D508" s="45"/>
      <c r="E508" s="45"/>
      <c r="F508" s="45"/>
      <c r="G508" s="45"/>
      <c r="H508" s="45"/>
      <c r="I508" s="51"/>
      <c r="J508" s="51"/>
      <c r="K508" s="28"/>
    </row>
    <row r="509" spans="1:12" x14ac:dyDescent="0.3">
      <c r="A509" s="1252" t="s">
        <v>66</v>
      </c>
      <c r="B509" s="1253"/>
      <c r="C509" s="1253"/>
      <c r="D509" s="1253"/>
      <c r="E509" s="1253"/>
      <c r="F509" s="1253"/>
      <c r="G509" s="1253"/>
      <c r="H509" s="1253"/>
      <c r="I509" s="1253"/>
      <c r="J509" s="1253"/>
      <c r="K509" s="1254"/>
    </row>
    <row r="510" spans="1:12" ht="14.4" thickBot="1" x14ac:dyDescent="0.35">
      <c r="A510" s="1255"/>
      <c r="B510" s="1256"/>
      <c r="C510" s="1256"/>
      <c r="D510" s="1256"/>
      <c r="E510" s="1256"/>
      <c r="F510" s="1256"/>
      <c r="G510" s="1256"/>
      <c r="H510" s="1256"/>
      <c r="I510" s="1256"/>
      <c r="J510" s="1256"/>
      <c r="K510" s="1257"/>
    </row>
    <row r="511" spans="1:12" x14ac:dyDescent="0.3">
      <c r="A511" s="1233" t="s">
        <v>67</v>
      </c>
      <c r="B511" s="1234"/>
      <c r="C511" s="1234"/>
      <c r="D511" s="1234"/>
      <c r="E511" s="1234"/>
      <c r="F511" s="1234"/>
      <c r="G511" s="1234"/>
      <c r="H511" s="1234"/>
      <c r="I511" s="1234"/>
      <c r="J511" s="1234"/>
      <c r="K511" s="1235"/>
    </row>
    <row r="512" spans="1:12" x14ac:dyDescent="0.3">
      <c r="A512" s="1236" t="s">
        <v>6</v>
      </c>
      <c r="B512" s="1237"/>
      <c r="C512" s="1240" t="s">
        <v>7</v>
      </c>
      <c r="D512" s="1237"/>
      <c r="E512" s="1242" t="s">
        <v>8</v>
      </c>
      <c r="F512" s="1243"/>
      <c r="G512" s="1244"/>
      <c r="H512" s="1242" t="s">
        <v>0</v>
      </c>
      <c r="I512" s="1243"/>
      <c r="J512" s="1244"/>
      <c r="K512" s="1245" t="s">
        <v>3</v>
      </c>
    </row>
    <row r="513" spans="1:11" x14ac:dyDescent="0.3">
      <c r="A513" s="1238"/>
      <c r="B513" s="1239"/>
      <c r="C513" s="1241"/>
      <c r="D513" s="1239"/>
      <c r="E513" s="3" t="s">
        <v>16</v>
      </c>
      <c r="F513" s="3" t="s">
        <v>17</v>
      </c>
      <c r="G513" s="3" t="s">
        <v>11</v>
      </c>
      <c r="H513" s="4" t="s">
        <v>1</v>
      </c>
      <c r="I513" s="4" t="s">
        <v>12</v>
      </c>
      <c r="J513" s="4" t="s">
        <v>13</v>
      </c>
      <c r="K513" s="1246"/>
    </row>
    <row r="514" spans="1:11" x14ac:dyDescent="0.3">
      <c r="A514" s="1247" t="s">
        <v>21</v>
      </c>
      <c r="B514" s="1248"/>
      <c r="C514" s="5" t="s">
        <v>22</v>
      </c>
      <c r="D514" s="5" t="s">
        <v>23</v>
      </c>
      <c r="E514" s="6">
        <v>250</v>
      </c>
      <c r="F514" s="7">
        <v>6.3</v>
      </c>
      <c r="G514" s="22">
        <v>0.2</v>
      </c>
      <c r="H514" s="22">
        <v>4</v>
      </c>
      <c r="I514" s="23"/>
      <c r="J514" s="24"/>
      <c r="K514" s="25">
        <f>+H514</f>
        <v>4</v>
      </c>
    </row>
    <row r="515" spans="1:11" ht="36.6" customHeight="1" x14ac:dyDescent="0.3">
      <c r="A515" s="1211" t="s">
        <v>73</v>
      </c>
      <c r="B515" s="1212"/>
      <c r="C515" s="5" t="s">
        <v>22</v>
      </c>
      <c r="D515" s="5" t="s">
        <v>74</v>
      </c>
      <c r="E515" s="6">
        <v>177</v>
      </c>
      <c r="F515" s="7">
        <v>3.5</v>
      </c>
      <c r="G515" s="22">
        <v>0.2</v>
      </c>
      <c r="H515" s="22">
        <v>4</v>
      </c>
      <c r="I515" s="23"/>
      <c r="J515" s="46"/>
      <c r="K515" s="25">
        <f>+H515</f>
        <v>4</v>
      </c>
    </row>
    <row r="516" spans="1:11" ht="30" customHeight="1" x14ac:dyDescent="0.3">
      <c r="A516" s="1211" t="s">
        <v>75</v>
      </c>
      <c r="B516" s="1212"/>
      <c r="C516" s="5" t="s">
        <v>22</v>
      </c>
      <c r="D516" s="5" t="s">
        <v>76</v>
      </c>
      <c r="E516" s="6">
        <v>124</v>
      </c>
      <c r="F516" s="7">
        <v>4.8</v>
      </c>
      <c r="G516" s="22">
        <v>0.2</v>
      </c>
      <c r="H516" s="22">
        <v>4</v>
      </c>
      <c r="I516" s="23"/>
      <c r="J516" s="46"/>
      <c r="K516" s="25">
        <f>+H516</f>
        <v>4</v>
      </c>
    </row>
    <row r="517" spans="1:11" x14ac:dyDescent="0.3">
      <c r="A517" s="1247" t="s">
        <v>77</v>
      </c>
      <c r="B517" s="1248"/>
      <c r="C517" s="5" t="s">
        <v>22</v>
      </c>
      <c r="D517" s="5" t="s">
        <v>78</v>
      </c>
      <c r="E517" s="6">
        <v>200</v>
      </c>
      <c r="F517" s="7">
        <v>6</v>
      </c>
      <c r="G517" s="22">
        <v>0.2</v>
      </c>
      <c r="H517" s="7">
        <v>4</v>
      </c>
      <c r="I517" s="27"/>
      <c r="J517" s="46"/>
      <c r="K517" s="25">
        <f>+H517</f>
        <v>4</v>
      </c>
    </row>
    <row r="518" spans="1:11" ht="31.2" customHeight="1" x14ac:dyDescent="0.3">
      <c r="A518" s="1211" t="s">
        <v>79</v>
      </c>
      <c r="B518" s="1212"/>
      <c r="C518" s="5" t="s">
        <v>22</v>
      </c>
      <c r="D518" s="5" t="s">
        <v>80</v>
      </c>
      <c r="E518" s="6">
        <v>110</v>
      </c>
      <c r="F518" s="7">
        <v>4.2</v>
      </c>
      <c r="G518" s="7">
        <v>0.2</v>
      </c>
      <c r="H518" s="7">
        <v>4</v>
      </c>
      <c r="I518" s="27"/>
      <c r="J518" s="46"/>
      <c r="K518" s="25">
        <f>+H518</f>
        <v>4</v>
      </c>
    </row>
    <row r="519" spans="1:11" x14ac:dyDescent="0.3">
      <c r="A519" s="1213"/>
      <c r="B519" s="1214"/>
      <c r="C519" s="5"/>
      <c r="D519" s="5"/>
      <c r="E519" s="6"/>
      <c r="F519" s="7"/>
      <c r="G519" s="7"/>
      <c r="H519" s="7"/>
      <c r="I519" s="27"/>
      <c r="J519" s="46"/>
      <c r="K519" s="47"/>
    </row>
    <row r="520" spans="1:11" ht="14.4" x14ac:dyDescent="0.3">
      <c r="A520" s="1215"/>
      <c r="B520" s="1216"/>
      <c r="C520" s="1216"/>
      <c r="D520" s="1216"/>
      <c r="E520" s="1216"/>
      <c r="F520" s="1216"/>
      <c r="G520" s="1216"/>
      <c r="H520" s="1216"/>
      <c r="I520" s="1216"/>
      <c r="J520" s="1216"/>
      <c r="K520" s="1217"/>
    </row>
    <row r="521" spans="1:11" ht="14.4" x14ac:dyDescent="0.3">
      <c r="A521" s="34"/>
      <c r="B521" s="35"/>
      <c r="C521" s="31"/>
      <c r="D521" s="31"/>
      <c r="E521" s="32"/>
      <c r="F521" s="32"/>
      <c r="G521" s="32"/>
      <c r="H521" s="32"/>
      <c r="I521" s="32"/>
      <c r="J521" s="32"/>
      <c r="K521" s="33"/>
    </row>
    <row r="522" spans="1:11" ht="14.4" thickBot="1" x14ac:dyDescent="0.35">
      <c r="A522" s="1218" t="s">
        <v>19</v>
      </c>
      <c r="B522" s="1219"/>
      <c r="C522" s="1219"/>
      <c r="D522" s="1219"/>
      <c r="E522" s="1219"/>
      <c r="F522" s="1219"/>
      <c r="G522" s="1219"/>
      <c r="H522" s="1219"/>
      <c r="I522" s="20"/>
      <c r="J522" s="20"/>
      <c r="K522" s="21"/>
    </row>
    <row r="523" spans="1:11" ht="14.4" thickBot="1" x14ac:dyDescent="0.35">
      <c r="A523" s="1220"/>
      <c r="B523" s="1221"/>
      <c r="C523" s="1221"/>
      <c r="D523" s="1221"/>
      <c r="E523" s="1221"/>
      <c r="F523" s="1221"/>
      <c r="G523" s="1221"/>
      <c r="H523" s="1221"/>
      <c r="I523" s="1222" t="s">
        <v>15</v>
      </c>
      <c r="J523" s="1223"/>
      <c r="K523" s="28">
        <f>SUM(K514:K519)</f>
        <v>20</v>
      </c>
    </row>
    <row r="524" spans="1:11" ht="14.4" thickBot="1" x14ac:dyDescent="0.35">
      <c r="A524" s="1249"/>
      <c r="B524" s="1250"/>
      <c r="C524" s="1250"/>
      <c r="D524" s="1250"/>
      <c r="E524" s="1250"/>
      <c r="F524" s="1250"/>
      <c r="G524" s="1250"/>
      <c r="H524" s="1250"/>
      <c r="I524" s="1250"/>
      <c r="J524" s="1250"/>
      <c r="K524" s="1251"/>
    </row>
    <row r="525" spans="1:11" x14ac:dyDescent="0.3">
      <c r="A525" s="1233" t="s">
        <v>68</v>
      </c>
      <c r="B525" s="1234"/>
      <c r="C525" s="1234"/>
      <c r="D525" s="1234"/>
      <c r="E525" s="1234"/>
      <c r="F525" s="1234"/>
      <c r="G525" s="1234"/>
      <c r="H525" s="1234"/>
      <c r="I525" s="1234"/>
      <c r="J525" s="1234"/>
      <c r="K525" s="1235"/>
    </row>
    <row r="526" spans="1:11" x14ac:dyDescent="0.3">
      <c r="A526" s="1236" t="s">
        <v>6</v>
      </c>
      <c r="B526" s="1237"/>
      <c r="C526" s="1240" t="s">
        <v>7</v>
      </c>
      <c r="D526" s="1237"/>
      <c r="E526" s="1242" t="s">
        <v>8</v>
      </c>
      <c r="F526" s="1243"/>
      <c r="G526" s="1244"/>
      <c r="H526" s="1242" t="s">
        <v>0</v>
      </c>
      <c r="I526" s="1243"/>
      <c r="J526" s="1244"/>
      <c r="K526" s="1245" t="s">
        <v>3</v>
      </c>
    </row>
    <row r="527" spans="1:11" x14ac:dyDescent="0.3">
      <c r="A527" s="1238"/>
      <c r="B527" s="1239"/>
      <c r="C527" s="1241"/>
      <c r="D527" s="1239"/>
      <c r="E527" s="3" t="s">
        <v>16</v>
      </c>
      <c r="F527" s="3" t="s">
        <v>17</v>
      </c>
      <c r="G527" s="3" t="s">
        <v>11</v>
      </c>
      <c r="H527" s="4" t="s">
        <v>1</v>
      </c>
      <c r="I527" s="4" t="s">
        <v>12</v>
      </c>
      <c r="J527" s="4" t="s">
        <v>13</v>
      </c>
      <c r="K527" s="1246"/>
    </row>
    <row r="528" spans="1:11" x14ac:dyDescent="0.3">
      <c r="A528" s="1247" t="s">
        <v>21</v>
      </c>
      <c r="B528" s="1248"/>
      <c r="C528" s="5" t="s">
        <v>22</v>
      </c>
      <c r="D528" s="5" t="s">
        <v>23</v>
      </c>
      <c r="E528" s="6">
        <v>250</v>
      </c>
      <c r="F528" s="7">
        <v>6.3</v>
      </c>
      <c r="G528" s="22">
        <v>0.2</v>
      </c>
      <c r="H528" s="22">
        <v>4</v>
      </c>
      <c r="I528" s="23"/>
      <c r="J528" s="24"/>
      <c r="K528" s="25">
        <f>+H528</f>
        <v>4</v>
      </c>
    </row>
    <row r="529" spans="1:12" ht="27" customHeight="1" x14ac:dyDescent="0.3">
      <c r="A529" s="1211" t="s">
        <v>73</v>
      </c>
      <c r="B529" s="1212"/>
      <c r="C529" s="5" t="s">
        <v>22</v>
      </c>
      <c r="D529" s="5" t="s">
        <v>74</v>
      </c>
      <c r="E529" s="6">
        <v>177</v>
      </c>
      <c r="F529" s="7">
        <v>3.5</v>
      </c>
      <c r="G529" s="22">
        <v>0.2</v>
      </c>
      <c r="H529" s="22">
        <v>4</v>
      </c>
      <c r="I529" s="23"/>
      <c r="J529" s="46"/>
      <c r="K529" s="25">
        <f>+H529</f>
        <v>4</v>
      </c>
    </row>
    <row r="530" spans="1:12" ht="27" customHeight="1" x14ac:dyDescent="0.3">
      <c r="A530" s="1211" t="s">
        <v>75</v>
      </c>
      <c r="B530" s="1212"/>
      <c r="C530" s="5" t="s">
        <v>22</v>
      </c>
      <c r="D530" s="5" t="s">
        <v>76</v>
      </c>
      <c r="E530" s="6">
        <v>124</v>
      </c>
      <c r="F530" s="7">
        <v>4.8</v>
      </c>
      <c r="G530" s="22">
        <v>0.2</v>
      </c>
      <c r="H530" s="22">
        <v>4</v>
      </c>
      <c r="I530" s="23"/>
      <c r="J530" s="46"/>
      <c r="K530" s="25">
        <f>+H530</f>
        <v>4</v>
      </c>
    </row>
    <row r="531" spans="1:12" ht="25.2" customHeight="1" x14ac:dyDescent="0.3">
      <c r="A531" s="1247" t="s">
        <v>77</v>
      </c>
      <c r="B531" s="1248"/>
      <c r="C531" s="5" t="s">
        <v>22</v>
      </c>
      <c r="D531" s="5" t="s">
        <v>78</v>
      </c>
      <c r="E531" s="6">
        <v>200</v>
      </c>
      <c r="F531" s="7">
        <v>6</v>
      </c>
      <c r="G531" s="22">
        <v>0.2</v>
      </c>
      <c r="H531" s="7">
        <v>4</v>
      </c>
      <c r="I531" s="27"/>
      <c r="J531" s="46"/>
      <c r="K531" s="25">
        <f>+H531</f>
        <v>4</v>
      </c>
    </row>
    <row r="532" spans="1:12" ht="28.2" customHeight="1" x14ac:dyDescent="0.3">
      <c r="A532" s="1211" t="s">
        <v>79</v>
      </c>
      <c r="B532" s="1212"/>
      <c r="C532" s="5" t="s">
        <v>22</v>
      </c>
      <c r="D532" s="5" t="s">
        <v>80</v>
      </c>
      <c r="E532" s="6">
        <v>110</v>
      </c>
      <c r="F532" s="7">
        <v>4.2</v>
      </c>
      <c r="G532" s="7">
        <v>0.2</v>
      </c>
      <c r="H532" s="7">
        <v>4</v>
      </c>
      <c r="I532" s="27"/>
      <c r="J532" s="46"/>
      <c r="K532" s="25">
        <v>0</v>
      </c>
    </row>
    <row r="533" spans="1:12" x14ac:dyDescent="0.3">
      <c r="A533" s="1213"/>
      <c r="B533" s="1214"/>
      <c r="C533" s="5"/>
      <c r="D533" s="5"/>
      <c r="E533" s="6"/>
      <c r="F533" s="7"/>
      <c r="G533" s="7"/>
      <c r="H533" s="7"/>
      <c r="I533" s="27"/>
      <c r="J533" s="46"/>
      <c r="K533" s="47"/>
    </row>
    <row r="534" spans="1:12" ht="14.4" x14ac:dyDescent="0.3">
      <c r="A534" s="1215"/>
      <c r="B534" s="1216"/>
      <c r="C534" s="1216"/>
      <c r="D534" s="1216"/>
      <c r="E534" s="1216"/>
      <c r="F534" s="1216"/>
      <c r="G534" s="1216"/>
      <c r="H534" s="1216"/>
      <c r="I534" s="1216"/>
      <c r="J534" s="1216"/>
      <c r="K534" s="1217"/>
    </row>
    <row r="535" spans="1:12" ht="14.4" x14ac:dyDescent="0.3">
      <c r="A535" s="34"/>
      <c r="B535" s="35"/>
      <c r="C535" s="31"/>
      <c r="D535" s="31"/>
      <c r="E535" s="32"/>
      <c r="F535" s="32"/>
      <c r="G535" s="32"/>
      <c r="H535" s="32"/>
      <c r="I535" s="32"/>
      <c r="J535" s="32"/>
      <c r="K535" s="33"/>
    </row>
    <row r="536" spans="1:12" ht="14.4" thickBot="1" x14ac:dyDescent="0.35">
      <c r="A536" s="1218" t="s">
        <v>19</v>
      </c>
      <c r="B536" s="1219"/>
      <c r="C536" s="1219"/>
      <c r="D536" s="1219"/>
      <c r="E536" s="1219"/>
      <c r="F536" s="1219"/>
      <c r="G536" s="1219"/>
      <c r="H536" s="1219"/>
      <c r="I536" s="20"/>
      <c r="J536" s="20"/>
      <c r="K536" s="21"/>
    </row>
    <row r="537" spans="1:12" ht="14.4" thickBot="1" x14ac:dyDescent="0.35">
      <c r="A537" s="1220"/>
      <c r="B537" s="1221"/>
      <c r="C537" s="1221"/>
      <c r="D537" s="1221"/>
      <c r="E537" s="1221"/>
      <c r="F537" s="1221"/>
      <c r="G537" s="1221"/>
      <c r="H537" s="1221"/>
      <c r="I537" s="1222" t="s">
        <v>15</v>
      </c>
      <c r="J537" s="1223"/>
      <c r="K537" s="28">
        <f>SUM(K528:K533)</f>
        <v>16</v>
      </c>
    </row>
    <row r="538" spans="1:12" ht="14.4" thickBot="1" x14ac:dyDescent="0.35">
      <c r="A538" s="1249"/>
      <c r="B538" s="1250"/>
      <c r="C538" s="1250"/>
      <c r="D538" s="1250"/>
      <c r="E538" s="1250"/>
      <c r="F538" s="1250"/>
      <c r="G538" s="1250"/>
      <c r="H538" s="1250"/>
      <c r="I538" s="1250"/>
      <c r="J538" s="1250"/>
      <c r="K538" s="1251"/>
    </row>
    <row r="539" spans="1:12" x14ac:dyDescent="0.3">
      <c r="A539" s="1233" t="s">
        <v>69</v>
      </c>
      <c r="B539" s="1234"/>
      <c r="C539" s="1234"/>
      <c r="D539" s="1234"/>
      <c r="E539" s="1234"/>
      <c r="F539" s="1234"/>
      <c r="G539" s="1234"/>
      <c r="H539" s="1234"/>
      <c r="I539" s="1234"/>
      <c r="J539" s="1234"/>
      <c r="K539" s="1235"/>
    </row>
    <row r="540" spans="1:12" x14ac:dyDescent="0.3">
      <c r="A540" s="1236" t="s">
        <v>6</v>
      </c>
      <c r="B540" s="1237"/>
      <c r="C540" s="1240" t="s">
        <v>7</v>
      </c>
      <c r="D540" s="1237"/>
      <c r="E540" s="1242" t="s">
        <v>8</v>
      </c>
      <c r="F540" s="1243"/>
      <c r="G540" s="1244"/>
      <c r="H540" s="1242" t="s">
        <v>0</v>
      </c>
      <c r="I540" s="1243"/>
      <c r="J540" s="1244"/>
      <c r="K540" s="1245" t="s">
        <v>3</v>
      </c>
    </row>
    <row r="541" spans="1:12" x14ac:dyDescent="0.3">
      <c r="A541" s="1238"/>
      <c r="B541" s="1239"/>
      <c r="C541" s="1241"/>
      <c r="D541" s="1239"/>
      <c r="E541" s="3" t="s">
        <v>16</v>
      </c>
      <c r="F541" s="3" t="s">
        <v>17</v>
      </c>
      <c r="G541" s="3" t="s">
        <v>11</v>
      </c>
      <c r="H541" s="4" t="s">
        <v>1</v>
      </c>
      <c r="I541" s="4" t="s">
        <v>12</v>
      </c>
      <c r="J541" s="4" t="s">
        <v>13</v>
      </c>
      <c r="K541" s="1246"/>
    </row>
    <row r="542" spans="1:12" x14ac:dyDescent="0.3">
      <c r="A542" s="1247" t="s">
        <v>21</v>
      </c>
      <c r="B542" s="1248"/>
      <c r="C542" s="5" t="s">
        <v>22</v>
      </c>
      <c r="D542" s="5" t="s">
        <v>23</v>
      </c>
      <c r="E542" s="6">
        <v>250</v>
      </c>
      <c r="F542" s="7">
        <v>6.3</v>
      </c>
      <c r="G542" s="22">
        <v>0.2</v>
      </c>
      <c r="H542" s="22">
        <v>3</v>
      </c>
      <c r="I542" s="23">
        <f>+F542*E542</f>
        <v>1575</v>
      </c>
      <c r="J542" s="24">
        <f>+E542*F542*G542</f>
        <v>315</v>
      </c>
      <c r="K542" s="25">
        <f>+E542*H542</f>
        <v>750</v>
      </c>
      <c r="L542" s="1">
        <f>+'[74]PRESUP. CACHENCHE'!$E$59</f>
        <v>750</v>
      </c>
    </row>
    <row r="543" spans="1:12" ht="32.4" customHeight="1" x14ac:dyDescent="0.3">
      <c r="A543" s="1211" t="s">
        <v>73</v>
      </c>
      <c r="B543" s="1212"/>
      <c r="C543" s="5" t="s">
        <v>22</v>
      </c>
      <c r="D543" s="5" t="s">
        <v>74</v>
      </c>
      <c r="E543" s="6">
        <v>177</v>
      </c>
      <c r="F543" s="7">
        <v>3.5</v>
      </c>
      <c r="G543" s="22">
        <v>0.2</v>
      </c>
      <c r="H543" s="22">
        <v>3</v>
      </c>
      <c r="I543" s="23"/>
      <c r="J543" s="46"/>
      <c r="K543" s="25">
        <f>+E543*H543</f>
        <v>531</v>
      </c>
      <c r="L543" s="1">
        <f>+'[74]PRESUP. NVA CRUZ'!$F$59</f>
        <v>531</v>
      </c>
    </row>
    <row r="544" spans="1:12" ht="33" customHeight="1" x14ac:dyDescent="0.3">
      <c r="A544" s="1211" t="s">
        <v>75</v>
      </c>
      <c r="B544" s="1212"/>
      <c r="C544" s="5" t="s">
        <v>22</v>
      </c>
      <c r="D544" s="5" t="s">
        <v>76</v>
      </c>
      <c r="E544" s="6">
        <v>124</v>
      </c>
      <c r="F544" s="7">
        <v>4.8</v>
      </c>
      <c r="G544" s="22">
        <v>0.2</v>
      </c>
      <c r="H544" s="22">
        <v>3</v>
      </c>
      <c r="I544" s="23"/>
      <c r="J544" s="46"/>
      <c r="K544" s="25">
        <f>+E544*H544</f>
        <v>372</v>
      </c>
      <c r="L544" s="1">
        <f>+'[74]PRESUP. DIOS PRIMERO'!$F$59</f>
        <v>372</v>
      </c>
    </row>
    <row r="545" spans="1:12" ht="24" customHeight="1" x14ac:dyDescent="0.3">
      <c r="A545" s="1247" t="s">
        <v>77</v>
      </c>
      <c r="B545" s="1248"/>
      <c r="C545" s="5" t="s">
        <v>22</v>
      </c>
      <c r="D545" s="5" t="s">
        <v>78</v>
      </c>
      <c r="E545" s="6">
        <v>200</v>
      </c>
      <c r="F545" s="7">
        <v>6</v>
      </c>
      <c r="G545" s="22">
        <v>0.2</v>
      </c>
      <c r="H545" s="22">
        <v>3</v>
      </c>
      <c r="I545" s="27"/>
      <c r="J545" s="46"/>
      <c r="K545" s="47">
        <f>+H545*E545</f>
        <v>600</v>
      </c>
      <c r="L545" s="1">
        <f>+'[74]PRESUP. SAN PEDRO'!$F$59</f>
        <v>600</v>
      </c>
    </row>
    <row r="546" spans="1:12" ht="33" customHeight="1" x14ac:dyDescent="0.3">
      <c r="A546" s="1211" t="s">
        <v>79</v>
      </c>
      <c r="B546" s="1212"/>
      <c r="C546" s="5" t="s">
        <v>22</v>
      </c>
      <c r="D546" s="5" t="s">
        <v>80</v>
      </c>
      <c r="E546" s="6">
        <v>109.64999999999999</v>
      </c>
      <c r="F546" s="7">
        <v>4.2</v>
      </c>
      <c r="G546" s="7">
        <v>0.2</v>
      </c>
      <c r="H546" s="7">
        <v>3</v>
      </c>
      <c r="I546" s="27"/>
      <c r="J546" s="46"/>
      <c r="K546" s="47">
        <f>+H546*E546</f>
        <v>328.95</v>
      </c>
      <c r="L546" s="53">
        <f>+'[73]PPTO GENERAL'!$E$219</f>
        <v>328.95000000000005</v>
      </c>
    </row>
    <row r="547" spans="1:12" x14ac:dyDescent="0.3">
      <c r="A547" s="1213"/>
      <c r="B547" s="1214"/>
      <c r="C547" s="5"/>
      <c r="D547" s="5"/>
      <c r="E547" s="6"/>
      <c r="F547" s="7"/>
      <c r="G547" s="7"/>
      <c r="H547" s="7"/>
      <c r="I547" s="27"/>
      <c r="J547" s="46"/>
      <c r="K547" s="47"/>
    </row>
    <row r="548" spans="1:12" ht="14.4" x14ac:dyDescent="0.3">
      <c r="A548" s="1215"/>
      <c r="B548" s="1216"/>
      <c r="C548" s="1216"/>
      <c r="D548" s="1216"/>
      <c r="E548" s="1216"/>
      <c r="F548" s="1216"/>
      <c r="G548" s="1216"/>
      <c r="H548" s="1216"/>
      <c r="I548" s="1216"/>
      <c r="J548" s="1216"/>
      <c r="K548" s="1217"/>
    </row>
    <row r="549" spans="1:12" ht="14.4" x14ac:dyDescent="0.3">
      <c r="A549" s="34"/>
      <c r="B549" s="35"/>
      <c r="C549" s="31"/>
      <c r="D549" s="31"/>
      <c r="E549" s="32"/>
      <c r="F549" s="32"/>
      <c r="G549" s="32"/>
      <c r="H549" s="32"/>
      <c r="I549" s="32"/>
      <c r="J549" s="32"/>
      <c r="K549" s="33"/>
    </row>
    <row r="550" spans="1:12" ht="14.4" thickBot="1" x14ac:dyDescent="0.35">
      <c r="A550" s="1218" t="s">
        <v>19</v>
      </c>
      <c r="B550" s="1219"/>
      <c r="C550" s="1219"/>
      <c r="D550" s="1219"/>
      <c r="E550" s="1219"/>
      <c r="F550" s="1219"/>
      <c r="G550" s="1219"/>
      <c r="H550" s="1219"/>
      <c r="I550" s="20"/>
      <c r="J550" s="20"/>
      <c r="K550" s="21"/>
    </row>
    <row r="551" spans="1:12" ht="14.4" thickBot="1" x14ac:dyDescent="0.35">
      <c r="A551" s="1220"/>
      <c r="B551" s="1221"/>
      <c r="C551" s="1221"/>
      <c r="D551" s="1221"/>
      <c r="E551" s="1221"/>
      <c r="F551" s="1221"/>
      <c r="G551" s="1221"/>
      <c r="H551" s="1221"/>
      <c r="I551" s="1222" t="s">
        <v>15</v>
      </c>
      <c r="J551" s="1223"/>
      <c r="K551" s="28">
        <f>SUM(K542:K547)</f>
        <v>2581.9499999999998</v>
      </c>
    </row>
    <row r="552" spans="1:12" ht="14.4" thickBot="1" x14ac:dyDescent="0.35">
      <c r="A552" s="1249"/>
      <c r="B552" s="1250"/>
      <c r="C552" s="1250"/>
      <c r="D552" s="1250"/>
      <c r="E552" s="1250"/>
      <c r="F552" s="1250"/>
      <c r="G552" s="1250"/>
      <c r="H552" s="1250"/>
      <c r="I552" s="1250"/>
      <c r="J552" s="1250"/>
      <c r="K552" s="1251"/>
    </row>
    <row r="553" spans="1:12" x14ac:dyDescent="0.3">
      <c r="A553" s="1233" t="s">
        <v>70</v>
      </c>
      <c r="B553" s="1234"/>
      <c r="C553" s="1234"/>
      <c r="D553" s="1234"/>
      <c r="E553" s="1234"/>
      <c r="F553" s="1234"/>
      <c r="G553" s="1234"/>
      <c r="H553" s="1234"/>
      <c r="I553" s="1234"/>
      <c r="J553" s="1234"/>
      <c r="K553" s="1235"/>
    </row>
    <row r="554" spans="1:12" x14ac:dyDescent="0.3">
      <c r="A554" s="1236" t="s">
        <v>6</v>
      </c>
      <c r="B554" s="1237"/>
      <c r="C554" s="1240" t="s">
        <v>7</v>
      </c>
      <c r="D554" s="1237"/>
      <c r="E554" s="1242" t="s">
        <v>8</v>
      </c>
      <c r="F554" s="1243"/>
      <c r="G554" s="1244"/>
      <c r="H554" s="1242" t="s">
        <v>0</v>
      </c>
      <c r="I554" s="1243"/>
      <c r="J554" s="1244"/>
      <c r="K554" s="1245" t="s">
        <v>3</v>
      </c>
    </row>
    <row r="555" spans="1:12" x14ac:dyDescent="0.3">
      <c r="A555" s="1238"/>
      <c r="B555" s="1239"/>
      <c r="C555" s="1241"/>
      <c r="D555" s="1239"/>
      <c r="E555" s="3" t="s">
        <v>16</v>
      </c>
      <c r="F555" s="3" t="s">
        <v>17</v>
      </c>
      <c r="G555" s="3" t="s">
        <v>11</v>
      </c>
      <c r="H555" s="4" t="s">
        <v>1</v>
      </c>
      <c r="I555" s="4" t="s">
        <v>12</v>
      </c>
      <c r="J555" s="4" t="s">
        <v>13</v>
      </c>
      <c r="K555" s="1246"/>
    </row>
    <row r="556" spans="1:12" x14ac:dyDescent="0.3">
      <c r="A556" s="1247" t="s">
        <v>21</v>
      </c>
      <c r="B556" s="1248"/>
      <c r="C556" s="5" t="s">
        <v>22</v>
      </c>
      <c r="D556" s="5" t="s">
        <v>23</v>
      </c>
      <c r="E556" s="6">
        <v>250</v>
      </c>
      <c r="F556" s="7">
        <v>6.3</v>
      </c>
      <c r="G556" s="22">
        <v>0.2</v>
      </c>
      <c r="H556" s="22">
        <v>0</v>
      </c>
      <c r="I556" s="23"/>
      <c r="J556" s="24"/>
      <c r="K556" s="25">
        <f>+E556*H556</f>
        <v>0</v>
      </c>
    </row>
    <row r="557" spans="1:12" ht="27" customHeight="1" x14ac:dyDescent="0.3">
      <c r="A557" s="1211" t="s">
        <v>73</v>
      </c>
      <c r="B557" s="1212"/>
      <c r="C557" s="5" t="s">
        <v>22</v>
      </c>
      <c r="D557" s="5" t="s">
        <v>74</v>
      </c>
      <c r="E557" s="6">
        <v>0</v>
      </c>
      <c r="F557" s="7">
        <f>+F556</f>
        <v>6.3</v>
      </c>
      <c r="G557" s="22">
        <v>0.2</v>
      </c>
      <c r="H557" s="22">
        <v>0</v>
      </c>
      <c r="I557" s="23"/>
      <c r="J557" s="46"/>
      <c r="K557" s="47">
        <f>+H557*E557</f>
        <v>0</v>
      </c>
    </row>
    <row r="558" spans="1:12" ht="27" customHeight="1" x14ac:dyDescent="0.3">
      <c r="A558" s="1211" t="s">
        <v>75</v>
      </c>
      <c r="B558" s="1212"/>
      <c r="C558" s="5" t="s">
        <v>22</v>
      </c>
      <c r="D558" s="5" t="s">
        <v>76</v>
      </c>
      <c r="E558" s="6">
        <v>0</v>
      </c>
      <c r="F558" s="7">
        <v>4.8</v>
      </c>
      <c r="G558" s="22">
        <v>0.2</v>
      </c>
      <c r="H558" s="22">
        <v>0</v>
      </c>
      <c r="I558" s="23"/>
      <c r="J558" s="46"/>
      <c r="K558" s="47">
        <f>+H558*E558</f>
        <v>0</v>
      </c>
    </row>
    <row r="559" spans="1:12" x14ac:dyDescent="0.3">
      <c r="A559" s="1247" t="s">
        <v>77</v>
      </c>
      <c r="B559" s="1248"/>
      <c r="C559" s="5" t="s">
        <v>22</v>
      </c>
      <c r="D559" s="5" t="s">
        <v>78</v>
      </c>
      <c r="E559" s="6">
        <v>0</v>
      </c>
      <c r="F559" s="7">
        <v>6</v>
      </c>
      <c r="G559" s="22">
        <v>0.2</v>
      </c>
      <c r="H559" s="22">
        <v>0</v>
      </c>
      <c r="I559" s="27"/>
      <c r="J559" s="46"/>
      <c r="K559" s="47">
        <f>+H559*E559</f>
        <v>0</v>
      </c>
    </row>
    <row r="560" spans="1:12" x14ac:dyDescent="0.3">
      <c r="A560" s="1213"/>
      <c r="B560" s="1214"/>
      <c r="C560" s="5"/>
      <c r="D560" s="5"/>
      <c r="E560" s="6"/>
      <c r="F560" s="7"/>
      <c r="G560" s="7"/>
      <c r="H560" s="7"/>
      <c r="I560" s="27"/>
      <c r="J560" s="46"/>
      <c r="K560" s="47">
        <f>+J560</f>
        <v>0</v>
      </c>
    </row>
    <row r="561" spans="1:13" x14ac:dyDescent="0.3">
      <c r="A561" s="1213"/>
      <c r="B561" s="1214"/>
      <c r="C561" s="5"/>
      <c r="D561" s="5"/>
      <c r="E561" s="6"/>
      <c r="F561" s="7"/>
      <c r="G561" s="7"/>
      <c r="H561" s="7"/>
      <c r="I561" s="27"/>
      <c r="J561" s="46"/>
      <c r="K561" s="47">
        <f>+J561</f>
        <v>0</v>
      </c>
    </row>
    <row r="562" spans="1:13" ht="14.4" x14ac:dyDescent="0.3">
      <c r="A562" s="1215"/>
      <c r="B562" s="1216"/>
      <c r="C562" s="1216"/>
      <c r="D562" s="1216"/>
      <c r="E562" s="1216"/>
      <c r="F562" s="1216"/>
      <c r="G562" s="1216"/>
      <c r="H562" s="1216"/>
      <c r="I562" s="1216"/>
      <c r="J562" s="1216"/>
      <c r="K562" s="1217"/>
    </row>
    <row r="563" spans="1:13" ht="14.4" x14ac:dyDescent="0.3">
      <c r="A563" s="34"/>
      <c r="B563" s="35"/>
      <c r="C563" s="31"/>
      <c r="D563" s="31"/>
      <c r="E563" s="32"/>
      <c r="F563" s="32"/>
      <c r="G563" s="32"/>
      <c r="H563" s="32"/>
      <c r="I563" s="32"/>
      <c r="J563" s="32"/>
      <c r="K563" s="33"/>
    </row>
    <row r="564" spans="1:13" ht="14.4" thickBot="1" x14ac:dyDescent="0.35">
      <c r="A564" s="1218" t="s">
        <v>19</v>
      </c>
      <c r="B564" s="1219"/>
      <c r="C564" s="1219"/>
      <c r="D564" s="1219"/>
      <c r="E564" s="1219"/>
      <c r="F564" s="1219"/>
      <c r="G564" s="1219"/>
      <c r="H564" s="1219"/>
      <c r="I564" s="20"/>
      <c r="J564" s="20"/>
      <c r="K564" s="21"/>
    </row>
    <row r="565" spans="1:13" ht="14.4" thickBot="1" x14ac:dyDescent="0.35">
      <c r="A565" s="1220"/>
      <c r="B565" s="1221"/>
      <c r="C565" s="1221"/>
      <c r="D565" s="1221"/>
      <c r="E565" s="1221"/>
      <c r="F565" s="1221"/>
      <c r="G565" s="1221"/>
      <c r="H565" s="1221"/>
      <c r="I565" s="1222" t="s">
        <v>15</v>
      </c>
      <c r="J565" s="1223"/>
      <c r="K565" s="28">
        <f>SUM(K556:K561)</f>
        <v>0</v>
      </c>
    </row>
    <row r="566" spans="1:13" ht="14.4" thickBot="1" x14ac:dyDescent="0.35">
      <c r="A566" s="1249"/>
      <c r="B566" s="1250"/>
      <c r="C566" s="1250"/>
      <c r="D566" s="1250"/>
      <c r="E566" s="1250"/>
      <c r="F566" s="1250"/>
      <c r="G566" s="1250"/>
      <c r="H566" s="1250"/>
      <c r="I566" s="1250"/>
      <c r="J566" s="1250"/>
      <c r="K566" s="1251"/>
    </row>
    <row r="567" spans="1:13" ht="14.4" thickBot="1" x14ac:dyDescent="0.35">
      <c r="A567" s="1249"/>
      <c r="B567" s="1250"/>
      <c r="C567" s="1250"/>
      <c r="D567" s="1250"/>
      <c r="E567" s="1250"/>
      <c r="F567" s="1250"/>
      <c r="G567" s="1250"/>
      <c r="H567" s="1250"/>
      <c r="I567" s="1250"/>
      <c r="J567" s="1250"/>
      <c r="K567" s="1251"/>
    </row>
    <row r="568" spans="1:13" x14ac:dyDescent="0.3">
      <c r="A568" s="1252" t="s">
        <v>71</v>
      </c>
      <c r="B568" s="1253"/>
      <c r="C568" s="1253"/>
      <c r="D568" s="1253"/>
      <c r="E568" s="1253"/>
      <c r="F568" s="1253"/>
      <c r="G568" s="1253"/>
      <c r="H568" s="1253"/>
      <c r="I568" s="1253"/>
      <c r="J568" s="1253"/>
      <c r="K568" s="1254"/>
    </row>
    <row r="569" spans="1:13" ht="14.4" thickBot="1" x14ac:dyDescent="0.35">
      <c r="A569" s="1255"/>
      <c r="B569" s="1256"/>
      <c r="C569" s="1256"/>
      <c r="D569" s="1256"/>
      <c r="E569" s="1256"/>
      <c r="F569" s="1256"/>
      <c r="G569" s="1256"/>
      <c r="H569" s="1256"/>
      <c r="I569" s="1256"/>
      <c r="J569" s="1256"/>
      <c r="K569" s="1257"/>
    </row>
    <row r="570" spans="1:13" x14ac:dyDescent="0.3">
      <c r="A570" s="1233" t="s">
        <v>72</v>
      </c>
      <c r="B570" s="1234"/>
      <c r="C570" s="1234"/>
      <c r="D570" s="1234"/>
      <c r="E570" s="1234"/>
      <c r="F570" s="1234"/>
      <c r="G570" s="1234"/>
      <c r="H570" s="1234"/>
      <c r="I570" s="1234"/>
      <c r="J570" s="1234"/>
      <c r="K570" s="1235"/>
    </row>
    <row r="571" spans="1:13" x14ac:dyDescent="0.3">
      <c r="A571" s="1236" t="s">
        <v>6</v>
      </c>
      <c r="B571" s="1237"/>
      <c r="C571" s="1240" t="s">
        <v>7</v>
      </c>
      <c r="D571" s="1237"/>
      <c r="E571" s="1242" t="s">
        <v>8</v>
      </c>
      <c r="F571" s="1243"/>
      <c r="G571" s="1244"/>
      <c r="H571" s="1242" t="s">
        <v>0</v>
      </c>
      <c r="I571" s="1243"/>
      <c r="J571" s="1244"/>
      <c r="K571" s="1245" t="s">
        <v>3</v>
      </c>
    </row>
    <row r="572" spans="1:13" x14ac:dyDescent="0.3">
      <c r="A572" s="1238"/>
      <c r="B572" s="1239"/>
      <c r="C572" s="1241"/>
      <c r="D572" s="1239"/>
      <c r="E572" s="3" t="s">
        <v>16</v>
      </c>
      <c r="F572" s="3" t="s">
        <v>17</v>
      </c>
      <c r="G572" s="3" t="s">
        <v>11</v>
      </c>
      <c r="H572" s="4" t="s">
        <v>1</v>
      </c>
      <c r="I572" s="4" t="s">
        <v>12</v>
      </c>
      <c r="J572" s="4" t="s">
        <v>13</v>
      </c>
      <c r="K572" s="1246"/>
    </row>
    <row r="573" spans="1:13" x14ac:dyDescent="0.3">
      <c r="A573" s="1247" t="s">
        <v>21</v>
      </c>
      <c r="B573" s="1248"/>
      <c r="C573" s="5" t="s">
        <v>22</v>
      </c>
      <c r="D573" s="5" t="s">
        <v>23</v>
      </c>
      <c r="E573" s="6">
        <v>250.3</v>
      </c>
      <c r="F573" s="7">
        <f>6*1.05</f>
        <v>6.3000000000000007</v>
      </c>
      <c r="G573" s="7"/>
      <c r="H573" s="27"/>
      <c r="I573" s="7">
        <f>+E573*F573</f>
        <v>1576.8900000000003</v>
      </c>
      <c r="J573" s="8"/>
      <c r="K573" s="9">
        <f>+I573</f>
        <v>1576.8900000000003</v>
      </c>
      <c r="M573" s="10"/>
    </row>
    <row r="574" spans="1:13" ht="27" customHeight="1" x14ac:dyDescent="0.3">
      <c r="A574" s="1211" t="s">
        <v>73</v>
      </c>
      <c r="B574" s="1212"/>
      <c r="C574" s="5" t="s">
        <v>22</v>
      </c>
      <c r="D574" s="5" t="s">
        <v>74</v>
      </c>
      <c r="E574" s="6">
        <f>177+0.3</f>
        <v>177.3</v>
      </c>
      <c r="F574" s="7">
        <f>3.5*1.05</f>
        <v>3.6750000000000003</v>
      </c>
      <c r="G574" s="7"/>
      <c r="H574" s="27"/>
      <c r="I574" s="7">
        <f>+E574*F574</f>
        <v>651.5775000000001</v>
      </c>
      <c r="J574" s="8"/>
      <c r="K574" s="9">
        <f>+I574</f>
        <v>651.5775000000001</v>
      </c>
      <c r="L574" s="1">
        <f>+'[74]PRESUP. NVA CRUZ'!$F$63</f>
        <v>651.5775000000001</v>
      </c>
      <c r="M574" s="10"/>
    </row>
    <row r="575" spans="1:13" ht="36" customHeight="1" x14ac:dyDescent="0.3">
      <c r="A575" s="1211" t="s">
        <v>75</v>
      </c>
      <c r="B575" s="1212"/>
      <c r="C575" s="5" t="s">
        <v>22</v>
      </c>
      <c r="D575" s="5" t="s">
        <v>76</v>
      </c>
      <c r="E575" s="6">
        <f>124+0.3</f>
        <v>124.3</v>
      </c>
      <c r="F575" s="7">
        <f>4.8*1.05</f>
        <v>5.04</v>
      </c>
      <c r="G575" s="7"/>
      <c r="H575" s="7"/>
      <c r="I575" s="7">
        <f>+E575*F575</f>
        <v>626.47199999999998</v>
      </c>
      <c r="J575" s="8"/>
      <c r="K575" s="9">
        <f>+I575</f>
        <v>626.47199999999998</v>
      </c>
      <c r="L575" s="1">
        <f>+'[74]PRESUP. DIOS PRIMERO'!$F$63</f>
        <v>626.47199999999998</v>
      </c>
    </row>
    <row r="576" spans="1:13" x14ac:dyDescent="0.3">
      <c r="A576" s="1247" t="s">
        <v>77</v>
      </c>
      <c r="B576" s="1248"/>
      <c r="C576" s="5" t="s">
        <v>22</v>
      </c>
      <c r="D576" s="5" t="s">
        <v>78</v>
      </c>
      <c r="E576" s="6">
        <f>200+0.3</f>
        <v>200.3</v>
      </c>
      <c r="F576" s="7">
        <f>6*1.05</f>
        <v>6.3000000000000007</v>
      </c>
      <c r="G576" s="7"/>
      <c r="H576" s="7"/>
      <c r="I576" s="7">
        <f>+E576*F576</f>
        <v>1261.8900000000003</v>
      </c>
      <c r="J576" s="8"/>
      <c r="K576" s="9">
        <f>+I576</f>
        <v>1261.8900000000003</v>
      </c>
      <c r="L576" s="1">
        <f>+'[74]PRESUP. SAN PEDRO'!$F$63</f>
        <v>1261.8900000000003</v>
      </c>
    </row>
    <row r="577" spans="1:12" ht="27" customHeight="1" x14ac:dyDescent="0.3">
      <c r="A577" s="1211" t="s">
        <v>79</v>
      </c>
      <c r="B577" s="1212"/>
      <c r="C577" s="5" t="s">
        <v>22</v>
      </c>
      <c r="D577" s="5" t="s">
        <v>80</v>
      </c>
      <c r="E577" s="6">
        <v>110</v>
      </c>
      <c r="F577" s="7">
        <v>5.4483636363636316</v>
      </c>
      <c r="G577" s="7"/>
      <c r="H577" s="7"/>
      <c r="I577" s="7">
        <f>+E577*F577</f>
        <v>599.31999999999948</v>
      </c>
      <c r="J577" s="46"/>
      <c r="K577" s="9">
        <f>+I577</f>
        <v>599.31999999999948</v>
      </c>
      <c r="L577" s="53">
        <f>+'[73]PPTO GENERAL'!$E$222</f>
        <v>599.31600000000003</v>
      </c>
    </row>
    <row r="578" spans="1:12" x14ac:dyDescent="0.3">
      <c r="A578" s="1213"/>
      <c r="B578" s="1214"/>
      <c r="C578" s="5"/>
      <c r="D578" s="5"/>
      <c r="E578" s="6"/>
      <c r="F578" s="7"/>
      <c r="G578" s="7"/>
      <c r="H578" s="7"/>
      <c r="I578" s="27"/>
      <c r="J578" s="46"/>
      <c r="K578" s="47">
        <f>+J578</f>
        <v>0</v>
      </c>
    </row>
    <row r="579" spans="1:12" ht="14.4" x14ac:dyDescent="0.3">
      <c r="A579" s="1215"/>
      <c r="B579" s="1216"/>
      <c r="C579" s="1216"/>
      <c r="D579" s="1216"/>
      <c r="E579" s="1216"/>
      <c r="F579" s="1216"/>
      <c r="G579" s="1216"/>
      <c r="H579" s="1216"/>
      <c r="I579" s="1216"/>
      <c r="J579" s="1216"/>
      <c r="K579" s="1217"/>
    </row>
    <row r="580" spans="1:12" ht="14.4" x14ac:dyDescent="0.3">
      <c r="A580" s="34"/>
      <c r="B580" s="35"/>
      <c r="C580" s="31"/>
      <c r="D580" s="31"/>
      <c r="E580" s="32"/>
      <c r="F580" s="32"/>
      <c r="G580" s="32"/>
      <c r="H580" s="32"/>
      <c r="I580" s="32"/>
      <c r="J580" s="32"/>
      <c r="K580" s="33"/>
    </row>
    <row r="581" spans="1:12" ht="14.4" thickBot="1" x14ac:dyDescent="0.35">
      <c r="A581" s="1218" t="s">
        <v>19</v>
      </c>
      <c r="B581" s="1219"/>
      <c r="C581" s="1219"/>
      <c r="D581" s="1219"/>
      <c r="E581" s="1219"/>
      <c r="F581" s="1219"/>
      <c r="G581" s="1219"/>
      <c r="H581" s="1219"/>
      <c r="I581" s="20"/>
      <c r="J581" s="20"/>
      <c r="K581" s="21"/>
    </row>
    <row r="582" spans="1:12" ht="14.4" thickBot="1" x14ac:dyDescent="0.35">
      <c r="A582" s="1220"/>
      <c r="B582" s="1221"/>
      <c r="C582" s="1221"/>
      <c r="D582" s="1221"/>
      <c r="E582" s="1221"/>
      <c r="F582" s="1221"/>
      <c r="G582" s="1221"/>
      <c r="H582" s="1221"/>
      <c r="I582" s="1222" t="s">
        <v>15</v>
      </c>
      <c r="J582" s="1223"/>
      <c r="K582" s="28">
        <f>SUM(K573:K578)</f>
        <v>4716.1495000000004</v>
      </c>
    </row>
    <row r="583" spans="1:12" ht="14.4" thickBot="1" x14ac:dyDescent="0.35">
      <c r="A583" s="1249"/>
      <c r="B583" s="1250"/>
      <c r="C583" s="1250"/>
      <c r="D583" s="1250"/>
      <c r="E583" s="1250"/>
      <c r="F583" s="1250"/>
      <c r="G583" s="1250"/>
      <c r="H583" s="1250"/>
      <c r="I583" s="1250"/>
      <c r="J583" s="1250"/>
      <c r="K583" s="1251"/>
    </row>
    <row r="584" spans="1:12" ht="14.4" thickBot="1" x14ac:dyDescent="0.35">
      <c r="A584" s="1233" t="s">
        <v>83</v>
      </c>
      <c r="B584" s="1234"/>
      <c r="C584" s="1234"/>
      <c r="D584" s="1234"/>
      <c r="E584" s="1234"/>
      <c r="F584" s="1234"/>
      <c r="G584" s="1234"/>
      <c r="H584" s="1234"/>
      <c r="I584" s="1234"/>
      <c r="J584" s="1234"/>
      <c r="K584" s="1235"/>
    </row>
    <row r="585" spans="1:12" ht="14.4" thickBot="1" x14ac:dyDescent="0.35">
      <c r="A585" s="1282" t="s">
        <v>84</v>
      </c>
      <c r="B585" s="1283"/>
      <c r="C585" s="1283"/>
      <c r="D585" s="1283"/>
      <c r="E585" s="1283"/>
      <c r="F585" s="1283"/>
      <c r="G585" s="1283"/>
      <c r="H585" s="1283"/>
      <c r="I585" s="1283"/>
      <c r="J585" s="1283"/>
      <c r="K585" s="1284"/>
    </row>
    <row r="586" spans="1:12" x14ac:dyDescent="0.3">
      <c r="A586" s="1233" t="s">
        <v>85</v>
      </c>
      <c r="B586" s="1234"/>
      <c r="C586" s="1234"/>
      <c r="D586" s="1234"/>
      <c r="E586" s="1234"/>
      <c r="F586" s="1234"/>
      <c r="G586" s="1234"/>
      <c r="H586" s="1234"/>
      <c r="I586" s="1234"/>
      <c r="J586" s="1234"/>
      <c r="K586" s="1235"/>
    </row>
    <row r="587" spans="1:12" x14ac:dyDescent="0.3">
      <c r="A587" s="1236" t="s">
        <v>6</v>
      </c>
      <c r="B587" s="1237"/>
      <c r="C587" s="1240" t="s">
        <v>7</v>
      </c>
      <c r="D587" s="1237"/>
      <c r="E587" s="1242" t="s">
        <v>8</v>
      </c>
      <c r="F587" s="1243"/>
      <c r="G587" s="1244"/>
      <c r="H587" s="1242" t="s">
        <v>0</v>
      </c>
      <c r="I587" s="1243"/>
      <c r="J587" s="1244"/>
      <c r="K587" s="1245" t="s">
        <v>3</v>
      </c>
    </row>
    <row r="588" spans="1:12" x14ac:dyDescent="0.3">
      <c r="A588" s="1238"/>
      <c r="B588" s="1239"/>
      <c r="C588" s="1241"/>
      <c r="D588" s="1239"/>
      <c r="E588" s="3" t="s">
        <v>16</v>
      </c>
      <c r="F588" s="3" t="s">
        <v>17</v>
      </c>
      <c r="G588" s="3" t="s">
        <v>11</v>
      </c>
      <c r="H588" s="4" t="s">
        <v>1</v>
      </c>
      <c r="I588" s="4" t="s">
        <v>12</v>
      </c>
      <c r="J588" s="4" t="s">
        <v>13</v>
      </c>
      <c r="K588" s="1246"/>
    </row>
    <row r="589" spans="1:12" ht="24.6" customHeight="1" x14ac:dyDescent="0.3">
      <c r="A589" s="1211" t="s">
        <v>4</v>
      </c>
      <c r="B589" s="1212"/>
      <c r="C589" s="5" t="s">
        <v>22</v>
      </c>
      <c r="D589" s="5" t="s">
        <v>82</v>
      </c>
      <c r="E589" s="6">
        <v>120</v>
      </c>
      <c r="F589" s="7">
        <v>2.2000000000000002</v>
      </c>
      <c r="G589" s="7">
        <v>0.65</v>
      </c>
      <c r="H589" s="27">
        <v>1</v>
      </c>
      <c r="I589" s="7">
        <f>+E589*F589</f>
        <v>264</v>
      </c>
      <c r="J589" s="8">
        <f>+I589*G589</f>
        <v>171.6</v>
      </c>
      <c r="K589" s="9" t="s">
        <v>5</v>
      </c>
    </row>
    <row r="590" spans="1:12" ht="24" customHeight="1" x14ac:dyDescent="0.3">
      <c r="A590" s="1211" t="s">
        <v>4</v>
      </c>
      <c r="B590" s="1212"/>
      <c r="C590" s="5" t="s">
        <v>22</v>
      </c>
      <c r="D590" s="5" t="s">
        <v>82</v>
      </c>
      <c r="E590" s="6">
        <v>120</v>
      </c>
      <c r="F590" s="7">
        <v>0.8</v>
      </c>
      <c r="G590" s="7">
        <v>0.25</v>
      </c>
      <c r="H590" s="27">
        <v>2</v>
      </c>
      <c r="I590" s="7">
        <f>+E590*F590</f>
        <v>96</v>
      </c>
      <c r="J590" s="8">
        <f>+I590*G590</f>
        <v>24</v>
      </c>
      <c r="K590" s="9">
        <f>+J590*H590</f>
        <v>48</v>
      </c>
    </row>
    <row r="591" spans="1:12" x14ac:dyDescent="0.3">
      <c r="A591" s="1211"/>
      <c r="B591" s="1212"/>
      <c r="C591" s="5"/>
      <c r="D591" s="5"/>
      <c r="E591" s="6"/>
      <c r="F591" s="7"/>
      <c r="G591" s="7"/>
      <c r="H591" s="7"/>
      <c r="I591" s="7"/>
      <c r="J591" s="8"/>
      <c r="K591" s="9">
        <f>+I591</f>
        <v>0</v>
      </c>
    </row>
    <row r="592" spans="1:12" x14ac:dyDescent="0.3">
      <c r="A592" s="1213"/>
      <c r="B592" s="1214"/>
      <c r="C592" s="5"/>
      <c r="D592" s="5"/>
      <c r="E592" s="6"/>
      <c r="F592" s="7"/>
      <c r="G592" s="7"/>
      <c r="H592" s="7"/>
      <c r="I592" s="27"/>
      <c r="J592" s="46"/>
      <c r="K592" s="47">
        <f>+J592</f>
        <v>0</v>
      </c>
    </row>
    <row r="593" spans="1:12" ht="14.4" x14ac:dyDescent="0.3">
      <c r="A593" s="1215"/>
      <c r="B593" s="1216"/>
      <c r="C593" s="1216"/>
      <c r="D593" s="1216"/>
      <c r="E593" s="1216"/>
      <c r="F593" s="1216"/>
      <c r="G593" s="1216"/>
      <c r="H593" s="1216"/>
      <c r="I593" s="1216"/>
      <c r="J593" s="1216"/>
      <c r="K593" s="1217"/>
    </row>
    <row r="594" spans="1:12" ht="14.4" x14ac:dyDescent="0.3">
      <c r="A594" s="34"/>
      <c r="B594" s="35"/>
      <c r="C594" s="31"/>
      <c r="D594" s="31"/>
      <c r="E594" s="32"/>
      <c r="F594" s="32"/>
      <c r="G594" s="32"/>
      <c r="H594" s="32"/>
      <c r="I594" s="32"/>
      <c r="J594" s="32"/>
      <c r="K594" s="33"/>
    </row>
    <row r="595" spans="1:12" ht="14.4" thickBot="1" x14ac:dyDescent="0.35">
      <c r="A595" s="1218" t="s">
        <v>19</v>
      </c>
      <c r="B595" s="1219"/>
      <c r="C595" s="1219"/>
      <c r="D595" s="1219"/>
      <c r="E595" s="1219"/>
      <c r="F595" s="1219"/>
      <c r="G595" s="1219"/>
      <c r="H595" s="1219"/>
      <c r="I595" s="20"/>
      <c r="J595" s="20"/>
      <c r="K595" s="21"/>
    </row>
    <row r="596" spans="1:12" ht="14.4" thickBot="1" x14ac:dyDescent="0.35">
      <c r="A596" s="1220"/>
      <c r="B596" s="1221"/>
      <c r="C596" s="1221"/>
      <c r="D596" s="1221"/>
      <c r="E596" s="1221"/>
      <c r="F596" s="1221"/>
      <c r="G596" s="1221"/>
      <c r="H596" s="1221"/>
      <c r="I596" s="1222" t="s">
        <v>15</v>
      </c>
      <c r="J596" s="1223"/>
      <c r="K596" s="28">
        <f>SUM(K589:K592)</f>
        <v>48</v>
      </c>
      <c r="L596" s="53">
        <f>+'[73]PPTO GENERAL'!$E$233</f>
        <v>219.6</v>
      </c>
    </row>
    <row r="597" spans="1:12" ht="14.4" thickBot="1" x14ac:dyDescent="0.35">
      <c r="A597" s="1224"/>
      <c r="B597" s="1225"/>
      <c r="C597" s="1225"/>
      <c r="D597" s="1225"/>
      <c r="E597" s="1225"/>
      <c r="F597" s="1225"/>
      <c r="G597" s="1225"/>
      <c r="H597" s="1225"/>
      <c r="I597" s="1225"/>
      <c r="J597" s="1225"/>
      <c r="K597" s="1226"/>
    </row>
    <row r="598" spans="1:12" x14ac:dyDescent="0.3">
      <c r="A598" s="1233" t="s">
        <v>86</v>
      </c>
      <c r="B598" s="1234"/>
      <c r="C598" s="1234"/>
      <c r="D598" s="1234"/>
      <c r="E598" s="1234"/>
      <c r="F598" s="1234"/>
      <c r="G598" s="1234"/>
      <c r="H598" s="1234"/>
      <c r="I598" s="1234"/>
      <c r="J598" s="1234"/>
      <c r="K598" s="1235"/>
    </row>
    <row r="599" spans="1:12" x14ac:dyDescent="0.3">
      <c r="A599" s="1236" t="s">
        <v>6</v>
      </c>
      <c r="B599" s="1237"/>
      <c r="C599" s="1240" t="s">
        <v>7</v>
      </c>
      <c r="D599" s="1237"/>
      <c r="E599" s="1242" t="s">
        <v>8</v>
      </c>
      <c r="F599" s="1243"/>
      <c r="G599" s="1244"/>
      <c r="H599" s="1242" t="s">
        <v>0</v>
      </c>
      <c r="I599" s="1243"/>
      <c r="J599" s="1244"/>
      <c r="K599" s="1245" t="s">
        <v>3</v>
      </c>
    </row>
    <row r="600" spans="1:12" x14ac:dyDescent="0.3">
      <c r="A600" s="1238"/>
      <c r="B600" s="1239"/>
      <c r="C600" s="1241"/>
      <c r="D600" s="1239"/>
      <c r="E600" s="3" t="s">
        <v>16</v>
      </c>
      <c r="F600" s="3" t="s">
        <v>17</v>
      </c>
      <c r="G600" s="3" t="s">
        <v>11</v>
      </c>
      <c r="H600" s="4" t="s">
        <v>1</v>
      </c>
      <c r="I600" s="4" t="s">
        <v>12</v>
      </c>
      <c r="J600" s="4" t="s">
        <v>13</v>
      </c>
      <c r="K600" s="1246"/>
    </row>
    <row r="601" spans="1:12" ht="33" customHeight="1" x14ac:dyDescent="0.3">
      <c r="A601" s="1211" t="s">
        <v>4</v>
      </c>
      <c r="B601" s="1212"/>
      <c r="C601" s="5" t="s">
        <v>22</v>
      </c>
      <c r="D601" s="5" t="s">
        <v>82</v>
      </c>
      <c r="E601" s="6">
        <v>120</v>
      </c>
      <c r="F601" s="7">
        <v>2.2000000000000002</v>
      </c>
      <c r="G601" s="7">
        <v>0.15</v>
      </c>
      <c r="H601" s="27">
        <v>1</v>
      </c>
      <c r="I601" s="7">
        <f>+E601*F601</f>
        <v>264</v>
      </c>
      <c r="J601" s="8">
        <f>+I601*G601</f>
        <v>39.6</v>
      </c>
      <c r="K601" s="9">
        <f>+J601*H601</f>
        <v>39.6</v>
      </c>
      <c r="L601" s="53">
        <f>+'[73]PPTO GENERAL'!$E$234</f>
        <v>39.6</v>
      </c>
    </row>
    <row r="602" spans="1:12" x14ac:dyDescent="0.3">
      <c r="A602" s="1211"/>
      <c r="B602" s="1212"/>
      <c r="C602" s="5"/>
      <c r="D602" s="5"/>
      <c r="E602" s="6"/>
      <c r="F602" s="7"/>
      <c r="G602" s="7"/>
      <c r="H602" s="7"/>
      <c r="I602" s="7"/>
      <c r="J602" s="8"/>
      <c r="K602" s="9">
        <f>+I602</f>
        <v>0</v>
      </c>
    </row>
    <row r="603" spans="1:12" x14ac:dyDescent="0.3">
      <c r="A603" s="1247"/>
      <c r="B603" s="1248"/>
      <c r="C603" s="5"/>
      <c r="D603" s="5"/>
      <c r="E603" s="6"/>
      <c r="F603" s="7"/>
      <c r="G603" s="7"/>
      <c r="H603" s="7"/>
      <c r="I603" s="7"/>
      <c r="J603" s="8"/>
      <c r="K603" s="9">
        <f>+I603</f>
        <v>0</v>
      </c>
    </row>
    <row r="604" spans="1:12" x14ac:dyDescent="0.3">
      <c r="A604" s="1211"/>
      <c r="B604" s="1212"/>
      <c r="C604" s="5"/>
      <c r="D604" s="5"/>
      <c r="E604" s="6"/>
      <c r="F604" s="7"/>
      <c r="G604" s="7"/>
      <c r="H604" s="7"/>
      <c r="I604" s="7"/>
      <c r="J604" s="46"/>
      <c r="K604" s="9">
        <f>+I604</f>
        <v>0</v>
      </c>
    </row>
    <row r="605" spans="1:12" x14ac:dyDescent="0.3">
      <c r="A605" s="1213"/>
      <c r="B605" s="1214"/>
      <c r="C605" s="5"/>
      <c r="D605" s="5"/>
      <c r="E605" s="6"/>
      <c r="F605" s="7"/>
      <c r="G605" s="7"/>
      <c r="H605" s="7"/>
      <c r="I605" s="27"/>
      <c r="J605" s="46"/>
      <c r="K605" s="47">
        <f>+J605</f>
        <v>0</v>
      </c>
    </row>
    <row r="606" spans="1:12" ht="14.4" x14ac:dyDescent="0.3">
      <c r="A606" s="1215"/>
      <c r="B606" s="1216"/>
      <c r="C606" s="1216"/>
      <c r="D606" s="1216"/>
      <c r="E606" s="1216"/>
      <c r="F606" s="1216"/>
      <c r="G606" s="1216"/>
      <c r="H606" s="1216"/>
      <c r="I606" s="1216"/>
      <c r="J606" s="1216"/>
      <c r="K606" s="1217"/>
    </row>
    <row r="607" spans="1:12" ht="14.4" x14ac:dyDescent="0.3">
      <c r="A607" s="34"/>
      <c r="B607" s="35"/>
      <c r="C607" s="31"/>
      <c r="D607" s="31"/>
      <c r="E607" s="32"/>
      <c r="F607" s="32"/>
      <c r="G607" s="32"/>
      <c r="H607" s="32"/>
      <c r="I607" s="32"/>
      <c r="J607" s="32"/>
      <c r="K607" s="33"/>
    </row>
    <row r="608" spans="1:12" ht="14.4" thickBot="1" x14ac:dyDescent="0.35">
      <c r="A608" s="1218" t="s">
        <v>19</v>
      </c>
      <c r="B608" s="1219"/>
      <c r="C608" s="1219"/>
      <c r="D608" s="1219"/>
      <c r="E608" s="1219"/>
      <c r="F608" s="1219"/>
      <c r="G608" s="1219"/>
      <c r="H608" s="1219"/>
      <c r="I608" s="20"/>
      <c r="J608" s="20"/>
      <c r="K608" s="21"/>
    </row>
    <row r="609" spans="1:12" ht="14.4" thickBot="1" x14ac:dyDescent="0.35">
      <c r="A609" s="1220"/>
      <c r="B609" s="1221"/>
      <c r="C609" s="1221"/>
      <c r="D609" s="1221"/>
      <c r="E609" s="1221"/>
      <c r="F609" s="1221"/>
      <c r="G609" s="1221"/>
      <c r="H609" s="1221"/>
      <c r="I609" s="1222" t="s">
        <v>15</v>
      </c>
      <c r="J609" s="1223"/>
      <c r="K609" s="28">
        <f>SUM(K601:K605)</f>
        <v>39.6</v>
      </c>
    </row>
    <row r="610" spans="1:12" ht="14.4" thickBot="1" x14ac:dyDescent="0.35">
      <c r="A610" s="56"/>
      <c r="B610" s="67"/>
      <c r="C610" s="67"/>
      <c r="D610" s="67"/>
      <c r="E610" s="67"/>
      <c r="F610" s="67"/>
      <c r="G610" s="67"/>
      <c r="H610" s="67"/>
      <c r="I610" s="49"/>
      <c r="J610" s="49"/>
      <c r="K610" s="50"/>
    </row>
    <row r="611" spans="1:12" x14ac:dyDescent="0.3">
      <c r="A611" s="1233" t="s">
        <v>87</v>
      </c>
      <c r="B611" s="1234"/>
      <c r="C611" s="1234"/>
      <c r="D611" s="1234"/>
      <c r="E611" s="1234"/>
      <c r="F611" s="1234"/>
      <c r="G611" s="1234"/>
      <c r="H611" s="1234"/>
      <c r="I611" s="1234"/>
      <c r="J611" s="1234"/>
      <c r="K611" s="1235"/>
    </row>
    <row r="612" spans="1:12" x14ac:dyDescent="0.3">
      <c r="A612" s="1236" t="s">
        <v>6</v>
      </c>
      <c r="B612" s="1237"/>
      <c r="C612" s="1240" t="s">
        <v>7</v>
      </c>
      <c r="D612" s="1237"/>
      <c r="E612" s="1242" t="s">
        <v>8</v>
      </c>
      <c r="F612" s="1243"/>
      <c r="G612" s="1244"/>
      <c r="H612" s="1242" t="s">
        <v>0</v>
      </c>
      <c r="I612" s="1243"/>
      <c r="J612" s="1244"/>
      <c r="K612" s="1245" t="s">
        <v>3</v>
      </c>
    </row>
    <row r="613" spans="1:12" x14ac:dyDescent="0.3">
      <c r="A613" s="1238"/>
      <c r="B613" s="1239"/>
      <c r="C613" s="1241"/>
      <c r="D613" s="1239"/>
      <c r="E613" s="3" t="s">
        <v>16</v>
      </c>
      <c r="F613" s="3" t="s">
        <v>17</v>
      </c>
      <c r="G613" s="3" t="s">
        <v>11</v>
      </c>
      <c r="H613" s="4" t="s">
        <v>1</v>
      </c>
      <c r="I613" s="4" t="s">
        <v>12</v>
      </c>
      <c r="J613" s="4" t="s">
        <v>13</v>
      </c>
      <c r="K613" s="1246"/>
    </row>
    <row r="614" spans="1:12" ht="25.8" customHeight="1" x14ac:dyDescent="0.3">
      <c r="A614" s="1211" t="s">
        <v>4</v>
      </c>
      <c r="B614" s="1212"/>
      <c r="C614" s="5" t="s">
        <v>22</v>
      </c>
      <c r="D614" s="5" t="s">
        <v>82</v>
      </c>
      <c r="E614" s="6">
        <v>120</v>
      </c>
      <c r="F614" s="7">
        <v>2.2000000000000002</v>
      </c>
      <c r="G614" s="7">
        <v>0.65</v>
      </c>
      <c r="H614" s="27">
        <v>1</v>
      </c>
      <c r="I614" s="7">
        <f>+E614*F614</f>
        <v>264</v>
      </c>
      <c r="J614" s="8">
        <f t="shared" ref="J614:K616" si="73">+I614*G614</f>
        <v>171.6</v>
      </c>
      <c r="K614" s="9">
        <f t="shared" si="73"/>
        <v>171.6</v>
      </c>
    </row>
    <row r="615" spans="1:12" ht="25.8" customHeight="1" x14ac:dyDescent="0.3">
      <c r="A615" s="1211" t="s">
        <v>4</v>
      </c>
      <c r="B615" s="1212"/>
      <c r="C615" s="5" t="s">
        <v>22</v>
      </c>
      <c r="D615" s="5" t="s">
        <v>82</v>
      </c>
      <c r="E615" s="6">
        <v>120</v>
      </c>
      <c r="F615" s="7">
        <v>0.8</v>
      </c>
      <c r="G615" s="7">
        <v>0.25</v>
      </c>
      <c r="H615" s="27">
        <v>2</v>
      </c>
      <c r="I615" s="7">
        <f>+E615*F615</f>
        <v>96</v>
      </c>
      <c r="J615" s="8">
        <f t="shared" si="73"/>
        <v>24</v>
      </c>
      <c r="K615" s="9">
        <f t="shared" si="73"/>
        <v>48</v>
      </c>
    </row>
    <row r="616" spans="1:12" ht="25.8" customHeight="1" x14ac:dyDescent="0.3">
      <c r="A616" s="1211" t="s">
        <v>4</v>
      </c>
      <c r="B616" s="1212"/>
      <c r="C616" s="5" t="s">
        <v>22</v>
      </c>
      <c r="D616" s="5" t="s">
        <v>82</v>
      </c>
      <c r="E616" s="6">
        <v>120</v>
      </c>
      <c r="F616" s="7">
        <v>2.2000000000000002</v>
      </c>
      <c r="G616" s="7">
        <v>0.15</v>
      </c>
      <c r="H616" s="27">
        <v>1</v>
      </c>
      <c r="I616" s="7">
        <f>+E616*F616</f>
        <v>264</v>
      </c>
      <c r="J616" s="8">
        <f t="shared" si="73"/>
        <v>39.6</v>
      </c>
      <c r="K616" s="9">
        <f t="shared" si="73"/>
        <v>39.6</v>
      </c>
    </row>
    <row r="617" spans="1:12" ht="25.8" customHeight="1" x14ac:dyDescent="0.3">
      <c r="A617" s="1211"/>
      <c r="B617" s="1212"/>
      <c r="C617" s="5"/>
      <c r="D617" s="5"/>
      <c r="E617" s="6"/>
      <c r="F617" s="7"/>
      <c r="G617" s="7"/>
      <c r="H617" s="7"/>
      <c r="I617" s="7"/>
      <c r="J617" s="46"/>
      <c r="K617" s="9"/>
    </row>
    <row r="618" spans="1:12" x14ac:dyDescent="0.3">
      <c r="A618" s="1213"/>
      <c r="B618" s="1214"/>
      <c r="C618" s="5"/>
      <c r="D618" s="5"/>
      <c r="E618" s="6"/>
      <c r="F618" s="7"/>
      <c r="G618" s="7"/>
      <c r="H618" s="7"/>
      <c r="I618" s="27"/>
      <c r="J618" s="46"/>
      <c r="K618" s="47"/>
    </row>
    <row r="619" spans="1:12" ht="14.4" x14ac:dyDescent="0.3">
      <c r="A619" s="1215"/>
      <c r="B619" s="1216"/>
      <c r="C619" s="1216"/>
      <c r="D619" s="1216"/>
      <c r="E619" s="1216"/>
      <c r="F619" s="1216"/>
      <c r="G619" s="1216"/>
      <c r="H619" s="1216"/>
      <c r="I619" s="1216"/>
      <c r="J619" s="1216"/>
      <c r="K619" s="1217"/>
    </row>
    <row r="620" spans="1:12" ht="14.4" x14ac:dyDescent="0.3">
      <c r="A620" s="34"/>
      <c r="B620" s="35"/>
      <c r="C620" s="31"/>
      <c r="D620" s="31"/>
      <c r="E620" s="32"/>
      <c r="F620" s="32"/>
      <c r="G620" s="32"/>
      <c r="H620" s="32"/>
      <c r="I620" s="32"/>
      <c r="J620" s="32"/>
      <c r="K620" s="33"/>
    </row>
    <row r="621" spans="1:12" ht="14.4" thickBot="1" x14ac:dyDescent="0.35">
      <c r="A621" s="1218" t="s">
        <v>19</v>
      </c>
      <c r="B621" s="1219"/>
      <c r="C621" s="1219"/>
      <c r="D621" s="1219"/>
      <c r="E621" s="1219"/>
      <c r="F621" s="1219"/>
      <c r="G621" s="1219"/>
      <c r="H621" s="1219"/>
      <c r="I621" s="20"/>
      <c r="J621" s="20"/>
      <c r="K621" s="21"/>
    </row>
    <row r="622" spans="1:12" ht="14.4" thickBot="1" x14ac:dyDescent="0.35">
      <c r="A622" s="1220"/>
      <c r="B622" s="1221"/>
      <c r="C622" s="1221"/>
      <c r="D622" s="1221"/>
      <c r="E622" s="1221"/>
      <c r="F622" s="1221"/>
      <c r="G622" s="1221"/>
      <c r="H622" s="1221"/>
      <c r="I622" s="1222" t="s">
        <v>15</v>
      </c>
      <c r="J622" s="1223"/>
      <c r="K622" s="28">
        <f>SUM(K614:K618)</f>
        <v>259.2</v>
      </c>
      <c r="L622" s="53">
        <f>+'[73]PPTO GENERAL'!$E$235</f>
        <v>259.2</v>
      </c>
    </row>
    <row r="623" spans="1:12" ht="14.4" thickBot="1" x14ac:dyDescent="0.35">
      <c r="A623" s="56"/>
      <c r="B623" s="67"/>
      <c r="C623" s="67"/>
      <c r="D623" s="67"/>
      <c r="E623" s="67"/>
      <c r="F623" s="67"/>
      <c r="G623" s="67"/>
      <c r="H623" s="67"/>
      <c r="I623" s="49"/>
      <c r="J623" s="49"/>
      <c r="K623" s="50"/>
    </row>
    <row r="624" spans="1:12" x14ac:dyDescent="0.3">
      <c r="A624" s="1233" t="s">
        <v>88</v>
      </c>
      <c r="B624" s="1234"/>
      <c r="C624" s="1234"/>
      <c r="D624" s="1234"/>
      <c r="E624" s="1234"/>
      <c r="F624" s="1234"/>
      <c r="G624" s="1234"/>
      <c r="H624" s="1234"/>
      <c r="I624" s="1234"/>
      <c r="J624" s="1234"/>
      <c r="K624" s="1235"/>
    </row>
    <row r="625" spans="1:12" x14ac:dyDescent="0.3">
      <c r="A625" s="1236" t="s">
        <v>6</v>
      </c>
      <c r="B625" s="1237"/>
      <c r="C625" s="1240" t="s">
        <v>7</v>
      </c>
      <c r="D625" s="1237"/>
      <c r="E625" s="1242" t="s">
        <v>8</v>
      </c>
      <c r="F625" s="1243"/>
      <c r="G625" s="1244"/>
      <c r="H625" s="1242" t="s">
        <v>0</v>
      </c>
      <c r="I625" s="1243"/>
      <c r="J625" s="1244"/>
      <c r="K625" s="1245" t="s">
        <v>3</v>
      </c>
    </row>
    <row r="626" spans="1:12" x14ac:dyDescent="0.3">
      <c r="A626" s="1238"/>
      <c r="B626" s="1239"/>
      <c r="C626" s="1241"/>
      <c r="D626" s="1239"/>
      <c r="E626" s="3" t="s">
        <v>16</v>
      </c>
      <c r="F626" s="3" t="s">
        <v>17</v>
      </c>
      <c r="G626" s="3" t="s">
        <v>11</v>
      </c>
      <c r="H626" s="4" t="s">
        <v>1</v>
      </c>
      <c r="I626" s="4" t="s">
        <v>12</v>
      </c>
      <c r="J626" s="4" t="s">
        <v>13</v>
      </c>
      <c r="K626" s="1246"/>
    </row>
    <row r="627" spans="1:12" ht="31.8" customHeight="1" x14ac:dyDescent="0.3">
      <c r="A627" s="1211" t="s">
        <v>4</v>
      </c>
      <c r="B627" s="1212"/>
      <c r="C627" s="5" t="s">
        <v>22</v>
      </c>
      <c r="D627" s="5" t="s">
        <v>82</v>
      </c>
      <c r="E627" s="6">
        <v>120</v>
      </c>
      <c r="F627" s="7"/>
      <c r="G627" s="7"/>
      <c r="H627" s="27">
        <v>20</v>
      </c>
      <c r="I627" s="7">
        <f>+E627*F627</f>
        <v>0</v>
      </c>
      <c r="J627" s="8">
        <f>+I627*G627</f>
        <v>0</v>
      </c>
      <c r="K627" s="9">
        <f>+H627</f>
        <v>20</v>
      </c>
      <c r="L627" s="53">
        <f>+'[73]PPTO GENERAL'!$E$236</f>
        <v>20</v>
      </c>
    </row>
    <row r="628" spans="1:12" x14ac:dyDescent="0.3">
      <c r="A628" s="1211"/>
      <c r="B628" s="1212"/>
      <c r="C628" s="5"/>
      <c r="D628" s="5"/>
      <c r="E628" s="6"/>
      <c r="F628" s="7"/>
      <c r="G628" s="7"/>
      <c r="H628" s="27"/>
      <c r="I628" s="7"/>
      <c r="J628" s="8"/>
      <c r="K628" s="9">
        <f>+J628*H628</f>
        <v>0</v>
      </c>
    </row>
    <row r="629" spans="1:12" x14ac:dyDescent="0.3">
      <c r="A629" s="1211"/>
      <c r="B629" s="1212"/>
      <c r="C629" s="5"/>
      <c r="D629" s="5"/>
      <c r="E629" s="6"/>
      <c r="F629" s="7"/>
      <c r="G629" s="7"/>
      <c r="H629" s="27"/>
      <c r="I629" s="7"/>
      <c r="J629" s="8"/>
      <c r="K629" s="9">
        <f>+J629*H629</f>
        <v>0</v>
      </c>
    </row>
    <row r="630" spans="1:12" x14ac:dyDescent="0.3">
      <c r="A630" s="1211"/>
      <c r="B630" s="1212"/>
      <c r="C630" s="5"/>
      <c r="D630" s="5"/>
      <c r="E630" s="6"/>
      <c r="F630" s="7"/>
      <c r="G630" s="7"/>
      <c r="H630" s="7"/>
      <c r="I630" s="7"/>
      <c r="J630" s="46"/>
      <c r="K630" s="9">
        <f>+I630</f>
        <v>0</v>
      </c>
    </row>
    <row r="631" spans="1:12" x14ac:dyDescent="0.3">
      <c r="A631" s="1213"/>
      <c r="B631" s="1214"/>
      <c r="C631" s="5"/>
      <c r="D631" s="5"/>
      <c r="E631" s="6"/>
      <c r="F631" s="7"/>
      <c r="G631" s="7"/>
      <c r="H631" s="7"/>
      <c r="I631" s="27"/>
      <c r="J631" s="46"/>
      <c r="K631" s="47">
        <f>+J631</f>
        <v>0</v>
      </c>
    </row>
    <row r="632" spans="1:12" ht="14.4" x14ac:dyDescent="0.3">
      <c r="A632" s="1215"/>
      <c r="B632" s="1216"/>
      <c r="C632" s="1216"/>
      <c r="D632" s="1216"/>
      <c r="E632" s="1216"/>
      <c r="F632" s="1216"/>
      <c r="G632" s="1216"/>
      <c r="H632" s="1216"/>
      <c r="I632" s="1216"/>
      <c r="J632" s="1216"/>
      <c r="K632" s="1217"/>
    </row>
    <row r="633" spans="1:12" ht="14.4" x14ac:dyDescent="0.3">
      <c r="A633" s="34"/>
      <c r="B633" s="35"/>
      <c r="C633" s="31"/>
      <c r="D633" s="31"/>
      <c r="E633" s="32"/>
      <c r="F633" s="32"/>
      <c r="G633" s="32"/>
      <c r="H633" s="32"/>
      <c r="I633" s="32"/>
      <c r="J633" s="32"/>
      <c r="K633" s="33"/>
    </row>
    <row r="634" spans="1:12" ht="14.4" thickBot="1" x14ac:dyDescent="0.35">
      <c r="A634" s="1218" t="s">
        <v>19</v>
      </c>
      <c r="B634" s="1219"/>
      <c r="C634" s="1219"/>
      <c r="D634" s="1219"/>
      <c r="E634" s="1219"/>
      <c r="F634" s="1219"/>
      <c r="G634" s="1219"/>
      <c r="H634" s="1219"/>
      <c r="I634" s="20"/>
      <c r="J634" s="20"/>
      <c r="K634" s="21"/>
    </row>
    <row r="635" spans="1:12" ht="14.4" thickBot="1" x14ac:dyDescent="0.35">
      <c r="A635" s="1220"/>
      <c r="B635" s="1221"/>
      <c r="C635" s="1221"/>
      <c r="D635" s="1221"/>
      <c r="E635" s="1221"/>
      <c r="F635" s="1221"/>
      <c r="G635" s="1221"/>
      <c r="H635" s="1221"/>
      <c r="I635" s="1222" t="s">
        <v>15</v>
      </c>
      <c r="J635" s="1223"/>
      <c r="K635" s="28">
        <f>SUM(K627:K631)</f>
        <v>20</v>
      </c>
    </row>
    <row r="636" spans="1:12" ht="14.4" thickBot="1" x14ac:dyDescent="0.35">
      <c r="A636" s="56"/>
      <c r="B636" s="67"/>
      <c r="C636" s="67"/>
      <c r="D636" s="67"/>
      <c r="E636" s="67"/>
      <c r="F636" s="67"/>
      <c r="G636" s="67"/>
      <c r="H636" s="67"/>
      <c r="I636" s="49"/>
      <c r="J636" s="49"/>
      <c r="K636" s="50"/>
    </row>
    <row r="637" spans="1:12" x14ac:dyDescent="0.3">
      <c r="A637" s="1233" t="s">
        <v>89</v>
      </c>
      <c r="B637" s="1234"/>
      <c r="C637" s="1234"/>
      <c r="D637" s="1234"/>
      <c r="E637" s="1234"/>
      <c r="F637" s="1234"/>
      <c r="G637" s="1234"/>
      <c r="H637" s="1234"/>
      <c r="I637" s="1234"/>
      <c r="J637" s="1234"/>
      <c r="K637" s="1235"/>
    </row>
    <row r="638" spans="1:12" x14ac:dyDescent="0.3">
      <c r="A638" s="1236" t="s">
        <v>6</v>
      </c>
      <c r="B638" s="1237"/>
      <c r="C638" s="1240" t="s">
        <v>7</v>
      </c>
      <c r="D638" s="1237"/>
      <c r="E638" s="1242" t="s">
        <v>8</v>
      </c>
      <c r="F638" s="1243"/>
      <c r="G638" s="1244"/>
      <c r="H638" s="1242" t="s">
        <v>0</v>
      </c>
      <c r="I638" s="1243"/>
      <c r="J638" s="1244"/>
      <c r="K638" s="1245" t="s">
        <v>3</v>
      </c>
    </row>
    <row r="639" spans="1:12" x14ac:dyDescent="0.3">
      <c r="A639" s="1238"/>
      <c r="B639" s="1239"/>
      <c r="C639" s="1241"/>
      <c r="D639" s="1239"/>
      <c r="E639" s="3" t="s">
        <v>16</v>
      </c>
      <c r="F639" s="3" t="s">
        <v>17</v>
      </c>
      <c r="G639" s="3" t="s">
        <v>11</v>
      </c>
      <c r="H639" s="4" t="s">
        <v>1</v>
      </c>
      <c r="I639" s="4" t="s">
        <v>12</v>
      </c>
      <c r="J639" s="4" t="s">
        <v>13</v>
      </c>
      <c r="K639" s="1246"/>
    </row>
    <row r="640" spans="1:12" ht="49.2" customHeight="1" x14ac:dyDescent="0.3">
      <c r="A640" s="1211" t="s">
        <v>4</v>
      </c>
      <c r="B640" s="1212"/>
      <c r="C640" s="5" t="s">
        <v>22</v>
      </c>
      <c r="D640" s="5" t="s">
        <v>82</v>
      </c>
      <c r="E640" s="6">
        <v>120</v>
      </c>
      <c r="F640" s="7">
        <v>2.2000000000000002</v>
      </c>
      <c r="G640" s="7"/>
      <c r="H640" s="27">
        <v>1</v>
      </c>
      <c r="I640" s="7">
        <f>+E640*F640</f>
        <v>264</v>
      </c>
      <c r="J640" s="8">
        <f>+I640*G640</f>
        <v>0</v>
      </c>
      <c r="K640" s="9">
        <f>+I640</f>
        <v>264</v>
      </c>
      <c r="L640" s="53">
        <f>+'[73]PPTO GENERAL'!$E$237</f>
        <v>264</v>
      </c>
    </row>
    <row r="641" spans="1:12" x14ac:dyDescent="0.3">
      <c r="A641" s="1211"/>
      <c r="B641" s="1212"/>
      <c r="C641" s="5"/>
      <c r="D641" s="5"/>
      <c r="E641" s="6"/>
      <c r="F641" s="7"/>
      <c r="G641" s="7"/>
      <c r="H641" s="27"/>
      <c r="I641" s="7"/>
      <c r="J641" s="8"/>
      <c r="K641" s="9">
        <f>+J641*H641</f>
        <v>0</v>
      </c>
    </row>
    <row r="642" spans="1:12" x14ac:dyDescent="0.3">
      <c r="A642" s="1211"/>
      <c r="B642" s="1212"/>
      <c r="C642" s="5"/>
      <c r="D642" s="5"/>
      <c r="E642" s="6"/>
      <c r="F642" s="7"/>
      <c r="G642" s="7"/>
      <c r="H642" s="27"/>
      <c r="I642" s="7"/>
      <c r="J642" s="8"/>
      <c r="K642" s="9">
        <f>+J642*H642</f>
        <v>0</v>
      </c>
    </row>
    <row r="643" spans="1:12" x14ac:dyDescent="0.3">
      <c r="A643" s="1211"/>
      <c r="B643" s="1212"/>
      <c r="C643" s="5"/>
      <c r="D643" s="5"/>
      <c r="E643" s="6"/>
      <c r="F643" s="7"/>
      <c r="G643" s="7"/>
      <c r="H643" s="7"/>
      <c r="I643" s="7"/>
      <c r="J643" s="46"/>
      <c r="K643" s="9">
        <f>+I643</f>
        <v>0</v>
      </c>
    </row>
    <row r="644" spans="1:12" x14ac:dyDescent="0.3">
      <c r="A644" s="1213"/>
      <c r="B644" s="1214"/>
      <c r="C644" s="5"/>
      <c r="D644" s="5"/>
      <c r="E644" s="6"/>
      <c r="F644" s="7"/>
      <c r="G644" s="7"/>
      <c r="H644" s="7"/>
      <c r="I644" s="27"/>
      <c r="J644" s="46"/>
      <c r="K644" s="47">
        <f>+J644</f>
        <v>0</v>
      </c>
    </row>
    <row r="645" spans="1:12" ht="14.4" x14ac:dyDescent="0.3">
      <c r="A645" s="1215"/>
      <c r="B645" s="1216"/>
      <c r="C645" s="1216"/>
      <c r="D645" s="1216"/>
      <c r="E645" s="1216"/>
      <c r="F645" s="1216"/>
      <c r="G645" s="1216"/>
      <c r="H645" s="1216"/>
      <c r="I645" s="1216"/>
      <c r="J645" s="1216"/>
      <c r="K645" s="1217"/>
    </row>
    <row r="646" spans="1:12" ht="14.4" x14ac:dyDescent="0.3">
      <c r="A646" s="34"/>
      <c r="B646" s="35"/>
      <c r="C646" s="31"/>
      <c r="D646" s="31"/>
      <c r="E646" s="32"/>
      <c r="F646" s="32"/>
      <c r="G646" s="32"/>
      <c r="H646" s="32"/>
      <c r="I646" s="32"/>
      <c r="J646" s="32"/>
      <c r="K646" s="33"/>
    </row>
    <row r="647" spans="1:12" ht="14.4" thickBot="1" x14ac:dyDescent="0.35">
      <c r="A647" s="1218" t="s">
        <v>19</v>
      </c>
      <c r="B647" s="1219"/>
      <c r="C647" s="1219"/>
      <c r="D647" s="1219"/>
      <c r="E647" s="1219"/>
      <c r="F647" s="1219"/>
      <c r="G647" s="1219"/>
      <c r="H647" s="1219"/>
      <c r="I647" s="20"/>
      <c r="J647" s="20"/>
      <c r="K647" s="21"/>
    </row>
    <row r="648" spans="1:12" ht="14.4" thickBot="1" x14ac:dyDescent="0.35">
      <c r="A648" s="1220"/>
      <c r="B648" s="1221"/>
      <c r="C648" s="1221"/>
      <c r="D648" s="1221"/>
      <c r="E648" s="1221"/>
      <c r="F648" s="1221"/>
      <c r="G648" s="1221"/>
      <c r="H648" s="1221"/>
      <c r="I648" s="1222" t="s">
        <v>15</v>
      </c>
      <c r="J648" s="1223"/>
      <c r="K648" s="28">
        <f>SUM(K640:K644)</f>
        <v>264</v>
      </c>
    </row>
    <row r="649" spans="1:12" ht="14.4" thickBot="1" x14ac:dyDescent="0.35">
      <c r="A649" s="56"/>
      <c r="B649" s="67"/>
      <c r="C649" s="67"/>
      <c r="D649" s="67"/>
      <c r="E649" s="67"/>
      <c r="F649" s="67"/>
      <c r="G649" s="67"/>
      <c r="H649" s="67"/>
      <c r="I649" s="49"/>
      <c r="J649" s="49"/>
      <c r="K649" s="50"/>
    </row>
    <row r="650" spans="1:12" x14ac:dyDescent="0.3">
      <c r="A650" s="1233" t="s">
        <v>90</v>
      </c>
      <c r="B650" s="1234"/>
      <c r="C650" s="1234"/>
      <c r="D650" s="1234"/>
      <c r="E650" s="1234"/>
      <c r="F650" s="1234"/>
      <c r="G650" s="1234"/>
      <c r="H650" s="1234"/>
      <c r="I650" s="1234"/>
      <c r="J650" s="1234"/>
      <c r="K650" s="1235"/>
    </row>
    <row r="651" spans="1:12" x14ac:dyDescent="0.3">
      <c r="A651" s="1236" t="s">
        <v>6</v>
      </c>
      <c r="B651" s="1237"/>
      <c r="C651" s="1240" t="s">
        <v>7</v>
      </c>
      <c r="D651" s="1237"/>
      <c r="E651" s="1242" t="s">
        <v>8</v>
      </c>
      <c r="F651" s="1243"/>
      <c r="G651" s="1244"/>
      <c r="H651" s="1242" t="s">
        <v>0</v>
      </c>
      <c r="I651" s="1243"/>
      <c r="J651" s="1244"/>
      <c r="K651" s="1245" t="s">
        <v>3</v>
      </c>
    </row>
    <row r="652" spans="1:12" x14ac:dyDescent="0.3">
      <c r="A652" s="1238"/>
      <c r="B652" s="1239"/>
      <c r="C652" s="1241"/>
      <c r="D652" s="1239"/>
      <c r="E652" s="3" t="s">
        <v>16</v>
      </c>
      <c r="F652" s="3" t="s">
        <v>17</v>
      </c>
      <c r="G652" s="3" t="s">
        <v>11</v>
      </c>
      <c r="H652" s="4" t="s">
        <v>1</v>
      </c>
      <c r="I652" s="4" t="s">
        <v>12</v>
      </c>
      <c r="J652" s="4" t="s">
        <v>13</v>
      </c>
      <c r="K652" s="1246"/>
    </row>
    <row r="653" spans="1:12" ht="39" customHeight="1" x14ac:dyDescent="0.3">
      <c r="A653" s="1211" t="s">
        <v>4</v>
      </c>
      <c r="B653" s="1212"/>
      <c r="C653" s="5" t="s">
        <v>22</v>
      </c>
      <c r="D653" s="5" t="s">
        <v>82</v>
      </c>
      <c r="E653" s="6">
        <v>120</v>
      </c>
      <c r="F653" s="7">
        <v>2.2000000000000002</v>
      </c>
      <c r="G653" s="7">
        <v>0.3</v>
      </c>
      <c r="H653" s="27">
        <v>1</v>
      </c>
      <c r="I653" s="7">
        <f>+E653*F653</f>
        <v>264</v>
      </c>
      <c r="J653" s="8">
        <f>+I653*G653</f>
        <v>79.2</v>
      </c>
      <c r="K653" s="9">
        <f>+E653*F653*G653</f>
        <v>79.2</v>
      </c>
      <c r="L653" s="53">
        <f>+'[73]PPTO GENERAL'!$E$238</f>
        <v>202.65</v>
      </c>
    </row>
    <row r="654" spans="1:12" ht="30" customHeight="1" x14ac:dyDescent="0.3">
      <c r="A654" s="1211" t="s">
        <v>4</v>
      </c>
      <c r="B654" s="1212"/>
      <c r="C654" s="5" t="s">
        <v>22</v>
      </c>
      <c r="D654" s="5" t="s">
        <v>82</v>
      </c>
      <c r="E654" s="6">
        <v>171.45833333333326</v>
      </c>
      <c r="F654" s="7">
        <v>1.2</v>
      </c>
      <c r="G654" s="7">
        <v>0.3</v>
      </c>
      <c r="H654" s="27">
        <v>2</v>
      </c>
      <c r="I654" s="7">
        <f>+E654*F654</f>
        <v>205.74999999999991</v>
      </c>
      <c r="J654" s="8">
        <f>+I654*G654</f>
        <v>61.724999999999973</v>
      </c>
      <c r="K654" s="9">
        <f>+J654*H654</f>
        <v>123.44999999999995</v>
      </c>
    </row>
    <row r="655" spans="1:12" x14ac:dyDescent="0.3">
      <c r="A655" s="1211"/>
      <c r="B655" s="1212"/>
      <c r="C655" s="5"/>
      <c r="D655" s="5"/>
      <c r="E655" s="6"/>
      <c r="F655" s="7"/>
      <c r="G655" s="7"/>
      <c r="H655" s="27"/>
      <c r="I655" s="7"/>
      <c r="J655" s="8"/>
      <c r="K655" s="9">
        <f>+J655*H655</f>
        <v>0</v>
      </c>
    </row>
    <row r="656" spans="1:12" x14ac:dyDescent="0.3">
      <c r="A656" s="1211"/>
      <c r="B656" s="1212"/>
      <c r="C656" s="5"/>
      <c r="D656" s="5"/>
      <c r="E656" s="6"/>
      <c r="F656" s="7"/>
      <c r="G656" s="7"/>
      <c r="H656" s="7"/>
      <c r="I656" s="7"/>
      <c r="J656" s="46"/>
      <c r="K656" s="9">
        <f>+I656</f>
        <v>0</v>
      </c>
    </row>
    <row r="657" spans="1:11" x14ac:dyDescent="0.3">
      <c r="A657" s="1213"/>
      <c r="B657" s="1214"/>
      <c r="C657" s="5"/>
      <c r="D657" s="5"/>
      <c r="E657" s="6"/>
      <c r="F657" s="7"/>
      <c r="G657" s="7"/>
      <c r="H657" s="7"/>
      <c r="I657" s="27"/>
      <c r="J657" s="46"/>
      <c r="K657" s="47">
        <f>+J657</f>
        <v>0</v>
      </c>
    </row>
    <row r="658" spans="1:11" ht="14.4" x14ac:dyDescent="0.3">
      <c r="A658" s="1215"/>
      <c r="B658" s="1216"/>
      <c r="C658" s="1216"/>
      <c r="D658" s="1216"/>
      <c r="E658" s="1216"/>
      <c r="F658" s="1216"/>
      <c r="G658" s="1216"/>
      <c r="H658" s="1216"/>
      <c r="I658" s="1216"/>
      <c r="J658" s="1216"/>
      <c r="K658" s="1217"/>
    </row>
    <row r="659" spans="1:11" ht="14.4" x14ac:dyDescent="0.3">
      <c r="A659" s="34"/>
      <c r="B659" s="35"/>
      <c r="C659" s="31"/>
      <c r="D659" s="31"/>
      <c r="E659" s="32"/>
      <c r="F659" s="32"/>
      <c r="G659" s="32"/>
      <c r="H659" s="32"/>
      <c r="I659" s="32"/>
      <c r="J659" s="32"/>
      <c r="K659" s="33"/>
    </row>
    <row r="660" spans="1:11" ht="14.4" thickBot="1" x14ac:dyDescent="0.35">
      <c r="A660" s="1218" t="s">
        <v>19</v>
      </c>
      <c r="B660" s="1219"/>
      <c r="C660" s="1219"/>
      <c r="D660" s="1219"/>
      <c r="E660" s="1219"/>
      <c r="F660" s="1219"/>
      <c r="G660" s="1219"/>
      <c r="H660" s="1219"/>
      <c r="I660" s="20"/>
      <c r="J660" s="20"/>
      <c r="K660" s="21"/>
    </row>
    <row r="661" spans="1:11" ht="14.4" thickBot="1" x14ac:dyDescent="0.35">
      <c r="A661" s="1220"/>
      <c r="B661" s="1221"/>
      <c r="C661" s="1221"/>
      <c r="D661" s="1221"/>
      <c r="E661" s="1221"/>
      <c r="F661" s="1221"/>
      <c r="G661" s="1221"/>
      <c r="H661" s="1221"/>
      <c r="I661" s="1222" t="s">
        <v>15</v>
      </c>
      <c r="J661" s="1223"/>
      <c r="K661" s="28">
        <f>SUM(K653:K657)</f>
        <v>202.64999999999995</v>
      </c>
    </row>
    <row r="662" spans="1:11" ht="14.4" thickBot="1" x14ac:dyDescent="0.35">
      <c r="A662" s="56"/>
      <c r="B662" s="67"/>
      <c r="C662" s="67"/>
      <c r="D662" s="67"/>
      <c r="E662" s="67"/>
      <c r="F662" s="67"/>
      <c r="G662" s="67"/>
      <c r="H662" s="67"/>
      <c r="I662" s="49"/>
      <c r="J662" s="49"/>
      <c r="K662" s="50"/>
    </row>
    <row r="663" spans="1:11" x14ac:dyDescent="0.3">
      <c r="A663" s="1233" t="s">
        <v>91</v>
      </c>
      <c r="B663" s="1234"/>
      <c r="C663" s="1234"/>
      <c r="D663" s="1234"/>
      <c r="E663" s="1234"/>
      <c r="F663" s="1234"/>
      <c r="G663" s="1234"/>
      <c r="H663" s="1234"/>
      <c r="I663" s="1234"/>
      <c r="J663" s="1234"/>
      <c r="K663" s="1235"/>
    </row>
    <row r="664" spans="1:11" x14ac:dyDescent="0.3">
      <c r="A664" s="1236" t="s">
        <v>6</v>
      </c>
      <c r="B664" s="1237"/>
      <c r="C664" s="1240" t="s">
        <v>7</v>
      </c>
      <c r="D664" s="1237"/>
      <c r="E664" s="1242" t="s">
        <v>8</v>
      </c>
      <c r="F664" s="1243"/>
      <c r="G664" s="1244"/>
      <c r="H664" s="1242" t="s">
        <v>0</v>
      </c>
      <c r="I664" s="1243"/>
      <c r="J664" s="1244"/>
      <c r="K664" s="1245" t="s">
        <v>3</v>
      </c>
    </row>
    <row r="665" spans="1:11" x14ac:dyDescent="0.3">
      <c r="A665" s="1238"/>
      <c r="B665" s="1239"/>
      <c r="C665" s="1241"/>
      <c r="D665" s="1239"/>
      <c r="E665" s="3" t="s">
        <v>16</v>
      </c>
      <c r="F665" s="3" t="s">
        <v>17</v>
      </c>
      <c r="G665" s="3" t="s">
        <v>11</v>
      </c>
      <c r="H665" s="4" t="s">
        <v>1</v>
      </c>
      <c r="I665" s="4" t="s">
        <v>12</v>
      </c>
      <c r="J665" s="4" t="s">
        <v>13</v>
      </c>
      <c r="K665" s="1246"/>
    </row>
    <row r="666" spans="1:11" ht="23.4" customHeight="1" x14ac:dyDescent="0.3">
      <c r="A666" s="1211" t="s">
        <v>4</v>
      </c>
      <c r="B666" s="1212"/>
      <c r="C666" s="5" t="s">
        <v>22</v>
      </c>
      <c r="D666" s="5" t="s">
        <v>82</v>
      </c>
      <c r="E666" s="6">
        <v>120</v>
      </c>
      <c r="F666" s="7">
        <v>3.2</v>
      </c>
      <c r="G666" s="7">
        <v>0.45</v>
      </c>
      <c r="H666" s="27">
        <v>1</v>
      </c>
      <c r="I666" s="7">
        <f>+E666*F666</f>
        <v>384</v>
      </c>
      <c r="J666" s="8">
        <f>+I666*G666</f>
        <v>172.8</v>
      </c>
      <c r="K666" s="9">
        <f>+E666*F666*G666</f>
        <v>172.8</v>
      </c>
    </row>
    <row r="667" spans="1:11" ht="23.4" customHeight="1" x14ac:dyDescent="0.3">
      <c r="A667" s="1211" t="s">
        <v>4</v>
      </c>
      <c r="B667" s="1212"/>
      <c r="C667" s="5" t="s">
        <v>22</v>
      </c>
      <c r="D667" s="5" t="s">
        <v>82</v>
      </c>
      <c r="E667" s="6">
        <v>240</v>
      </c>
      <c r="F667" s="7">
        <v>2.2000000000000002</v>
      </c>
      <c r="G667" s="7">
        <v>0.38484848484848483</v>
      </c>
      <c r="H667" s="27">
        <v>1</v>
      </c>
      <c r="I667" s="7">
        <f>+E667*F667</f>
        <v>528</v>
      </c>
      <c r="J667" s="8">
        <f>+I667*G667</f>
        <v>203.2</v>
      </c>
      <c r="K667" s="9">
        <f>+J667*H667</f>
        <v>203.2</v>
      </c>
    </row>
    <row r="668" spans="1:11" x14ac:dyDescent="0.3">
      <c r="A668" s="1211"/>
      <c r="B668" s="1212"/>
      <c r="C668" s="5"/>
      <c r="D668" s="5"/>
      <c r="E668" s="6"/>
      <c r="F668" s="7"/>
      <c r="G668" s="7"/>
      <c r="H668" s="27"/>
      <c r="I668" s="7"/>
      <c r="J668" s="8"/>
      <c r="K668" s="9">
        <f>+J668*H668</f>
        <v>0</v>
      </c>
    </row>
    <row r="669" spans="1:11" x14ac:dyDescent="0.3">
      <c r="A669" s="1211"/>
      <c r="B669" s="1212"/>
      <c r="C669" s="5"/>
      <c r="D669" s="5"/>
      <c r="E669" s="6"/>
      <c r="F669" s="7"/>
      <c r="G669" s="7"/>
      <c r="H669" s="7"/>
      <c r="I669" s="7"/>
      <c r="J669" s="46"/>
      <c r="K669" s="9">
        <f>+I669</f>
        <v>0</v>
      </c>
    </row>
    <row r="670" spans="1:11" x14ac:dyDescent="0.3">
      <c r="A670" s="1213"/>
      <c r="B670" s="1214"/>
      <c r="C670" s="5"/>
      <c r="D670" s="5"/>
      <c r="E670" s="6"/>
      <c r="F670" s="7"/>
      <c r="G670" s="7"/>
      <c r="H670" s="7"/>
      <c r="I670" s="27"/>
      <c r="J670" s="46"/>
      <c r="K670" s="47">
        <f>+J670</f>
        <v>0</v>
      </c>
    </row>
    <row r="671" spans="1:11" ht="14.4" x14ac:dyDescent="0.3">
      <c r="A671" s="1215"/>
      <c r="B671" s="1216"/>
      <c r="C671" s="1216"/>
      <c r="D671" s="1216"/>
      <c r="E671" s="1216"/>
      <c r="F671" s="1216"/>
      <c r="G671" s="1216"/>
      <c r="H671" s="1216"/>
      <c r="I671" s="1216"/>
      <c r="J671" s="1216"/>
      <c r="K671" s="1217"/>
    </row>
    <row r="672" spans="1:11" ht="14.4" x14ac:dyDescent="0.3">
      <c r="A672" s="34"/>
      <c r="B672" s="35"/>
      <c r="C672" s="31"/>
      <c r="D672" s="31"/>
      <c r="E672" s="32"/>
      <c r="F672" s="32"/>
      <c r="G672" s="32"/>
      <c r="H672" s="32"/>
      <c r="I672" s="32"/>
      <c r="J672" s="32"/>
      <c r="K672" s="33"/>
    </row>
    <row r="673" spans="1:12" ht="14.4" thickBot="1" x14ac:dyDescent="0.35">
      <c r="A673" s="1218" t="s">
        <v>19</v>
      </c>
      <c r="B673" s="1219"/>
      <c r="C673" s="1219"/>
      <c r="D673" s="1219"/>
      <c r="E673" s="1219"/>
      <c r="F673" s="1219"/>
      <c r="G673" s="1219"/>
      <c r="H673" s="1219"/>
      <c r="I673" s="20"/>
      <c r="J673" s="20"/>
      <c r="K673" s="21"/>
    </row>
    <row r="674" spans="1:12" ht="14.4" thickBot="1" x14ac:dyDescent="0.35">
      <c r="A674" s="1220"/>
      <c r="B674" s="1221"/>
      <c r="C674" s="1221"/>
      <c r="D674" s="1221"/>
      <c r="E674" s="1221"/>
      <c r="F674" s="1221"/>
      <c r="G674" s="1221"/>
      <c r="H674" s="1221"/>
      <c r="I674" s="1222" t="s">
        <v>15</v>
      </c>
      <c r="J674" s="1223"/>
      <c r="K674" s="28">
        <f>SUM(K666:K670)</f>
        <v>376</v>
      </c>
      <c r="L674" s="53">
        <f>+'[73]PPTO GENERAL'!$E$239</f>
        <v>376</v>
      </c>
    </row>
    <row r="675" spans="1:12" ht="14.4" thickBot="1" x14ac:dyDescent="0.35">
      <c r="A675" s="56"/>
      <c r="B675" s="67"/>
      <c r="C675" s="67"/>
      <c r="D675" s="67"/>
      <c r="E675" s="67"/>
      <c r="F675" s="67"/>
      <c r="G675" s="67"/>
      <c r="H675" s="67"/>
      <c r="I675" s="49"/>
      <c r="J675" s="49"/>
      <c r="K675" s="50"/>
    </row>
    <row r="676" spans="1:12" x14ac:dyDescent="0.3">
      <c r="A676" s="1233" t="s">
        <v>92</v>
      </c>
      <c r="B676" s="1234"/>
      <c r="C676" s="1234"/>
      <c r="D676" s="1234"/>
      <c r="E676" s="1234"/>
      <c r="F676" s="1234"/>
      <c r="G676" s="1234"/>
      <c r="H676" s="1234"/>
      <c r="I676" s="1234"/>
      <c r="J676" s="1234"/>
      <c r="K676" s="1235"/>
    </row>
    <row r="677" spans="1:12" x14ac:dyDescent="0.3">
      <c r="A677" s="1236" t="s">
        <v>6</v>
      </c>
      <c r="B677" s="1237"/>
      <c r="C677" s="1240" t="s">
        <v>7</v>
      </c>
      <c r="D677" s="1237"/>
      <c r="E677" s="1242" t="s">
        <v>8</v>
      </c>
      <c r="F677" s="1243"/>
      <c r="G677" s="1244"/>
      <c r="H677" s="1242" t="s">
        <v>0</v>
      </c>
      <c r="I677" s="1243"/>
      <c r="J677" s="1244"/>
      <c r="K677" s="1245" t="s">
        <v>3</v>
      </c>
    </row>
    <row r="678" spans="1:12" x14ac:dyDescent="0.3">
      <c r="A678" s="1238"/>
      <c r="B678" s="1239"/>
      <c r="C678" s="1241"/>
      <c r="D678" s="1239"/>
      <c r="E678" s="3" t="s">
        <v>16</v>
      </c>
      <c r="F678" s="3" t="s">
        <v>17</v>
      </c>
      <c r="G678" s="3" t="s">
        <v>11</v>
      </c>
      <c r="H678" s="4" t="s">
        <v>1</v>
      </c>
      <c r="I678" s="4" t="s">
        <v>12</v>
      </c>
      <c r="J678" s="4" t="s">
        <v>13</v>
      </c>
      <c r="K678" s="1246"/>
    </row>
    <row r="679" spans="1:12" ht="28.2" customHeight="1" x14ac:dyDescent="0.3">
      <c r="A679" s="1211" t="s">
        <v>4</v>
      </c>
      <c r="B679" s="1212"/>
      <c r="C679" s="5" t="s">
        <v>22</v>
      </c>
      <c r="D679" s="5" t="s">
        <v>82</v>
      </c>
      <c r="E679" s="6">
        <v>120</v>
      </c>
      <c r="F679" s="7">
        <v>2.1645833333333329</v>
      </c>
      <c r="G679" s="7">
        <v>0.2</v>
      </c>
      <c r="H679" s="27">
        <v>1</v>
      </c>
      <c r="I679" s="7">
        <f>+E679*F679</f>
        <v>259.74999999999994</v>
      </c>
      <c r="J679" s="8">
        <f>+I679*G679</f>
        <v>51.949999999999989</v>
      </c>
      <c r="K679" s="9">
        <f>+I679</f>
        <v>259.74999999999994</v>
      </c>
      <c r="L679" s="53">
        <f>+'[73]PPTO GENERAL'!$E$240</f>
        <v>259.75</v>
      </c>
    </row>
    <row r="680" spans="1:12" x14ac:dyDescent="0.3">
      <c r="A680" s="1211"/>
      <c r="B680" s="1212"/>
      <c r="C680" s="5"/>
      <c r="D680" s="5"/>
      <c r="E680" s="6"/>
      <c r="F680" s="7"/>
      <c r="G680" s="7"/>
      <c r="H680" s="27"/>
      <c r="I680" s="7"/>
      <c r="J680" s="8"/>
      <c r="K680" s="9">
        <f t="shared" ref="K680:K681" si="74">+E680*F680*G680</f>
        <v>0</v>
      </c>
    </row>
    <row r="681" spans="1:12" x14ac:dyDescent="0.3">
      <c r="A681" s="1211"/>
      <c r="B681" s="1212"/>
      <c r="C681" s="5"/>
      <c r="D681" s="5"/>
      <c r="E681" s="6"/>
      <c r="F681" s="7"/>
      <c r="G681" s="7"/>
      <c r="H681" s="27"/>
      <c r="I681" s="7"/>
      <c r="J681" s="8"/>
      <c r="K681" s="9">
        <f t="shared" si="74"/>
        <v>0</v>
      </c>
    </row>
    <row r="682" spans="1:12" x14ac:dyDescent="0.3">
      <c r="A682" s="1211"/>
      <c r="B682" s="1212"/>
      <c r="C682" s="5"/>
      <c r="D682" s="5"/>
      <c r="E682" s="6"/>
      <c r="F682" s="7"/>
      <c r="G682" s="7"/>
      <c r="H682" s="7"/>
      <c r="I682" s="7"/>
      <c r="J682" s="46"/>
      <c r="K682" s="9">
        <f>+I682</f>
        <v>0</v>
      </c>
    </row>
    <row r="683" spans="1:12" x14ac:dyDescent="0.3">
      <c r="A683" s="1213"/>
      <c r="B683" s="1214"/>
      <c r="C683" s="5"/>
      <c r="D683" s="5"/>
      <c r="E683" s="6"/>
      <c r="F683" s="7"/>
      <c r="G683" s="7"/>
      <c r="H683" s="7"/>
      <c r="I683" s="27"/>
      <c r="J683" s="46"/>
      <c r="K683" s="47">
        <f>+J683</f>
        <v>0</v>
      </c>
    </row>
    <row r="684" spans="1:12" ht="14.4" x14ac:dyDescent="0.3">
      <c r="A684" s="1215"/>
      <c r="B684" s="1216"/>
      <c r="C684" s="1216"/>
      <c r="D684" s="1216"/>
      <c r="E684" s="1216"/>
      <c r="F684" s="1216"/>
      <c r="G684" s="1216"/>
      <c r="H684" s="1216"/>
      <c r="I684" s="1216"/>
      <c r="J684" s="1216"/>
      <c r="K684" s="1217"/>
    </row>
    <row r="685" spans="1:12" ht="14.4" x14ac:dyDescent="0.3">
      <c r="A685" s="34"/>
      <c r="B685" s="35"/>
      <c r="C685" s="31"/>
      <c r="D685" s="31"/>
      <c r="E685" s="32"/>
      <c r="F685" s="32"/>
      <c r="G685" s="32"/>
      <c r="H685" s="32"/>
      <c r="I685" s="32"/>
      <c r="J685" s="32"/>
      <c r="K685" s="33"/>
    </row>
    <row r="686" spans="1:12" ht="14.4" thickBot="1" x14ac:dyDescent="0.35">
      <c r="A686" s="1218" t="s">
        <v>19</v>
      </c>
      <c r="B686" s="1219"/>
      <c r="C686" s="1219"/>
      <c r="D686" s="1219"/>
      <c r="E686" s="1219"/>
      <c r="F686" s="1219"/>
      <c r="G686" s="1219"/>
      <c r="H686" s="1219"/>
      <c r="I686" s="20"/>
      <c r="J686" s="20"/>
      <c r="K686" s="21"/>
    </row>
    <row r="687" spans="1:12" ht="14.4" thickBot="1" x14ac:dyDescent="0.35">
      <c r="A687" s="1220"/>
      <c r="B687" s="1221"/>
      <c r="C687" s="1221"/>
      <c r="D687" s="1221"/>
      <c r="E687" s="1221"/>
      <c r="F687" s="1221"/>
      <c r="G687" s="1221"/>
      <c r="H687" s="1221"/>
      <c r="I687" s="1222" t="s">
        <v>15</v>
      </c>
      <c r="J687" s="1223"/>
      <c r="K687" s="28">
        <f>SUM(K679:K683)</f>
        <v>259.74999999999994</v>
      </c>
    </row>
    <row r="688" spans="1:12" ht="14.4" thickBot="1" x14ac:dyDescent="0.35">
      <c r="A688" s="56"/>
      <c r="B688" s="67"/>
      <c r="C688" s="67"/>
      <c r="D688" s="67"/>
      <c r="E688" s="67"/>
      <c r="F688" s="67"/>
      <c r="G688" s="67"/>
      <c r="H688" s="67"/>
      <c r="I688" s="49"/>
      <c r="J688" s="49"/>
      <c r="K688" s="50"/>
    </row>
    <row r="689" spans="1:12" x14ac:dyDescent="0.3">
      <c r="A689" s="1233" t="s">
        <v>93</v>
      </c>
      <c r="B689" s="1234"/>
      <c r="C689" s="1234"/>
      <c r="D689" s="1234"/>
      <c r="E689" s="1234"/>
      <c r="F689" s="1234"/>
      <c r="G689" s="1234"/>
      <c r="H689" s="1234"/>
      <c r="I689" s="1234"/>
      <c r="J689" s="1234"/>
      <c r="K689" s="1235"/>
    </row>
    <row r="690" spans="1:12" x14ac:dyDescent="0.3">
      <c r="A690" s="1236" t="s">
        <v>6</v>
      </c>
      <c r="B690" s="1237"/>
      <c r="C690" s="1240" t="s">
        <v>7</v>
      </c>
      <c r="D690" s="1237"/>
      <c r="E690" s="1242" t="s">
        <v>8</v>
      </c>
      <c r="F690" s="1243"/>
      <c r="G690" s="1244"/>
      <c r="H690" s="1242" t="s">
        <v>0</v>
      </c>
      <c r="I690" s="1243"/>
      <c r="J690" s="1244"/>
      <c r="K690" s="1245" t="s">
        <v>3</v>
      </c>
    </row>
    <row r="691" spans="1:12" x14ac:dyDescent="0.3">
      <c r="A691" s="1238"/>
      <c r="B691" s="1239"/>
      <c r="C691" s="1241"/>
      <c r="D691" s="1239"/>
      <c r="E691" s="3" t="s">
        <v>16</v>
      </c>
      <c r="F691" s="3" t="s">
        <v>17</v>
      </c>
      <c r="G691" s="3" t="s">
        <v>11</v>
      </c>
      <c r="H691" s="4" t="s">
        <v>1</v>
      </c>
      <c r="I691" s="4" t="s">
        <v>12</v>
      </c>
      <c r="J691" s="4" t="s">
        <v>13</v>
      </c>
      <c r="K691" s="1246"/>
    </row>
    <row r="692" spans="1:12" ht="28.8" customHeight="1" x14ac:dyDescent="0.3">
      <c r="A692" s="1211" t="s">
        <v>4</v>
      </c>
      <c r="B692" s="1212"/>
      <c r="C692" s="5" t="s">
        <v>22</v>
      </c>
      <c r="D692" s="5" t="s">
        <v>82</v>
      </c>
      <c r="E692" s="6">
        <v>120</v>
      </c>
      <c r="F692" s="7">
        <v>2.1645833333333329</v>
      </c>
      <c r="G692" s="7">
        <v>0.2</v>
      </c>
      <c r="H692" s="27">
        <v>1</v>
      </c>
      <c r="I692" s="7">
        <f>+E692*F692</f>
        <v>259.74999999999994</v>
      </c>
      <c r="J692" s="8">
        <f>+I692*G692</f>
        <v>51.949999999999989</v>
      </c>
      <c r="K692" s="9">
        <f>+E692</f>
        <v>120</v>
      </c>
    </row>
    <row r="693" spans="1:12" ht="25.2" customHeight="1" x14ac:dyDescent="0.3">
      <c r="A693" s="1211" t="s">
        <v>4</v>
      </c>
      <c r="B693" s="1212"/>
      <c r="C693" s="5" t="s">
        <v>22</v>
      </c>
      <c r="D693" s="5" t="s">
        <v>82</v>
      </c>
      <c r="E693" s="6">
        <v>240</v>
      </c>
      <c r="F693" s="7">
        <v>1.2</v>
      </c>
      <c r="G693" s="7">
        <v>0.1</v>
      </c>
      <c r="H693" s="27">
        <v>1</v>
      </c>
      <c r="I693" s="7">
        <f>+E693*F693</f>
        <v>288</v>
      </c>
      <c r="J693" s="8"/>
      <c r="K693" s="9">
        <f>+E693</f>
        <v>240</v>
      </c>
    </row>
    <row r="694" spans="1:12" x14ac:dyDescent="0.3">
      <c r="A694" s="1211"/>
      <c r="B694" s="1212"/>
      <c r="C694" s="5"/>
      <c r="D694" s="5"/>
      <c r="E694" s="6"/>
      <c r="F694" s="7"/>
      <c r="G694" s="7"/>
      <c r="H694" s="27"/>
      <c r="I694" s="7"/>
      <c r="J694" s="8"/>
      <c r="K694" s="9">
        <f t="shared" ref="K694" si="75">+E694*F694*G694</f>
        <v>0</v>
      </c>
    </row>
    <row r="695" spans="1:12" x14ac:dyDescent="0.3">
      <c r="A695" s="1211"/>
      <c r="B695" s="1212"/>
      <c r="C695" s="5"/>
      <c r="D695" s="5"/>
      <c r="E695" s="6"/>
      <c r="F695" s="7"/>
      <c r="G695" s="7"/>
      <c r="H695" s="7"/>
      <c r="I695" s="7"/>
      <c r="J695" s="46"/>
      <c r="K695" s="9">
        <f>+I695</f>
        <v>0</v>
      </c>
    </row>
    <row r="696" spans="1:12" x14ac:dyDescent="0.3">
      <c r="A696" s="1213"/>
      <c r="B696" s="1214"/>
      <c r="C696" s="5"/>
      <c r="D696" s="5"/>
      <c r="E696" s="6"/>
      <c r="F696" s="7"/>
      <c r="G696" s="7"/>
      <c r="H696" s="7"/>
      <c r="I696" s="27"/>
      <c r="J696" s="46"/>
      <c r="K696" s="47">
        <f>+J696</f>
        <v>0</v>
      </c>
    </row>
    <row r="697" spans="1:12" ht="14.4" x14ac:dyDescent="0.3">
      <c r="A697" s="1215"/>
      <c r="B697" s="1216"/>
      <c r="C697" s="1216"/>
      <c r="D697" s="1216"/>
      <c r="E697" s="1216"/>
      <c r="F697" s="1216"/>
      <c r="G697" s="1216"/>
      <c r="H697" s="1216"/>
      <c r="I697" s="1216"/>
      <c r="J697" s="1216"/>
      <c r="K697" s="1217"/>
    </row>
    <row r="698" spans="1:12" ht="14.4" x14ac:dyDescent="0.3">
      <c r="A698" s="34"/>
      <c r="B698" s="35"/>
      <c r="C698" s="31"/>
      <c r="D698" s="31"/>
      <c r="E698" s="32"/>
      <c r="F698" s="32"/>
      <c r="G698" s="32"/>
      <c r="H698" s="32"/>
      <c r="I698" s="32"/>
      <c r="J698" s="32"/>
      <c r="K698" s="33"/>
    </row>
    <row r="699" spans="1:12" ht="14.4" thickBot="1" x14ac:dyDescent="0.35">
      <c r="A699" s="1218" t="s">
        <v>19</v>
      </c>
      <c r="B699" s="1219"/>
      <c r="C699" s="1219"/>
      <c r="D699" s="1219"/>
      <c r="E699" s="1219"/>
      <c r="F699" s="1219"/>
      <c r="G699" s="1219"/>
      <c r="H699" s="1219"/>
      <c r="I699" s="20"/>
      <c r="J699" s="20"/>
      <c r="K699" s="21"/>
    </row>
    <row r="700" spans="1:12" ht="14.4" thickBot="1" x14ac:dyDescent="0.35">
      <c r="A700" s="1220"/>
      <c r="B700" s="1221"/>
      <c r="C700" s="1221"/>
      <c r="D700" s="1221"/>
      <c r="E700" s="1221"/>
      <c r="F700" s="1221"/>
      <c r="G700" s="1221"/>
      <c r="H700" s="1221"/>
      <c r="I700" s="1222" t="s">
        <v>15</v>
      </c>
      <c r="J700" s="1223"/>
      <c r="K700" s="28">
        <f>SUM(K692:K696)</f>
        <v>360</v>
      </c>
      <c r="L700" s="53">
        <f>+'[73]PPTO GENERAL'!$E$241</f>
        <v>360</v>
      </c>
    </row>
    <row r="701" spans="1:12" ht="14.4" thickBot="1" x14ac:dyDescent="0.35">
      <c r="A701" s="56"/>
      <c r="B701" s="67"/>
      <c r="C701" s="67"/>
      <c r="D701" s="67"/>
      <c r="E701" s="67"/>
      <c r="F701" s="67"/>
      <c r="G701" s="67"/>
      <c r="H701" s="67"/>
      <c r="I701" s="49"/>
      <c r="J701" s="49"/>
      <c r="K701" s="50"/>
    </row>
    <row r="702" spans="1:12" ht="30.6" customHeight="1" x14ac:dyDescent="0.3">
      <c r="A702" s="1233" t="s">
        <v>94</v>
      </c>
      <c r="B702" s="1234"/>
      <c r="C702" s="1234"/>
      <c r="D702" s="1234"/>
      <c r="E702" s="1234"/>
      <c r="F702" s="1234"/>
      <c r="G702" s="1234"/>
      <c r="H702" s="1234"/>
      <c r="I702" s="1234"/>
      <c r="J702" s="1234"/>
      <c r="K702" s="1235"/>
    </row>
    <row r="703" spans="1:12" x14ac:dyDescent="0.3">
      <c r="A703" s="1236" t="s">
        <v>6</v>
      </c>
      <c r="B703" s="1237"/>
      <c r="C703" s="1240" t="s">
        <v>7</v>
      </c>
      <c r="D703" s="1237"/>
      <c r="E703" s="1242" t="s">
        <v>8</v>
      </c>
      <c r="F703" s="1243"/>
      <c r="G703" s="1244"/>
      <c r="H703" s="1242" t="s">
        <v>0</v>
      </c>
      <c r="I703" s="1243"/>
      <c r="J703" s="1244"/>
      <c r="K703" s="1245" t="s">
        <v>3</v>
      </c>
    </row>
    <row r="704" spans="1:12" x14ac:dyDescent="0.3">
      <c r="A704" s="1238"/>
      <c r="B704" s="1239"/>
      <c r="C704" s="1241"/>
      <c r="D704" s="1239"/>
      <c r="E704" s="3" t="s">
        <v>16</v>
      </c>
      <c r="F704" s="3" t="s">
        <v>17</v>
      </c>
      <c r="G704" s="3" t="s">
        <v>11</v>
      </c>
      <c r="H704" s="4" t="s">
        <v>1</v>
      </c>
      <c r="I704" s="4" t="s">
        <v>12</v>
      </c>
      <c r="J704" s="4" t="s">
        <v>13</v>
      </c>
      <c r="K704" s="1246"/>
    </row>
    <row r="705" spans="1:12" ht="33.6" customHeight="1" x14ac:dyDescent="0.3">
      <c r="A705" s="1211" t="s">
        <v>4</v>
      </c>
      <c r="B705" s="1212"/>
      <c r="C705" s="5" t="s">
        <v>22</v>
      </c>
      <c r="D705" s="5" t="s">
        <v>82</v>
      </c>
      <c r="E705" s="6">
        <v>120</v>
      </c>
      <c r="F705" s="7">
        <v>2.1645833333333329</v>
      </c>
      <c r="G705" s="7">
        <v>0.2</v>
      </c>
      <c r="H705" s="27">
        <v>2</v>
      </c>
      <c r="I705" s="7">
        <f>+E705*F705</f>
        <v>259.74999999999994</v>
      </c>
      <c r="J705" s="8">
        <f>+I705*G705</f>
        <v>51.949999999999989</v>
      </c>
      <c r="K705" s="9">
        <f>+E705*H705</f>
        <v>240</v>
      </c>
    </row>
    <row r="706" spans="1:12" x14ac:dyDescent="0.3">
      <c r="A706" s="1211"/>
      <c r="B706" s="1212"/>
      <c r="C706" s="5"/>
      <c r="D706" s="5"/>
      <c r="E706" s="6"/>
      <c r="F706" s="7"/>
      <c r="G706" s="7"/>
      <c r="H706" s="27"/>
      <c r="I706" s="7"/>
      <c r="J706" s="8"/>
      <c r="K706" s="9"/>
    </row>
    <row r="707" spans="1:12" x14ac:dyDescent="0.3">
      <c r="A707" s="1211"/>
      <c r="B707" s="1212"/>
      <c r="C707" s="5"/>
      <c r="D707" s="5"/>
      <c r="E707" s="6"/>
      <c r="F707" s="7"/>
      <c r="G707" s="7"/>
      <c r="H707" s="27"/>
      <c r="I707" s="7"/>
      <c r="J707" s="8"/>
      <c r="K707" s="9">
        <f t="shared" ref="K707" si="76">+E707*F707*G707</f>
        <v>0</v>
      </c>
    </row>
    <row r="708" spans="1:12" x14ac:dyDescent="0.3">
      <c r="A708" s="1211"/>
      <c r="B708" s="1212"/>
      <c r="C708" s="5"/>
      <c r="D708" s="5"/>
      <c r="E708" s="6"/>
      <c r="F708" s="7"/>
      <c r="G708" s="7"/>
      <c r="H708" s="7"/>
      <c r="I708" s="7"/>
      <c r="J708" s="46"/>
      <c r="K708" s="9">
        <f>+I708</f>
        <v>0</v>
      </c>
    </row>
    <row r="709" spans="1:12" x14ac:dyDescent="0.3">
      <c r="A709" s="1213"/>
      <c r="B709" s="1214"/>
      <c r="C709" s="5"/>
      <c r="D709" s="5"/>
      <c r="E709" s="6"/>
      <c r="F709" s="7"/>
      <c r="G709" s="7"/>
      <c r="H709" s="7"/>
      <c r="I709" s="27"/>
      <c r="J709" s="46"/>
      <c r="K709" s="47">
        <f>+J709</f>
        <v>0</v>
      </c>
    </row>
    <row r="710" spans="1:12" ht="14.4" x14ac:dyDescent="0.3">
      <c r="A710" s="1215"/>
      <c r="B710" s="1216"/>
      <c r="C710" s="1216"/>
      <c r="D710" s="1216"/>
      <c r="E710" s="1216"/>
      <c r="F710" s="1216"/>
      <c r="G710" s="1216"/>
      <c r="H710" s="1216"/>
      <c r="I710" s="1216"/>
      <c r="J710" s="1216"/>
      <c r="K710" s="1217"/>
    </row>
    <row r="711" spans="1:12" ht="14.4" x14ac:dyDescent="0.3">
      <c r="A711" s="34"/>
      <c r="B711" s="35"/>
      <c r="C711" s="31"/>
      <c r="D711" s="31"/>
      <c r="E711" s="32"/>
      <c r="F711" s="32"/>
      <c r="G711" s="32"/>
      <c r="H711" s="32"/>
      <c r="I711" s="32"/>
      <c r="J711" s="32"/>
      <c r="K711" s="33"/>
    </row>
    <row r="712" spans="1:12" ht="14.4" thickBot="1" x14ac:dyDescent="0.35">
      <c r="A712" s="1218" t="s">
        <v>19</v>
      </c>
      <c r="B712" s="1219"/>
      <c r="C712" s="1219"/>
      <c r="D712" s="1219"/>
      <c r="E712" s="1219"/>
      <c r="F712" s="1219"/>
      <c r="G712" s="1219"/>
      <c r="H712" s="1219"/>
      <c r="I712" s="20"/>
      <c r="J712" s="20"/>
      <c r="K712" s="21"/>
    </row>
    <row r="713" spans="1:12" ht="14.4" thickBot="1" x14ac:dyDescent="0.35">
      <c r="A713" s="1220"/>
      <c r="B713" s="1221"/>
      <c r="C713" s="1221"/>
      <c r="D713" s="1221"/>
      <c r="E713" s="1221"/>
      <c r="F713" s="1221"/>
      <c r="G713" s="1221"/>
      <c r="H713" s="1221"/>
      <c r="I713" s="1222" t="s">
        <v>15</v>
      </c>
      <c r="J713" s="1223"/>
      <c r="K713" s="28">
        <f>SUM(K705:K709)</f>
        <v>240</v>
      </c>
      <c r="L713" s="53">
        <f>+'[73]PPTO GENERAL'!$E$242</f>
        <v>240</v>
      </c>
    </row>
    <row r="714" spans="1:12" ht="14.4" thickBot="1" x14ac:dyDescent="0.35">
      <c r="A714" s="56"/>
      <c r="B714" s="67"/>
      <c r="C714" s="67"/>
      <c r="D714" s="67"/>
      <c r="E714" s="67"/>
      <c r="F714" s="67"/>
      <c r="G714" s="67"/>
      <c r="H714" s="67"/>
      <c r="I714" s="49"/>
      <c r="J714" s="49"/>
      <c r="K714" s="50"/>
    </row>
    <row r="715" spans="1:12" x14ac:dyDescent="0.3">
      <c r="A715" s="1233" t="s">
        <v>94</v>
      </c>
      <c r="B715" s="1234"/>
      <c r="C715" s="1234"/>
      <c r="D715" s="1234"/>
      <c r="E715" s="1234"/>
      <c r="F715" s="1234"/>
      <c r="G715" s="1234"/>
      <c r="H715" s="1234"/>
      <c r="I715" s="1234"/>
      <c r="J715" s="1234"/>
      <c r="K715" s="1235"/>
    </row>
    <row r="716" spans="1:12" x14ac:dyDescent="0.3">
      <c r="A716" s="1236" t="s">
        <v>6</v>
      </c>
      <c r="B716" s="1237"/>
      <c r="C716" s="1240" t="s">
        <v>7</v>
      </c>
      <c r="D716" s="1237"/>
      <c r="E716" s="1242" t="s">
        <v>8</v>
      </c>
      <c r="F716" s="1243"/>
      <c r="G716" s="1244"/>
      <c r="H716" s="1242" t="s">
        <v>0</v>
      </c>
      <c r="I716" s="1243"/>
      <c r="J716" s="1244"/>
      <c r="K716" s="1245" t="s">
        <v>3</v>
      </c>
    </row>
    <row r="717" spans="1:12" x14ac:dyDescent="0.3">
      <c r="A717" s="1238"/>
      <c r="B717" s="1239"/>
      <c r="C717" s="1241"/>
      <c r="D717" s="1239"/>
      <c r="E717" s="3" t="s">
        <v>16</v>
      </c>
      <c r="F717" s="3" t="s">
        <v>17</v>
      </c>
      <c r="G717" s="3" t="s">
        <v>11</v>
      </c>
      <c r="H717" s="4" t="s">
        <v>1</v>
      </c>
      <c r="I717" s="4" t="s">
        <v>12</v>
      </c>
      <c r="J717" s="4" t="s">
        <v>13</v>
      </c>
      <c r="K717" s="1246"/>
    </row>
    <row r="718" spans="1:12" ht="34.200000000000003" customHeight="1" x14ac:dyDescent="0.3">
      <c r="A718" s="1211" t="s">
        <v>4</v>
      </c>
      <c r="B718" s="1212"/>
      <c r="C718" s="5" t="s">
        <v>22</v>
      </c>
      <c r="D718" s="5" t="s">
        <v>82</v>
      </c>
      <c r="E718" s="6">
        <v>120</v>
      </c>
      <c r="F718" s="7">
        <v>2.1645833333333329</v>
      </c>
      <c r="G718" s="7">
        <v>0.2</v>
      </c>
      <c r="H718" s="27">
        <v>2</v>
      </c>
      <c r="I718" s="7">
        <f>+E718*F718</f>
        <v>259.74999999999994</v>
      </c>
      <c r="J718" s="8">
        <f>+I718*G718</f>
        <v>51.949999999999989</v>
      </c>
      <c r="K718" s="9">
        <f>+E718*H718</f>
        <v>240</v>
      </c>
    </row>
    <row r="719" spans="1:12" x14ac:dyDescent="0.3">
      <c r="A719" s="1211"/>
      <c r="B719" s="1212"/>
      <c r="C719" s="5"/>
      <c r="D719" s="5"/>
      <c r="E719" s="6"/>
      <c r="F719" s="7"/>
      <c r="G719" s="7"/>
      <c r="H719" s="27"/>
      <c r="I719" s="7"/>
      <c r="J719" s="8"/>
      <c r="K719" s="9"/>
    </row>
    <row r="720" spans="1:12" x14ac:dyDescent="0.3">
      <c r="A720" s="1211"/>
      <c r="B720" s="1212"/>
      <c r="C720" s="5"/>
      <c r="D720" s="5"/>
      <c r="E720" s="6"/>
      <c r="F720" s="7"/>
      <c r="G720" s="7"/>
      <c r="H720" s="27"/>
      <c r="I720" s="7"/>
      <c r="J720" s="8"/>
      <c r="K720" s="9">
        <f t="shared" ref="K720" si="77">+E720*F720*G720</f>
        <v>0</v>
      </c>
    </row>
    <row r="721" spans="1:12" x14ac:dyDescent="0.3">
      <c r="A721" s="1211"/>
      <c r="B721" s="1212"/>
      <c r="C721" s="5"/>
      <c r="D721" s="5"/>
      <c r="E721" s="6"/>
      <c r="F721" s="7"/>
      <c r="G721" s="7"/>
      <c r="H721" s="7"/>
      <c r="I721" s="7"/>
      <c r="J721" s="46"/>
      <c r="K721" s="9">
        <f>+I721</f>
        <v>0</v>
      </c>
    </row>
    <row r="722" spans="1:12" x14ac:dyDescent="0.3">
      <c r="A722" s="1213"/>
      <c r="B722" s="1214"/>
      <c r="C722" s="5"/>
      <c r="D722" s="5"/>
      <c r="E722" s="6"/>
      <c r="F722" s="7"/>
      <c r="G722" s="7"/>
      <c r="H722" s="7"/>
      <c r="I722" s="27"/>
      <c r="J722" s="46"/>
      <c r="K722" s="47">
        <f>+J722</f>
        <v>0</v>
      </c>
    </row>
    <row r="723" spans="1:12" ht="14.4" x14ac:dyDescent="0.3">
      <c r="A723" s="1215"/>
      <c r="B723" s="1216"/>
      <c r="C723" s="1216"/>
      <c r="D723" s="1216"/>
      <c r="E723" s="1216"/>
      <c r="F723" s="1216"/>
      <c r="G723" s="1216"/>
      <c r="H723" s="1216"/>
      <c r="I723" s="1216"/>
      <c r="J723" s="1216"/>
      <c r="K723" s="1217"/>
    </row>
    <row r="724" spans="1:12" ht="14.4" x14ac:dyDescent="0.3">
      <c r="A724" s="34"/>
      <c r="B724" s="35"/>
      <c r="C724" s="31"/>
      <c r="D724" s="31"/>
      <c r="E724" s="32"/>
      <c r="F724" s="32"/>
      <c r="G724" s="32"/>
      <c r="H724" s="32"/>
      <c r="I724" s="32"/>
      <c r="J724" s="32"/>
      <c r="K724" s="33"/>
    </row>
    <row r="725" spans="1:12" ht="14.4" thickBot="1" x14ac:dyDescent="0.35">
      <c r="A725" s="1218" t="s">
        <v>19</v>
      </c>
      <c r="B725" s="1219"/>
      <c r="C725" s="1219"/>
      <c r="D725" s="1219"/>
      <c r="E725" s="1219"/>
      <c r="F725" s="1219"/>
      <c r="G725" s="1219"/>
      <c r="H725" s="1219"/>
      <c r="I725" s="20"/>
      <c r="J725" s="20"/>
      <c r="K725" s="21"/>
    </row>
    <row r="726" spans="1:12" ht="14.4" thickBot="1" x14ac:dyDescent="0.35">
      <c r="A726" s="1220"/>
      <c r="B726" s="1221"/>
      <c r="C726" s="1221"/>
      <c r="D726" s="1221"/>
      <c r="E726" s="1221"/>
      <c r="F726" s="1221"/>
      <c r="G726" s="1221"/>
      <c r="H726" s="1221"/>
      <c r="I726" s="1222" t="s">
        <v>15</v>
      </c>
      <c r="J726" s="1223"/>
      <c r="K726" s="28">
        <f>SUM(K718:K722)</f>
        <v>240</v>
      </c>
    </row>
    <row r="727" spans="1:12" s="19" customFormat="1" ht="14.4" thickBot="1" x14ac:dyDescent="0.35">
      <c r="A727" s="56"/>
      <c r="B727" s="67"/>
      <c r="C727" s="67"/>
      <c r="D727" s="67"/>
      <c r="E727" s="67"/>
      <c r="F727" s="67"/>
      <c r="G727" s="67"/>
      <c r="H727" s="67"/>
      <c r="I727" s="68"/>
      <c r="J727" s="68"/>
      <c r="K727" s="69"/>
    </row>
    <row r="728" spans="1:12" ht="26.4" customHeight="1" x14ac:dyDescent="0.3">
      <c r="A728" s="1233" t="s">
        <v>95</v>
      </c>
      <c r="B728" s="1234"/>
      <c r="C728" s="1234"/>
      <c r="D728" s="1234"/>
      <c r="E728" s="1234"/>
      <c r="F728" s="1234"/>
      <c r="G728" s="1234"/>
      <c r="H728" s="1234"/>
      <c r="I728" s="1234"/>
      <c r="J728" s="1234"/>
      <c r="K728" s="1235"/>
    </row>
    <row r="729" spans="1:12" x14ac:dyDescent="0.3">
      <c r="A729" s="1236" t="s">
        <v>6</v>
      </c>
      <c r="B729" s="1237"/>
      <c r="C729" s="1240" t="s">
        <v>7</v>
      </c>
      <c r="D729" s="1237"/>
      <c r="E729" s="1242" t="s">
        <v>8</v>
      </c>
      <c r="F729" s="1243"/>
      <c r="G729" s="1244"/>
      <c r="H729" s="1242" t="s">
        <v>0</v>
      </c>
      <c r="I729" s="1243"/>
      <c r="J729" s="1244"/>
      <c r="K729" s="1245" t="s">
        <v>3</v>
      </c>
    </row>
    <row r="730" spans="1:12" x14ac:dyDescent="0.3">
      <c r="A730" s="1238"/>
      <c r="B730" s="1239"/>
      <c r="C730" s="1241"/>
      <c r="D730" s="1239"/>
      <c r="E730" s="3" t="s">
        <v>16</v>
      </c>
      <c r="F730" s="3" t="s">
        <v>17</v>
      </c>
      <c r="G730" s="3" t="s">
        <v>11</v>
      </c>
      <c r="H730" s="4" t="s">
        <v>1</v>
      </c>
      <c r="I730" s="4" t="s">
        <v>12</v>
      </c>
      <c r="J730" s="4" t="s">
        <v>13</v>
      </c>
      <c r="K730" s="1246"/>
    </row>
    <row r="731" spans="1:12" ht="27.6" customHeight="1" x14ac:dyDescent="0.3">
      <c r="A731" s="1211" t="s">
        <v>4</v>
      </c>
      <c r="B731" s="1212"/>
      <c r="C731" s="5" t="s">
        <v>22</v>
      </c>
      <c r="D731" s="5" t="s">
        <v>82</v>
      </c>
      <c r="E731" s="6">
        <v>120</v>
      </c>
      <c r="F731" s="7">
        <v>0.8</v>
      </c>
      <c r="G731" s="7">
        <v>0.2</v>
      </c>
      <c r="H731" s="27">
        <v>2</v>
      </c>
      <c r="I731" s="7">
        <f>+E731*F731</f>
        <v>96</v>
      </c>
      <c r="J731" s="8">
        <f>+I731*G731</f>
        <v>19.200000000000003</v>
      </c>
      <c r="K731" s="9">
        <f>+I731*H731</f>
        <v>192</v>
      </c>
      <c r="L731" s="53">
        <f>+'[73]PPTO GENERAL'!$E$243</f>
        <v>191.99999999999997</v>
      </c>
    </row>
    <row r="732" spans="1:12" x14ac:dyDescent="0.3">
      <c r="A732" s="1211"/>
      <c r="B732" s="1212"/>
      <c r="C732" s="5"/>
      <c r="D732" s="5"/>
      <c r="E732" s="6"/>
      <c r="F732" s="7"/>
      <c r="G732" s="7"/>
      <c r="H732" s="27"/>
      <c r="I732" s="7"/>
      <c r="J732" s="8"/>
      <c r="K732" s="9"/>
    </row>
    <row r="733" spans="1:12" x14ac:dyDescent="0.3">
      <c r="A733" s="1211"/>
      <c r="B733" s="1212"/>
      <c r="C733" s="5"/>
      <c r="D733" s="5"/>
      <c r="E733" s="6"/>
      <c r="F733" s="7"/>
      <c r="G733" s="7"/>
      <c r="H733" s="27"/>
      <c r="I733" s="7"/>
      <c r="J733" s="8"/>
      <c r="K733" s="9">
        <f t="shared" ref="K733" si="78">+E733*F733*G733</f>
        <v>0</v>
      </c>
    </row>
    <row r="734" spans="1:12" x14ac:dyDescent="0.3">
      <c r="A734" s="1211"/>
      <c r="B734" s="1212"/>
      <c r="C734" s="5"/>
      <c r="D734" s="5"/>
      <c r="E734" s="6"/>
      <c r="F734" s="7"/>
      <c r="G734" s="7"/>
      <c r="H734" s="7"/>
      <c r="I734" s="7"/>
      <c r="J734" s="46"/>
      <c r="K734" s="9">
        <f>+I734</f>
        <v>0</v>
      </c>
    </row>
    <row r="735" spans="1:12" x14ac:dyDescent="0.3">
      <c r="A735" s="1213"/>
      <c r="B735" s="1214"/>
      <c r="C735" s="5"/>
      <c r="D735" s="5"/>
      <c r="E735" s="6"/>
      <c r="F735" s="7"/>
      <c r="G735" s="7"/>
      <c r="H735" s="7"/>
      <c r="I735" s="27"/>
      <c r="J735" s="46"/>
      <c r="K735" s="47">
        <f>+J735</f>
        <v>0</v>
      </c>
    </row>
    <row r="736" spans="1:12" ht="14.4" x14ac:dyDescent="0.3">
      <c r="A736" s="1215"/>
      <c r="B736" s="1216"/>
      <c r="C736" s="1216"/>
      <c r="D736" s="1216"/>
      <c r="E736" s="1216"/>
      <c r="F736" s="1216"/>
      <c r="G736" s="1216"/>
      <c r="H736" s="1216"/>
      <c r="I736" s="1216"/>
      <c r="J736" s="1216"/>
      <c r="K736" s="1217"/>
    </row>
    <row r="737" spans="1:12" ht="14.4" x14ac:dyDescent="0.3">
      <c r="A737" s="34"/>
      <c r="B737" s="35"/>
      <c r="C737" s="31"/>
      <c r="D737" s="31"/>
      <c r="E737" s="32"/>
      <c r="F737" s="32"/>
      <c r="G737" s="32"/>
      <c r="H737" s="32"/>
      <c r="I737" s="32"/>
      <c r="J737" s="32"/>
      <c r="K737" s="33"/>
    </row>
    <row r="738" spans="1:12" ht="14.4" thickBot="1" x14ac:dyDescent="0.35">
      <c r="A738" s="1218" t="s">
        <v>19</v>
      </c>
      <c r="B738" s="1219"/>
      <c r="C738" s="1219"/>
      <c r="D738" s="1219"/>
      <c r="E738" s="1219"/>
      <c r="F738" s="1219"/>
      <c r="G738" s="1219"/>
      <c r="H738" s="1219"/>
      <c r="I738" s="20"/>
      <c r="J738" s="20"/>
      <c r="K738" s="21"/>
    </row>
    <row r="739" spans="1:12" ht="14.4" thickBot="1" x14ac:dyDescent="0.35">
      <c r="A739" s="1220"/>
      <c r="B739" s="1221"/>
      <c r="C739" s="1221"/>
      <c r="D739" s="1221"/>
      <c r="E739" s="1221"/>
      <c r="F739" s="1221"/>
      <c r="G739" s="1221"/>
      <c r="H739" s="1221"/>
      <c r="I739" s="1222" t="s">
        <v>15</v>
      </c>
      <c r="J739" s="1223"/>
      <c r="K739" s="28">
        <f>SUM(K731:K735)</f>
        <v>192</v>
      </c>
    </row>
    <row r="740" spans="1:12" ht="14.4" thickBot="1" x14ac:dyDescent="0.35">
      <c r="A740" s="56"/>
      <c r="B740" s="67"/>
      <c r="C740" s="67"/>
      <c r="D740" s="67"/>
      <c r="E740" s="67"/>
      <c r="F740" s="67"/>
      <c r="G740" s="67"/>
      <c r="H740" s="67"/>
      <c r="I740" s="68"/>
      <c r="J740" s="68"/>
      <c r="K740" s="69"/>
    </row>
    <row r="741" spans="1:12" x14ac:dyDescent="0.3">
      <c r="A741" s="1233" t="s">
        <v>97</v>
      </c>
      <c r="B741" s="1234"/>
      <c r="C741" s="1234"/>
      <c r="D741" s="1234"/>
      <c r="E741" s="1234"/>
      <c r="F741" s="1234"/>
      <c r="G741" s="1234"/>
      <c r="H741" s="1234"/>
      <c r="I741" s="1234"/>
      <c r="J741" s="1234"/>
      <c r="K741" s="1235"/>
    </row>
    <row r="742" spans="1:12" x14ac:dyDescent="0.3">
      <c r="A742" s="1236" t="s">
        <v>6</v>
      </c>
      <c r="B742" s="1237"/>
      <c r="C742" s="1240" t="s">
        <v>7</v>
      </c>
      <c r="D742" s="1237"/>
      <c r="E742" s="1242" t="s">
        <v>8</v>
      </c>
      <c r="F742" s="1243"/>
      <c r="G742" s="1244"/>
      <c r="H742" s="1242" t="s">
        <v>0</v>
      </c>
      <c r="I742" s="1243"/>
      <c r="J742" s="1244"/>
      <c r="K742" s="1245" t="s">
        <v>3</v>
      </c>
    </row>
    <row r="743" spans="1:12" x14ac:dyDescent="0.3">
      <c r="A743" s="1238"/>
      <c r="B743" s="1239"/>
      <c r="C743" s="1241"/>
      <c r="D743" s="1239"/>
      <c r="E743" s="3" t="s">
        <v>16</v>
      </c>
      <c r="F743" s="3" t="s">
        <v>17</v>
      </c>
      <c r="G743" s="3" t="s">
        <v>11</v>
      </c>
      <c r="H743" s="4" t="s">
        <v>1</v>
      </c>
      <c r="I743" s="4" t="s">
        <v>12</v>
      </c>
      <c r="J743" s="4" t="s">
        <v>13</v>
      </c>
      <c r="K743" s="1246"/>
    </row>
    <row r="744" spans="1:12" ht="26.4" customHeight="1" x14ac:dyDescent="0.3">
      <c r="A744" s="1211" t="s">
        <v>4</v>
      </c>
      <c r="B744" s="1212"/>
      <c r="C744" s="5" t="s">
        <v>22</v>
      </c>
      <c r="D744" s="5" t="s">
        <v>82</v>
      </c>
      <c r="E744" s="6">
        <v>120</v>
      </c>
      <c r="F744" s="7">
        <v>0.8</v>
      </c>
      <c r="G744" s="7"/>
      <c r="H744" s="27">
        <v>2</v>
      </c>
      <c r="I744" s="7">
        <f>+E744*F744</f>
        <v>96</v>
      </c>
      <c r="J744" s="8">
        <f>+I744*G744</f>
        <v>0</v>
      </c>
      <c r="K744" s="9">
        <f>+I744*H744</f>
        <v>192</v>
      </c>
      <c r="L744" s="53">
        <f>+'[73]PPTO GENERAL'!$E$243</f>
        <v>191.99999999999997</v>
      </c>
    </row>
    <row r="745" spans="1:12" x14ac:dyDescent="0.3">
      <c r="A745" s="1211"/>
      <c r="B745" s="1212"/>
      <c r="C745" s="5"/>
      <c r="D745" s="5"/>
      <c r="E745" s="6"/>
      <c r="F745" s="7"/>
      <c r="G745" s="7"/>
      <c r="H745" s="27"/>
      <c r="I745" s="7"/>
      <c r="J745" s="8"/>
      <c r="K745" s="9">
        <f t="shared" ref="K745" si="79">+E745*F745*G745</f>
        <v>0</v>
      </c>
    </row>
    <row r="746" spans="1:12" x14ac:dyDescent="0.3">
      <c r="A746" s="1211"/>
      <c r="B746" s="1212"/>
      <c r="C746" s="5"/>
      <c r="D746" s="5"/>
      <c r="E746" s="6"/>
      <c r="F746" s="7"/>
      <c r="G746" s="7"/>
      <c r="H746" s="7"/>
      <c r="I746" s="7"/>
      <c r="J746" s="46"/>
      <c r="K746" s="9">
        <f>+I746</f>
        <v>0</v>
      </c>
    </row>
    <row r="747" spans="1:12" x14ac:dyDescent="0.3">
      <c r="A747" s="1213"/>
      <c r="B747" s="1214"/>
      <c r="C747" s="5"/>
      <c r="D747" s="5"/>
      <c r="E747" s="6"/>
      <c r="F747" s="7"/>
      <c r="G747" s="7"/>
      <c r="H747" s="7"/>
      <c r="I747" s="27"/>
      <c r="J747" s="46"/>
      <c r="K747" s="47">
        <f>+J747</f>
        <v>0</v>
      </c>
    </row>
    <row r="748" spans="1:12" ht="14.4" x14ac:dyDescent="0.3">
      <c r="A748" s="1215"/>
      <c r="B748" s="1216"/>
      <c r="C748" s="1216"/>
      <c r="D748" s="1216"/>
      <c r="E748" s="1216"/>
      <c r="F748" s="1216"/>
      <c r="G748" s="1216"/>
      <c r="H748" s="1216"/>
      <c r="I748" s="1216"/>
      <c r="J748" s="1216"/>
      <c r="K748" s="1217"/>
    </row>
    <row r="749" spans="1:12" ht="14.4" x14ac:dyDescent="0.3">
      <c r="A749" s="34"/>
      <c r="B749" s="35"/>
      <c r="C749" s="31"/>
      <c r="D749" s="31"/>
      <c r="E749" s="32"/>
      <c r="F749" s="32"/>
      <c r="G749" s="32"/>
      <c r="H749" s="32"/>
      <c r="I749" s="32"/>
      <c r="J749" s="32"/>
      <c r="K749" s="33"/>
    </row>
    <row r="750" spans="1:12" ht="14.4" thickBot="1" x14ac:dyDescent="0.35">
      <c r="A750" s="1218" t="s">
        <v>19</v>
      </c>
      <c r="B750" s="1219"/>
      <c r="C750" s="1219"/>
      <c r="D750" s="1219"/>
      <c r="E750" s="1219"/>
      <c r="F750" s="1219"/>
      <c r="G750" s="1219"/>
      <c r="H750" s="1219"/>
      <c r="I750" s="20"/>
      <c r="J750" s="20"/>
      <c r="K750" s="21"/>
    </row>
    <row r="751" spans="1:12" ht="14.4" thickBot="1" x14ac:dyDescent="0.35">
      <c r="A751" s="1220"/>
      <c r="B751" s="1221"/>
      <c r="C751" s="1221"/>
      <c r="D751" s="1221"/>
      <c r="E751" s="1221"/>
      <c r="F751" s="1221"/>
      <c r="G751" s="1221"/>
      <c r="H751" s="1221"/>
      <c r="I751" s="1222" t="s">
        <v>15</v>
      </c>
      <c r="J751" s="1223"/>
      <c r="K751" s="28">
        <f>SUM(K744:K747)</f>
        <v>192</v>
      </c>
    </row>
    <row r="752" spans="1:12" ht="14.4" thickBot="1" x14ac:dyDescent="0.35">
      <c r="A752" s="56"/>
      <c r="B752" s="67"/>
      <c r="C752" s="67"/>
      <c r="D752" s="67"/>
      <c r="E752" s="67"/>
      <c r="F752" s="67"/>
      <c r="G752" s="67"/>
      <c r="H752" s="67"/>
      <c r="I752" s="68"/>
      <c r="J752" s="68"/>
      <c r="K752" s="69"/>
    </row>
    <row r="753" spans="1:12" x14ac:dyDescent="0.3">
      <c r="A753" s="1233" t="s">
        <v>96</v>
      </c>
      <c r="B753" s="1234"/>
      <c r="C753" s="1234"/>
      <c r="D753" s="1234"/>
      <c r="E753" s="1234"/>
      <c r="F753" s="1234"/>
      <c r="G753" s="1234"/>
      <c r="H753" s="1234"/>
      <c r="I753" s="1234"/>
      <c r="J753" s="1234"/>
      <c r="K753" s="1235"/>
    </row>
    <row r="754" spans="1:12" x14ac:dyDescent="0.3">
      <c r="A754" s="1236" t="s">
        <v>6</v>
      </c>
      <c r="B754" s="1237"/>
      <c r="C754" s="1240" t="s">
        <v>7</v>
      </c>
      <c r="D754" s="1237"/>
      <c r="E754" s="1242" t="s">
        <v>8</v>
      </c>
      <c r="F754" s="1243"/>
      <c r="G754" s="1244"/>
      <c r="H754" s="1242" t="s">
        <v>0</v>
      </c>
      <c r="I754" s="1243"/>
      <c r="J754" s="1244"/>
      <c r="K754" s="1245" t="s">
        <v>3</v>
      </c>
    </row>
    <row r="755" spans="1:12" x14ac:dyDescent="0.3">
      <c r="A755" s="1238"/>
      <c r="B755" s="1239"/>
      <c r="C755" s="1241"/>
      <c r="D755" s="1239"/>
      <c r="E755" s="3" t="s">
        <v>16</v>
      </c>
      <c r="F755" s="3" t="s">
        <v>17</v>
      </c>
      <c r="G755" s="3" t="s">
        <v>11</v>
      </c>
      <c r="H755" s="4" t="s">
        <v>1</v>
      </c>
      <c r="I755" s="4" t="s">
        <v>12</v>
      </c>
      <c r="J755" s="4" t="s">
        <v>13</v>
      </c>
      <c r="K755" s="1246"/>
    </row>
    <row r="756" spans="1:12" x14ac:dyDescent="0.3">
      <c r="A756" s="1211" t="s">
        <v>4</v>
      </c>
      <c r="B756" s="1212"/>
      <c r="C756" s="5" t="s">
        <v>22</v>
      </c>
      <c r="D756" s="5" t="s">
        <v>82</v>
      </c>
      <c r="E756" s="6">
        <v>2.4</v>
      </c>
      <c r="F756" s="7">
        <v>1.05</v>
      </c>
      <c r="G756" s="7"/>
      <c r="H756" s="27">
        <v>4</v>
      </c>
      <c r="I756" s="7">
        <f>+E756*F756</f>
        <v>2.52</v>
      </c>
      <c r="J756" s="8">
        <f>+I756*G756</f>
        <v>0</v>
      </c>
      <c r="K756" s="9">
        <f>+I756*H756</f>
        <v>10.08</v>
      </c>
    </row>
    <row r="757" spans="1:12" x14ac:dyDescent="0.3">
      <c r="A757" s="1211"/>
      <c r="B757" s="1212"/>
      <c r="C757" s="5"/>
      <c r="D757" s="5"/>
      <c r="E757" s="6"/>
      <c r="F757" s="7"/>
      <c r="G757" s="7"/>
      <c r="H757" s="27"/>
      <c r="I757" s="7"/>
      <c r="J757" s="8"/>
      <c r="K757" s="9">
        <f t="shared" ref="K757" si="80">+E757*F757*G757</f>
        <v>0</v>
      </c>
    </row>
    <row r="758" spans="1:12" x14ac:dyDescent="0.3">
      <c r="A758" s="1211"/>
      <c r="B758" s="1212"/>
      <c r="C758" s="5"/>
      <c r="D758" s="5"/>
      <c r="E758" s="6"/>
      <c r="F758" s="7"/>
      <c r="G758" s="7"/>
      <c r="H758" s="7"/>
      <c r="I758" s="7"/>
      <c r="J758" s="46"/>
      <c r="K758" s="9">
        <f>+I758</f>
        <v>0</v>
      </c>
    </row>
    <row r="759" spans="1:12" x14ac:dyDescent="0.3">
      <c r="A759" s="1213"/>
      <c r="B759" s="1214"/>
      <c r="C759" s="5"/>
      <c r="D759" s="5"/>
      <c r="E759" s="6"/>
      <c r="F759" s="7"/>
      <c r="G759" s="7"/>
      <c r="H759" s="7"/>
      <c r="I759" s="27"/>
      <c r="J759" s="46"/>
      <c r="K759" s="47">
        <f>+J759</f>
        <v>0</v>
      </c>
    </row>
    <row r="760" spans="1:12" ht="14.4" x14ac:dyDescent="0.3">
      <c r="A760" s="1215"/>
      <c r="B760" s="1216"/>
      <c r="C760" s="1216"/>
      <c r="D760" s="1216"/>
      <c r="E760" s="1216"/>
      <c r="F760" s="1216"/>
      <c r="G760" s="1216"/>
      <c r="H760" s="1216"/>
      <c r="I760" s="1216"/>
      <c r="J760" s="1216"/>
      <c r="K760" s="1217"/>
    </row>
    <row r="761" spans="1:12" ht="14.4" x14ac:dyDescent="0.3">
      <c r="A761" s="34"/>
      <c r="B761" s="35"/>
      <c r="C761" s="31"/>
      <c r="D761" s="31"/>
      <c r="E761" s="32"/>
      <c r="F761" s="32"/>
      <c r="G761" s="32"/>
      <c r="H761" s="32"/>
      <c r="I761" s="32"/>
      <c r="J761" s="32"/>
      <c r="K761" s="33"/>
    </row>
    <row r="762" spans="1:12" ht="14.4" thickBot="1" x14ac:dyDescent="0.35">
      <c r="A762" s="1218" t="s">
        <v>19</v>
      </c>
      <c r="B762" s="1219"/>
      <c r="C762" s="1219"/>
      <c r="D762" s="1219"/>
      <c r="E762" s="1219"/>
      <c r="F762" s="1219"/>
      <c r="G762" s="1219"/>
      <c r="H762" s="1219"/>
      <c r="I762" s="20"/>
      <c r="J762" s="20"/>
      <c r="K762" s="21"/>
    </row>
    <row r="763" spans="1:12" ht="14.4" thickBot="1" x14ac:dyDescent="0.35">
      <c r="A763" s="1220"/>
      <c r="B763" s="1221"/>
      <c r="C763" s="1221"/>
      <c r="D763" s="1221"/>
      <c r="E763" s="1221"/>
      <c r="F763" s="1221"/>
      <c r="G763" s="1221"/>
      <c r="H763" s="1221"/>
      <c r="I763" s="1222" t="s">
        <v>15</v>
      </c>
      <c r="J763" s="1223"/>
      <c r="K763" s="28">
        <f>SUM(K756:K759)</f>
        <v>10.08</v>
      </c>
      <c r="L763" s="53">
        <f>+'[73]PPTO GENERAL'!$E$244</f>
        <v>10.08</v>
      </c>
    </row>
    <row r="764" spans="1:12" ht="14.4" thickBot="1" x14ac:dyDescent="0.35"/>
    <row r="765" spans="1:12" ht="14.4" thickBot="1" x14ac:dyDescent="0.35">
      <c r="A765" s="1233" t="s">
        <v>98</v>
      </c>
      <c r="B765" s="1234"/>
      <c r="C765" s="1234"/>
      <c r="D765" s="1234"/>
      <c r="E765" s="1234"/>
      <c r="F765" s="1234"/>
      <c r="G765" s="1234"/>
      <c r="H765" s="1234"/>
      <c r="I765" s="1234"/>
      <c r="J765" s="1234"/>
      <c r="K765" s="1235"/>
    </row>
    <row r="766" spans="1:12" x14ac:dyDescent="0.3">
      <c r="A766" s="1233" t="s">
        <v>99</v>
      </c>
      <c r="B766" s="1234"/>
      <c r="C766" s="1234"/>
      <c r="D766" s="1234"/>
      <c r="E766" s="1234"/>
      <c r="F766" s="1234"/>
      <c r="G766" s="1234"/>
      <c r="H766" s="1234"/>
      <c r="I766" s="1234"/>
      <c r="J766" s="1234"/>
      <c r="K766" s="1235"/>
    </row>
    <row r="767" spans="1:12" x14ac:dyDescent="0.3">
      <c r="A767" s="1236" t="s">
        <v>6</v>
      </c>
      <c r="B767" s="1237"/>
      <c r="C767" s="1240" t="s">
        <v>7</v>
      </c>
      <c r="D767" s="1237"/>
      <c r="E767" s="1242" t="s">
        <v>8</v>
      </c>
      <c r="F767" s="1243"/>
      <c r="G767" s="1244"/>
      <c r="H767" s="1242" t="s">
        <v>0</v>
      </c>
      <c r="I767" s="1243"/>
      <c r="J767" s="1244"/>
      <c r="K767" s="1245" t="s">
        <v>3</v>
      </c>
    </row>
    <row r="768" spans="1:12" x14ac:dyDescent="0.3">
      <c r="A768" s="1238"/>
      <c r="B768" s="1239"/>
      <c r="C768" s="1241"/>
      <c r="D768" s="1239"/>
      <c r="E768" s="3" t="s">
        <v>16</v>
      </c>
      <c r="F768" s="3" t="s">
        <v>17</v>
      </c>
      <c r="G768" s="3" t="s">
        <v>11</v>
      </c>
      <c r="H768" s="4" t="s">
        <v>1</v>
      </c>
      <c r="I768" s="4" t="s">
        <v>12</v>
      </c>
      <c r="J768" s="4" t="s">
        <v>13</v>
      </c>
      <c r="K768" s="1246"/>
    </row>
    <row r="769" spans="1:12" ht="28.2" customHeight="1" x14ac:dyDescent="0.3">
      <c r="A769" s="1211" t="s">
        <v>4</v>
      </c>
      <c r="B769" s="1212"/>
      <c r="C769" s="5" t="s">
        <v>22</v>
      </c>
      <c r="D769" s="5" t="s">
        <v>82</v>
      </c>
      <c r="E769" s="6">
        <v>20</v>
      </c>
      <c r="F769" s="7">
        <v>1.5</v>
      </c>
      <c r="G769" s="7">
        <v>2</v>
      </c>
      <c r="H769" s="27">
        <v>1</v>
      </c>
      <c r="I769" s="7">
        <f>+E769*F769</f>
        <v>30</v>
      </c>
      <c r="J769" s="8">
        <f>+I769*G769</f>
        <v>60</v>
      </c>
      <c r="K769" s="9">
        <f>+J769</f>
        <v>60</v>
      </c>
      <c r="L769" s="10">
        <f>+'[75]MEMORIA CRA 15'!$I$80</f>
        <v>60</v>
      </c>
    </row>
    <row r="770" spans="1:12" x14ac:dyDescent="0.3">
      <c r="A770" s="1211"/>
      <c r="B770" s="1212"/>
      <c r="C770" s="5"/>
      <c r="D770" s="5"/>
      <c r="E770" s="6"/>
      <c r="F770" s="7"/>
      <c r="G770" s="7"/>
      <c r="H770" s="27"/>
      <c r="I770" s="7"/>
      <c r="J770" s="8"/>
      <c r="K770" s="9">
        <f t="shared" ref="K770" si="81">+E770*F770*G770</f>
        <v>0</v>
      </c>
    </row>
    <row r="771" spans="1:12" x14ac:dyDescent="0.3">
      <c r="A771" s="1211"/>
      <c r="B771" s="1212"/>
      <c r="C771" s="5"/>
      <c r="D771" s="5"/>
      <c r="E771" s="6"/>
      <c r="F771" s="7"/>
      <c r="G771" s="7"/>
      <c r="H771" s="7"/>
      <c r="I771" s="7"/>
      <c r="J771" s="46"/>
      <c r="K771" s="9">
        <f>+I771</f>
        <v>0</v>
      </c>
    </row>
    <row r="772" spans="1:12" x14ac:dyDescent="0.3">
      <c r="A772" s="1213"/>
      <c r="B772" s="1214"/>
      <c r="C772" s="5"/>
      <c r="D772" s="5"/>
      <c r="E772" s="6"/>
      <c r="F772" s="7"/>
      <c r="G772" s="7"/>
      <c r="H772" s="7"/>
      <c r="I772" s="27"/>
      <c r="J772" s="46"/>
      <c r="K772" s="47">
        <f>+J772</f>
        <v>0</v>
      </c>
    </row>
    <row r="773" spans="1:12" ht="14.4" x14ac:dyDescent="0.3">
      <c r="A773" s="1215"/>
      <c r="B773" s="1216"/>
      <c r="C773" s="1216"/>
      <c r="D773" s="1216"/>
      <c r="E773" s="1216"/>
      <c r="F773" s="1216"/>
      <c r="G773" s="1216"/>
      <c r="H773" s="1216"/>
      <c r="I773" s="1216"/>
      <c r="J773" s="1216"/>
      <c r="K773" s="1217"/>
    </row>
    <row r="774" spans="1:12" ht="14.4" x14ac:dyDescent="0.3">
      <c r="A774" s="34"/>
      <c r="B774" s="35"/>
      <c r="C774" s="31"/>
      <c r="D774" s="31"/>
      <c r="E774" s="32"/>
      <c r="F774" s="32"/>
      <c r="G774" s="32"/>
      <c r="H774" s="32"/>
      <c r="I774" s="32"/>
      <c r="J774" s="32"/>
      <c r="K774" s="33"/>
    </row>
    <row r="775" spans="1:12" ht="14.4" thickBot="1" x14ac:dyDescent="0.35">
      <c r="A775" s="1218" t="s">
        <v>19</v>
      </c>
      <c r="B775" s="1219"/>
      <c r="C775" s="1219"/>
      <c r="D775" s="1219"/>
      <c r="E775" s="1219"/>
      <c r="F775" s="1219"/>
      <c r="G775" s="1219"/>
      <c r="H775" s="1219"/>
      <c r="I775" s="20"/>
      <c r="J775" s="20"/>
      <c r="K775" s="21"/>
    </row>
    <row r="776" spans="1:12" ht="14.4" thickBot="1" x14ac:dyDescent="0.35">
      <c r="A776" s="1220"/>
      <c r="B776" s="1221"/>
      <c r="C776" s="1221"/>
      <c r="D776" s="1221"/>
      <c r="E776" s="1221"/>
      <c r="F776" s="1221"/>
      <c r="G776" s="1221"/>
      <c r="H776" s="1221"/>
      <c r="I776" s="1222" t="s">
        <v>15</v>
      </c>
      <c r="J776" s="1223"/>
      <c r="K776" s="28">
        <f>SUM(K769:K772)</f>
        <v>60</v>
      </c>
    </row>
    <row r="777" spans="1:12" ht="28.8" customHeight="1" x14ac:dyDescent="0.3">
      <c r="A777" s="1233" t="s">
        <v>100</v>
      </c>
      <c r="B777" s="1234"/>
      <c r="C777" s="1234"/>
      <c r="D777" s="1234"/>
      <c r="E777" s="1234"/>
      <c r="F777" s="1234"/>
      <c r="G777" s="1234"/>
      <c r="H777" s="1234"/>
      <c r="I777" s="1234"/>
      <c r="J777" s="1234"/>
      <c r="K777" s="1235"/>
    </row>
    <row r="778" spans="1:12" x14ac:dyDescent="0.3">
      <c r="A778" s="1236" t="s">
        <v>6</v>
      </c>
      <c r="B778" s="1237"/>
      <c r="C778" s="1240" t="s">
        <v>7</v>
      </c>
      <c r="D778" s="1237"/>
      <c r="E778" s="1242" t="s">
        <v>8</v>
      </c>
      <c r="F778" s="1243"/>
      <c r="G778" s="1244"/>
      <c r="H778" s="1242" t="s">
        <v>0</v>
      </c>
      <c r="I778" s="1243"/>
      <c r="J778" s="1244"/>
      <c r="K778" s="1245" t="s">
        <v>3</v>
      </c>
    </row>
    <row r="779" spans="1:12" x14ac:dyDescent="0.3">
      <c r="A779" s="1238"/>
      <c r="B779" s="1239"/>
      <c r="C779" s="1241"/>
      <c r="D779" s="1239"/>
      <c r="E779" s="3" t="s">
        <v>16</v>
      </c>
      <c r="F779" s="3" t="s">
        <v>17</v>
      </c>
      <c r="G779" s="3" t="s">
        <v>11</v>
      </c>
      <c r="H779" s="4" t="s">
        <v>101</v>
      </c>
      <c r="I779" s="4" t="s">
        <v>12</v>
      </c>
      <c r="J779" s="4" t="s">
        <v>13</v>
      </c>
      <c r="K779" s="1246"/>
    </row>
    <row r="780" spans="1:12" x14ac:dyDescent="0.3">
      <c r="A780" s="1211" t="s">
        <v>4</v>
      </c>
      <c r="B780" s="1212"/>
      <c r="C780" s="5" t="s">
        <v>22</v>
      </c>
      <c r="D780" s="5" t="s">
        <v>82</v>
      </c>
      <c r="E780" s="6">
        <v>20</v>
      </c>
      <c r="F780" s="7">
        <v>1.5</v>
      </c>
      <c r="G780" s="7">
        <v>2</v>
      </c>
      <c r="H780" s="27">
        <v>7.452</v>
      </c>
      <c r="I780" s="7">
        <f>+E780*F780</f>
        <v>30</v>
      </c>
      <c r="J780" s="8">
        <f>+I780*G780</f>
        <v>60</v>
      </c>
      <c r="K780" s="9">
        <f>+J780*H780</f>
        <v>447.12</v>
      </c>
      <c r="L780" s="53">
        <f>+'[73]PPTO GENERAL'!$E$248</f>
        <v>447.12</v>
      </c>
    </row>
    <row r="781" spans="1:12" x14ac:dyDescent="0.3">
      <c r="A781" s="1211"/>
      <c r="B781" s="1212"/>
      <c r="C781" s="5"/>
      <c r="D781" s="5"/>
      <c r="E781" s="6"/>
      <c r="F781" s="7"/>
      <c r="G781" s="7"/>
      <c r="H781" s="27"/>
      <c r="I781" s="7"/>
      <c r="J781" s="8"/>
      <c r="K781" s="9">
        <f t="shared" ref="K781" si="82">+E781*F781*G781</f>
        <v>0</v>
      </c>
    </row>
    <row r="782" spans="1:12" x14ac:dyDescent="0.3">
      <c r="A782" s="1211"/>
      <c r="B782" s="1212"/>
      <c r="C782" s="5"/>
      <c r="D782" s="5"/>
      <c r="E782" s="6"/>
      <c r="F782" s="7"/>
      <c r="G782" s="7"/>
      <c r="H782" s="7"/>
      <c r="I782" s="7"/>
      <c r="J782" s="46"/>
      <c r="K782" s="9">
        <f>+I782</f>
        <v>0</v>
      </c>
    </row>
    <row r="783" spans="1:12" x14ac:dyDescent="0.3">
      <c r="A783" s="1213"/>
      <c r="B783" s="1214"/>
      <c r="C783" s="5"/>
      <c r="D783" s="5"/>
      <c r="E783" s="6"/>
      <c r="F783" s="7"/>
      <c r="G783" s="7"/>
      <c r="H783" s="7"/>
      <c r="I783" s="27"/>
      <c r="J783" s="46"/>
      <c r="K783" s="47">
        <f>+J783</f>
        <v>0</v>
      </c>
    </row>
    <row r="784" spans="1:12" ht="14.4" x14ac:dyDescent="0.3">
      <c r="A784" s="1215"/>
      <c r="B784" s="1216"/>
      <c r="C784" s="1216"/>
      <c r="D784" s="1216"/>
      <c r="E784" s="1216"/>
      <c r="F784" s="1216"/>
      <c r="G784" s="1216"/>
      <c r="H784" s="1216"/>
      <c r="I784" s="1216"/>
      <c r="J784" s="1216"/>
      <c r="K784" s="1217"/>
    </row>
    <row r="785" spans="1:12" ht="14.4" x14ac:dyDescent="0.3">
      <c r="A785" s="34"/>
      <c r="B785" s="35"/>
      <c r="C785" s="31"/>
      <c r="D785" s="31"/>
      <c r="E785" s="32"/>
      <c r="F785" s="32"/>
      <c r="G785" s="32"/>
      <c r="H785" s="32"/>
      <c r="I785" s="32"/>
      <c r="J785" s="32"/>
      <c r="K785" s="33"/>
    </row>
    <row r="786" spans="1:12" ht="14.4" thickBot="1" x14ac:dyDescent="0.35">
      <c r="A786" s="1218" t="s">
        <v>19</v>
      </c>
      <c r="B786" s="1219"/>
      <c r="C786" s="1219"/>
      <c r="D786" s="1219"/>
      <c r="E786" s="1219"/>
      <c r="F786" s="1219"/>
      <c r="G786" s="1219"/>
      <c r="H786" s="1219"/>
      <c r="I786" s="20"/>
      <c r="J786" s="20"/>
      <c r="K786" s="21"/>
    </row>
    <row r="787" spans="1:12" ht="14.4" thickBot="1" x14ac:dyDescent="0.35">
      <c r="A787" s="1220"/>
      <c r="B787" s="1221"/>
      <c r="C787" s="1221"/>
      <c r="D787" s="1221"/>
      <c r="E787" s="1221"/>
      <c r="F787" s="1221"/>
      <c r="G787" s="1221"/>
      <c r="H787" s="1221"/>
      <c r="I787" s="1222" t="s">
        <v>15</v>
      </c>
      <c r="J787" s="1223"/>
      <c r="K787" s="28">
        <f>SUM(K780:K783)</f>
        <v>447.12</v>
      </c>
    </row>
    <row r="788" spans="1:12" ht="14.4" thickBot="1" x14ac:dyDescent="0.35"/>
    <row r="789" spans="1:12" x14ac:dyDescent="0.3">
      <c r="A789" s="1233" t="s">
        <v>102</v>
      </c>
      <c r="B789" s="1234"/>
      <c r="C789" s="1234"/>
      <c r="D789" s="1234"/>
      <c r="E789" s="1234"/>
      <c r="F789" s="1234"/>
      <c r="G789" s="1234"/>
      <c r="H789" s="1234"/>
      <c r="I789" s="1234"/>
      <c r="J789" s="1234"/>
      <c r="K789" s="1235"/>
    </row>
    <row r="790" spans="1:12" x14ac:dyDescent="0.3">
      <c r="A790" s="1236" t="s">
        <v>6</v>
      </c>
      <c r="B790" s="1237"/>
      <c r="C790" s="1240" t="s">
        <v>7</v>
      </c>
      <c r="D790" s="1237"/>
      <c r="E790" s="1242" t="s">
        <v>8</v>
      </c>
      <c r="F790" s="1243"/>
      <c r="G790" s="1244"/>
      <c r="H790" s="1242" t="s">
        <v>0</v>
      </c>
      <c r="I790" s="1243"/>
      <c r="J790" s="1244"/>
      <c r="K790" s="1245" t="s">
        <v>3</v>
      </c>
    </row>
    <row r="791" spans="1:12" x14ac:dyDescent="0.3">
      <c r="A791" s="1238"/>
      <c r="B791" s="1239"/>
      <c r="C791" s="1241"/>
      <c r="D791" s="1239"/>
      <c r="E791" s="3" t="s">
        <v>16</v>
      </c>
      <c r="F791" s="3" t="s">
        <v>17</v>
      </c>
      <c r="G791" s="3" t="s">
        <v>11</v>
      </c>
      <c r="H791" s="4" t="s">
        <v>1</v>
      </c>
      <c r="I791" s="4" t="s">
        <v>12</v>
      </c>
      <c r="J791" s="4" t="s">
        <v>13</v>
      </c>
      <c r="K791" s="1246"/>
    </row>
    <row r="792" spans="1:12" ht="24" customHeight="1" x14ac:dyDescent="0.3">
      <c r="A792" s="1211" t="s">
        <v>4</v>
      </c>
      <c r="B792" s="1212"/>
      <c r="C792" s="5" t="s">
        <v>22</v>
      </c>
      <c r="D792" s="5" t="s">
        <v>82</v>
      </c>
      <c r="E792" s="6">
        <v>20</v>
      </c>
      <c r="F792" s="7">
        <v>1.2</v>
      </c>
      <c r="G792" s="7">
        <v>0.5</v>
      </c>
      <c r="H792" s="27">
        <v>1</v>
      </c>
      <c r="I792" s="7">
        <f>+E792*F792</f>
        <v>24</v>
      </c>
      <c r="J792" s="8">
        <f>+I792*G792</f>
        <v>12</v>
      </c>
      <c r="K792" s="9">
        <f>+J792</f>
        <v>12</v>
      </c>
      <c r="L792" s="53">
        <f>+'[73]PPTO GENERAL'!$E$249</f>
        <v>24</v>
      </c>
    </row>
    <row r="793" spans="1:12" ht="24" customHeight="1" x14ac:dyDescent="0.3">
      <c r="A793" s="1211" t="s">
        <v>4</v>
      </c>
      <c r="B793" s="1212"/>
      <c r="C793" s="5" t="s">
        <v>22</v>
      </c>
      <c r="D793" s="5" t="s">
        <v>82</v>
      </c>
      <c r="E793" s="6">
        <v>20</v>
      </c>
      <c r="F793" s="7">
        <v>2</v>
      </c>
      <c r="G793" s="7">
        <v>0.3</v>
      </c>
      <c r="H793" s="27">
        <v>1</v>
      </c>
      <c r="I793" s="7">
        <f>+E793*F793</f>
        <v>40</v>
      </c>
      <c r="J793" s="8">
        <f>+I793*G793</f>
        <v>12</v>
      </c>
      <c r="K793" s="9">
        <f>+J793</f>
        <v>12</v>
      </c>
    </row>
    <row r="794" spans="1:12" x14ac:dyDescent="0.3">
      <c r="A794" s="1211"/>
      <c r="B794" s="1212"/>
      <c r="C794" s="5"/>
      <c r="D794" s="5"/>
      <c r="E794" s="6"/>
      <c r="F794" s="7"/>
      <c r="G794" s="7"/>
      <c r="H794" s="7"/>
      <c r="I794" s="7"/>
      <c r="J794" s="46"/>
      <c r="K794" s="9">
        <f>+I794</f>
        <v>0</v>
      </c>
    </row>
    <row r="795" spans="1:12" x14ac:dyDescent="0.3">
      <c r="A795" s="1213"/>
      <c r="B795" s="1214"/>
      <c r="C795" s="5"/>
      <c r="D795" s="5"/>
      <c r="E795" s="6"/>
      <c r="F795" s="7"/>
      <c r="G795" s="7"/>
      <c r="H795" s="7"/>
      <c r="I795" s="27"/>
      <c r="J795" s="46"/>
      <c r="K795" s="47">
        <f>+J795</f>
        <v>0</v>
      </c>
    </row>
    <row r="796" spans="1:12" ht="14.4" x14ac:dyDescent="0.3">
      <c r="A796" s="1215"/>
      <c r="B796" s="1216"/>
      <c r="C796" s="1216"/>
      <c r="D796" s="1216"/>
      <c r="E796" s="1216"/>
      <c r="F796" s="1216"/>
      <c r="G796" s="1216"/>
      <c r="H796" s="1216"/>
      <c r="I796" s="1216"/>
      <c r="J796" s="1216"/>
      <c r="K796" s="1217"/>
    </row>
    <row r="797" spans="1:12" ht="14.4" x14ac:dyDescent="0.3">
      <c r="A797" s="34"/>
      <c r="B797" s="35"/>
      <c r="C797" s="31"/>
      <c r="D797" s="31"/>
      <c r="E797" s="32"/>
      <c r="F797" s="32"/>
      <c r="G797" s="32"/>
      <c r="H797" s="32"/>
      <c r="I797" s="32"/>
      <c r="J797" s="32"/>
      <c r="K797" s="33"/>
    </row>
    <row r="798" spans="1:12" ht="14.4" thickBot="1" x14ac:dyDescent="0.35">
      <c r="A798" s="1218" t="s">
        <v>19</v>
      </c>
      <c r="B798" s="1219"/>
      <c r="C798" s="1219"/>
      <c r="D798" s="1219"/>
      <c r="E798" s="1219"/>
      <c r="F798" s="1219"/>
      <c r="G798" s="1219"/>
      <c r="H798" s="1219"/>
      <c r="I798" s="20"/>
      <c r="J798" s="20"/>
      <c r="K798" s="21"/>
    </row>
    <row r="799" spans="1:12" ht="14.4" thickBot="1" x14ac:dyDescent="0.35">
      <c r="A799" s="1220"/>
      <c r="B799" s="1221"/>
      <c r="C799" s="1221"/>
      <c r="D799" s="1221"/>
      <c r="E799" s="1221"/>
      <c r="F799" s="1221"/>
      <c r="G799" s="1221"/>
      <c r="H799" s="1221"/>
      <c r="I799" s="1222" t="s">
        <v>15</v>
      </c>
      <c r="J799" s="1223"/>
      <c r="K799" s="28">
        <f>SUM(K792:K795)</f>
        <v>24</v>
      </c>
    </row>
    <row r="800" spans="1:12" ht="14.4" thickBot="1" x14ac:dyDescent="0.35"/>
    <row r="801" spans="1:12" x14ac:dyDescent="0.3">
      <c r="A801" s="1233" t="s">
        <v>104</v>
      </c>
      <c r="B801" s="1234"/>
      <c r="C801" s="1234"/>
      <c r="D801" s="1234"/>
      <c r="E801" s="1234"/>
      <c r="F801" s="1234"/>
      <c r="G801" s="1234"/>
      <c r="H801" s="1234"/>
      <c r="I801" s="1234"/>
      <c r="J801" s="1234"/>
      <c r="K801" s="1235"/>
    </row>
    <row r="802" spans="1:12" x14ac:dyDescent="0.3">
      <c r="A802" s="1236" t="s">
        <v>6</v>
      </c>
      <c r="B802" s="1237"/>
      <c r="C802" s="1240" t="s">
        <v>7</v>
      </c>
      <c r="D802" s="1237"/>
      <c r="E802" s="1242" t="s">
        <v>8</v>
      </c>
      <c r="F802" s="1243"/>
      <c r="G802" s="1244"/>
      <c r="H802" s="1242" t="s">
        <v>0</v>
      </c>
      <c r="I802" s="1243"/>
      <c r="J802" s="1244"/>
      <c r="K802" s="1245" t="s">
        <v>3</v>
      </c>
    </row>
    <row r="803" spans="1:12" x14ac:dyDescent="0.3">
      <c r="A803" s="1238"/>
      <c r="B803" s="1239"/>
      <c r="C803" s="1241"/>
      <c r="D803" s="1239"/>
      <c r="E803" s="3" t="s">
        <v>16</v>
      </c>
      <c r="F803" s="3" t="s">
        <v>17</v>
      </c>
      <c r="G803" s="3" t="s">
        <v>11</v>
      </c>
      <c r="H803" s="4" t="s">
        <v>103</v>
      </c>
      <c r="I803" s="4" t="s">
        <v>12</v>
      </c>
      <c r="J803" s="4" t="s">
        <v>13</v>
      </c>
      <c r="K803" s="1246"/>
    </row>
    <row r="804" spans="1:12" x14ac:dyDescent="0.3">
      <c r="A804" s="1211" t="s">
        <v>4</v>
      </c>
      <c r="B804" s="1212"/>
      <c r="C804" s="5" t="s">
        <v>22</v>
      </c>
      <c r="D804" s="5" t="s">
        <v>82</v>
      </c>
      <c r="E804" s="6">
        <v>20</v>
      </c>
      <c r="F804" s="7">
        <v>1.2</v>
      </c>
      <c r="G804" s="7">
        <v>0.5</v>
      </c>
      <c r="H804" s="27">
        <v>180</v>
      </c>
      <c r="I804" s="7">
        <f>+E804*F804</f>
        <v>24</v>
      </c>
      <c r="J804" s="8">
        <f>+I804*G804</f>
        <v>12</v>
      </c>
      <c r="K804" s="9">
        <f>+J804*H804</f>
        <v>2160</v>
      </c>
    </row>
    <row r="805" spans="1:12" x14ac:dyDescent="0.3">
      <c r="A805" s="1211" t="s">
        <v>4</v>
      </c>
      <c r="B805" s="1212"/>
      <c r="C805" s="5" t="s">
        <v>22</v>
      </c>
      <c r="D805" s="5" t="s">
        <v>82</v>
      </c>
      <c r="E805" s="6">
        <v>20</v>
      </c>
      <c r="F805" s="7">
        <v>2</v>
      </c>
      <c r="G805" s="7">
        <v>0.3</v>
      </c>
      <c r="H805" s="27">
        <v>180</v>
      </c>
      <c r="I805" s="7">
        <f>+E805*F805</f>
        <v>40</v>
      </c>
      <c r="J805" s="8">
        <f>+I805*G805</f>
        <v>12</v>
      </c>
      <c r="K805" s="9">
        <f>+J805*H805</f>
        <v>2160</v>
      </c>
    </row>
    <row r="806" spans="1:12" x14ac:dyDescent="0.3">
      <c r="A806" s="1211"/>
      <c r="B806" s="1212"/>
      <c r="C806" s="5"/>
      <c r="D806" s="5"/>
      <c r="E806" s="6"/>
      <c r="F806" s="7"/>
      <c r="G806" s="7"/>
      <c r="H806" s="7"/>
      <c r="I806" s="7"/>
      <c r="J806" s="46"/>
      <c r="K806" s="9">
        <f>+I806</f>
        <v>0</v>
      </c>
    </row>
    <row r="807" spans="1:12" x14ac:dyDescent="0.3">
      <c r="A807" s="1213"/>
      <c r="B807" s="1214"/>
      <c r="C807" s="5"/>
      <c r="D807" s="5"/>
      <c r="E807" s="6"/>
      <c r="F807" s="7"/>
      <c r="G807" s="7"/>
      <c r="H807" s="7"/>
      <c r="I807" s="27"/>
      <c r="J807" s="46"/>
      <c r="K807" s="47">
        <f>+J807</f>
        <v>0</v>
      </c>
    </row>
    <row r="808" spans="1:12" ht="14.4" x14ac:dyDescent="0.3">
      <c r="A808" s="1215"/>
      <c r="B808" s="1216"/>
      <c r="C808" s="1216"/>
      <c r="D808" s="1216"/>
      <c r="E808" s="1216"/>
      <c r="F808" s="1216"/>
      <c r="G808" s="1216"/>
      <c r="H808" s="1216"/>
      <c r="I808" s="1216"/>
      <c r="J808" s="1216"/>
      <c r="K808" s="1217"/>
    </row>
    <row r="809" spans="1:12" ht="14.4" x14ac:dyDescent="0.3">
      <c r="A809" s="34"/>
      <c r="B809" s="35"/>
      <c r="C809" s="31"/>
      <c r="D809" s="31"/>
      <c r="E809" s="32"/>
      <c r="F809" s="32"/>
      <c r="G809" s="32"/>
      <c r="H809" s="32"/>
      <c r="I809" s="32"/>
      <c r="J809" s="32"/>
      <c r="K809" s="33"/>
    </row>
    <row r="810" spans="1:12" ht="14.4" thickBot="1" x14ac:dyDescent="0.35">
      <c r="A810" s="1218" t="s">
        <v>19</v>
      </c>
      <c r="B810" s="1219"/>
      <c r="C810" s="1219"/>
      <c r="D810" s="1219"/>
      <c r="E810" s="1219"/>
      <c r="F810" s="1219"/>
      <c r="G810" s="1219"/>
      <c r="H810" s="1219"/>
      <c r="I810" s="20"/>
      <c r="J810" s="20"/>
      <c r="K810" s="21"/>
    </row>
    <row r="811" spans="1:12" ht="14.4" thickBot="1" x14ac:dyDescent="0.35">
      <c r="A811" s="1220"/>
      <c r="B811" s="1221"/>
      <c r="C811" s="1221"/>
      <c r="D811" s="1221"/>
      <c r="E811" s="1221"/>
      <c r="F811" s="1221"/>
      <c r="G811" s="1221"/>
      <c r="H811" s="1221"/>
      <c r="I811" s="1222" t="s">
        <v>15</v>
      </c>
      <c r="J811" s="1223"/>
      <c r="K811" s="28">
        <f>SUM(K804:K807)</f>
        <v>4320</v>
      </c>
      <c r="L811" s="53">
        <f>+'[73]PPTO GENERAL'!$E$250</f>
        <v>4320</v>
      </c>
    </row>
    <row r="812" spans="1:12" ht="14.4" thickBot="1" x14ac:dyDescent="0.35"/>
    <row r="813" spans="1:12" x14ac:dyDescent="0.3">
      <c r="A813" s="1233" t="s">
        <v>105</v>
      </c>
      <c r="B813" s="1234"/>
      <c r="C813" s="1234"/>
      <c r="D813" s="1234"/>
      <c r="E813" s="1234"/>
      <c r="F813" s="1234"/>
      <c r="G813" s="1234"/>
      <c r="H813" s="1234"/>
      <c r="I813" s="1234"/>
      <c r="J813" s="1234"/>
      <c r="K813" s="1235"/>
    </row>
    <row r="814" spans="1:12" x14ac:dyDescent="0.3">
      <c r="A814" s="1236" t="s">
        <v>6</v>
      </c>
      <c r="B814" s="1237"/>
      <c r="C814" s="1240" t="s">
        <v>7</v>
      </c>
      <c r="D814" s="1237"/>
      <c r="E814" s="1242" t="s">
        <v>8</v>
      </c>
      <c r="F814" s="1243"/>
      <c r="G814" s="1244"/>
      <c r="H814" s="1242" t="s">
        <v>0</v>
      </c>
      <c r="I814" s="1243"/>
      <c r="J814" s="1244"/>
      <c r="K814" s="1245" t="s">
        <v>3</v>
      </c>
    </row>
    <row r="815" spans="1:12" x14ac:dyDescent="0.3">
      <c r="A815" s="1238"/>
      <c r="B815" s="1239"/>
      <c r="C815" s="1241"/>
      <c r="D815" s="1239"/>
      <c r="E815" s="3" t="s">
        <v>16</v>
      </c>
      <c r="F815" s="3" t="s">
        <v>17</v>
      </c>
      <c r="G815" s="3" t="s">
        <v>11</v>
      </c>
      <c r="H815" s="4" t="s">
        <v>1</v>
      </c>
      <c r="I815" s="4" t="s">
        <v>12</v>
      </c>
      <c r="J815" s="4" t="s">
        <v>13</v>
      </c>
      <c r="K815" s="1246"/>
    </row>
    <row r="816" spans="1:12" x14ac:dyDescent="0.3">
      <c r="A816" s="1211" t="s">
        <v>4</v>
      </c>
      <c r="B816" s="1212"/>
      <c r="C816" s="5" t="s">
        <v>22</v>
      </c>
      <c r="D816" s="5" t="s">
        <v>82</v>
      </c>
      <c r="E816" s="6">
        <v>120</v>
      </c>
      <c r="F816" s="7"/>
      <c r="G816" s="7"/>
      <c r="H816" s="27">
        <v>4</v>
      </c>
      <c r="I816" s="7"/>
      <c r="J816" s="8">
        <f>+I816*G816</f>
        <v>0</v>
      </c>
      <c r="K816" s="9">
        <f>+H816</f>
        <v>4</v>
      </c>
    </row>
    <row r="817" spans="1:12" x14ac:dyDescent="0.3">
      <c r="A817" s="1211"/>
      <c r="B817" s="1212"/>
      <c r="C817" s="5"/>
      <c r="D817" s="5"/>
      <c r="E817" s="6"/>
      <c r="F817" s="7"/>
      <c r="G817" s="7"/>
      <c r="H817" s="27"/>
      <c r="I817" s="7"/>
      <c r="J817" s="8"/>
      <c r="K817" s="9"/>
    </row>
    <row r="818" spans="1:12" x14ac:dyDescent="0.3">
      <c r="A818" s="1211"/>
      <c r="B818" s="1212"/>
      <c r="C818" s="5"/>
      <c r="D818" s="5"/>
      <c r="E818" s="6"/>
      <c r="F818" s="7"/>
      <c r="G818" s="7"/>
      <c r="H818" s="7"/>
      <c r="I818" s="7"/>
      <c r="J818" s="46"/>
      <c r="K818" s="9">
        <f>+I818</f>
        <v>0</v>
      </c>
    </row>
    <row r="819" spans="1:12" x14ac:dyDescent="0.3">
      <c r="A819" s="1213"/>
      <c r="B819" s="1214"/>
      <c r="C819" s="5"/>
      <c r="D819" s="5"/>
      <c r="E819" s="6"/>
      <c r="F819" s="7"/>
      <c r="G819" s="7"/>
      <c r="H819" s="7"/>
      <c r="I819" s="27"/>
      <c r="J819" s="46"/>
      <c r="K819" s="47">
        <f>+J819</f>
        <v>0</v>
      </c>
    </row>
    <row r="820" spans="1:12" ht="14.4" x14ac:dyDescent="0.3">
      <c r="A820" s="1215"/>
      <c r="B820" s="1216"/>
      <c r="C820" s="1216"/>
      <c r="D820" s="1216"/>
      <c r="E820" s="1216"/>
      <c r="F820" s="1216"/>
      <c r="G820" s="1216"/>
      <c r="H820" s="1216"/>
      <c r="I820" s="1216"/>
      <c r="J820" s="1216"/>
      <c r="K820" s="1217"/>
    </row>
    <row r="821" spans="1:12" ht="14.4" x14ac:dyDescent="0.3">
      <c r="A821" s="34"/>
      <c r="B821" s="35"/>
      <c r="C821" s="31"/>
      <c r="D821" s="31"/>
      <c r="E821" s="32"/>
      <c r="F821" s="32"/>
      <c r="G821" s="32"/>
      <c r="H821" s="32"/>
      <c r="I821" s="32"/>
      <c r="J821" s="32"/>
      <c r="K821" s="33"/>
    </row>
    <row r="822" spans="1:12" ht="14.4" thickBot="1" x14ac:dyDescent="0.35">
      <c r="A822" s="1218" t="s">
        <v>19</v>
      </c>
      <c r="B822" s="1219"/>
      <c r="C822" s="1219"/>
      <c r="D822" s="1219"/>
      <c r="E822" s="1219"/>
      <c r="F822" s="1219"/>
      <c r="G822" s="1219"/>
      <c r="H822" s="1219"/>
      <c r="I822" s="20"/>
      <c r="J822" s="20"/>
      <c r="K822" s="21"/>
    </row>
    <row r="823" spans="1:12" ht="14.4" thickBot="1" x14ac:dyDescent="0.35">
      <c r="A823" s="1220"/>
      <c r="B823" s="1221"/>
      <c r="C823" s="1221"/>
      <c r="D823" s="1221"/>
      <c r="E823" s="1221"/>
      <c r="F823" s="1221"/>
      <c r="G823" s="1221"/>
      <c r="H823" s="1221"/>
      <c r="I823" s="1222" t="s">
        <v>15</v>
      </c>
      <c r="J823" s="1223"/>
      <c r="K823" s="28">
        <f>SUM(K816:K819)</f>
        <v>4</v>
      </c>
    </row>
    <row r="824" spans="1:12" ht="14.4" thickBot="1" x14ac:dyDescent="0.35"/>
    <row r="825" spans="1:12" x14ac:dyDescent="0.3">
      <c r="A825" s="1233" t="s">
        <v>106</v>
      </c>
      <c r="B825" s="1234"/>
      <c r="C825" s="1234"/>
      <c r="D825" s="1234"/>
      <c r="E825" s="1234"/>
      <c r="F825" s="1234"/>
      <c r="G825" s="1234"/>
      <c r="H825" s="1234"/>
      <c r="I825" s="1234"/>
      <c r="J825" s="1234"/>
      <c r="K825" s="1235"/>
    </row>
    <row r="826" spans="1:12" x14ac:dyDescent="0.3">
      <c r="A826" s="1236" t="s">
        <v>6</v>
      </c>
      <c r="B826" s="1237"/>
      <c r="C826" s="1240" t="s">
        <v>7</v>
      </c>
      <c r="D826" s="1237"/>
      <c r="E826" s="1242" t="s">
        <v>8</v>
      </c>
      <c r="F826" s="1243"/>
      <c r="G826" s="1244"/>
      <c r="H826" s="1242" t="s">
        <v>0</v>
      </c>
      <c r="I826" s="1243"/>
      <c r="J826" s="1244"/>
      <c r="K826" s="1245" t="s">
        <v>3</v>
      </c>
    </row>
    <row r="827" spans="1:12" x14ac:dyDescent="0.3">
      <c r="A827" s="1238"/>
      <c r="B827" s="1239"/>
      <c r="C827" s="1241"/>
      <c r="D827" s="1239"/>
      <c r="E827" s="3" t="s">
        <v>16</v>
      </c>
      <c r="F827" s="3" t="s">
        <v>17</v>
      </c>
      <c r="G827" s="3" t="s">
        <v>11</v>
      </c>
      <c r="H827" s="4" t="s">
        <v>1</v>
      </c>
      <c r="I827" s="4" t="s">
        <v>12</v>
      </c>
      <c r="J827" s="4" t="s">
        <v>13</v>
      </c>
      <c r="K827" s="1246"/>
    </row>
    <row r="828" spans="1:12" x14ac:dyDescent="0.3">
      <c r="A828" s="1211" t="s">
        <v>4</v>
      </c>
      <c r="B828" s="1212"/>
      <c r="C828" s="5" t="s">
        <v>22</v>
      </c>
      <c r="D828" s="5" t="s">
        <v>82</v>
      </c>
      <c r="E828" s="6">
        <v>120</v>
      </c>
      <c r="F828" s="7"/>
      <c r="G828" s="7"/>
      <c r="H828" s="27">
        <v>4</v>
      </c>
      <c r="I828" s="7"/>
      <c r="J828" s="8">
        <f>+I828*G828</f>
        <v>0</v>
      </c>
      <c r="K828" s="9">
        <f>+E828*H828</f>
        <v>480</v>
      </c>
      <c r="L828" s="53">
        <f>+'[73]PPTO GENERAL'!$E$253</f>
        <v>480</v>
      </c>
    </row>
    <row r="829" spans="1:12" x14ac:dyDescent="0.3">
      <c r="A829" s="1211"/>
      <c r="B829" s="1212"/>
      <c r="C829" s="5"/>
      <c r="D829" s="5"/>
      <c r="E829" s="6"/>
      <c r="F829" s="7"/>
      <c r="G829" s="7"/>
      <c r="H829" s="27"/>
      <c r="I829" s="7"/>
      <c r="J829" s="8"/>
      <c r="K829" s="9">
        <f t="shared" ref="K829:K831" si="83">+E829*H829</f>
        <v>0</v>
      </c>
    </row>
    <row r="830" spans="1:12" x14ac:dyDescent="0.3">
      <c r="A830" s="1211"/>
      <c r="B830" s="1212"/>
      <c r="C830" s="5"/>
      <c r="D830" s="5"/>
      <c r="E830" s="6"/>
      <c r="F830" s="7"/>
      <c r="G830" s="7"/>
      <c r="H830" s="7"/>
      <c r="I830" s="7"/>
      <c r="J830" s="46"/>
      <c r="K830" s="9">
        <f t="shared" si="83"/>
        <v>0</v>
      </c>
    </row>
    <row r="831" spans="1:12" x14ac:dyDescent="0.3">
      <c r="A831" s="1213"/>
      <c r="B831" s="1214"/>
      <c r="C831" s="5"/>
      <c r="D831" s="5"/>
      <c r="E831" s="6"/>
      <c r="F831" s="7"/>
      <c r="G831" s="7"/>
      <c r="H831" s="7"/>
      <c r="I831" s="27"/>
      <c r="J831" s="46"/>
      <c r="K831" s="9">
        <f t="shared" si="83"/>
        <v>0</v>
      </c>
    </row>
    <row r="832" spans="1:12" ht="14.4" x14ac:dyDescent="0.3">
      <c r="A832" s="1215"/>
      <c r="B832" s="1216"/>
      <c r="C832" s="1216"/>
      <c r="D832" s="1216"/>
      <c r="E832" s="1216"/>
      <c r="F832" s="1216"/>
      <c r="G832" s="1216"/>
      <c r="H832" s="1216"/>
      <c r="I832" s="1216"/>
      <c r="J832" s="1216"/>
      <c r="K832" s="1217"/>
    </row>
    <row r="833" spans="1:11" ht="14.4" x14ac:dyDescent="0.3">
      <c r="A833" s="34"/>
      <c r="B833" s="35"/>
      <c r="C833" s="31"/>
      <c r="D833" s="31"/>
      <c r="E833" s="32"/>
      <c r="F833" s="32"/>
      <c r="G833" s="32"/>
      <c r="H833" s="32"/>
      <c r="I833" s="32"/>
      <c r="J833" s="32"/>
      <c r="K833" s="33"/>
    </row>
    <row r="834" spans="1:11" ht="14.4" thickBot="1" x14ac:dyDescent="0.35">
      <c r="A834" s="1218" t="s">
        <v>19</v>
      </c>
      <c r="B834" s="1219"/>
      <c r="C834" s="1219"/>
      <c r="D834" s="1219"/>
      <c r="E834" s="1219"/>
      <c r="F834" s="1219"/>
      <c r="G834" s="1219"/>
      <c r="H834" s="1219"/>
      <c r="I834" s="20"/>
      <c r="J834" s="20"/>
      <c r="K834" s="21"/>
    </row>
    <row r="835" spans="1:11" ht="14.4" thickBot="1" x14ac:dyDescent="0.35">
      <c r="A835" s="1220"/>
      <c r="B835" s="1221"/>
      <c r="C835" s="1221"/>
      <c r="D835" s="1221"/>
      <c r="E835" s="1221"/>
      <c r="F835" s="1221"/>
      <c r="G835" s="1221"/>
      <c r="H835" s="1221"/>
      <c r="I835" s="1222" t="s">
        <v>15</v>
      </c>
      <c r="J835" s="1223"/>
      <c r="K835" s="28">
        <f>SUM(K828:K831)</f>
        <v>480</v>
      </c>
    </row>
    <row r="836" spans="1:11" ht="14.4" thickBot="1" x14ac:dyDescent="0.35"/>
    <row r="837" spans="1:11" ht="14.4" thickBot="1" x14ac:dyDescent="0.35">
      <c r="A837" s="1233" t="s">
        <v>83</v>
      </c>
      <c r="B837" s="1234"/>
      <c r="C837" s="1234"/>
      <c r="D837" s="1234"/>
      <c r="E837" s="1234"/>
      <c r="F837" s="1234"/>
      <c r="G837" s="1234"/>
      <c r="H837" s="1234"/>
      <c r="I837" s="1234"/>
      <c r="J837" s="1234"/>
      <c r="K837" s="1235"/>
    </row>
    <row r="838" spans="1:11" ht="14.4" thickBot="1" x14ac:dyDescent="0.35">
      <c r="A838" s="1282" t="s">
        <v>107</v>
      </c>
      <c r="B838" s="1283"/>
      <c r="C838" s="1283"/>
      <c r="D838" s="1283"/>
      <c r="E838" s="1283"/>
      <c r="F838" s="1283"/>
      <c r="G838" s="1283"/>
      <c r="H838" s="1283"/>
      <c r="I838" s="1283"/>
      <c r="J838" s="1283"/>
      <c r="K838" s="1284"/>
    </row>
    <row r="839" spans="1:11" x14ac:dyDescent="0.3">
      <c r="A839" s="1233" t="s">
        <v>108</v>
      </c>
      <c r="B839" s="1234"/>
      <c r="C839" s="1234"/>
      <c r="D839" s="1234"/>
      <c r="E839" s="1234"/>
      <c r="F839" s="1234"/>
      <c r="G839" s="1234"/>
      <c r="H839" s="1234"/>
      <c r="I839" s="1234"/>
      <c r="J839" s="1234"/>
      <c r="K839" s="1235"/>
    </row>
    <row r="840" spans="1:11" x14ac:dyDescent="0.3">
      <c r="A840" s="1236" t="s">
        <v>6</v>
      </c>
      <c r="B840" s="1237"/>
      <c r="C840" s="1240" t="s">
        <v>7</v>
      </c>
      <c r="D840" s="1237"/>
      <c r="E840" s="1242" t="s">
        <v>8</v>
      </c>
      <c r="F840" s="1243"/>
      <c r="G840" s="1244"/>
      <c r="H840" s="1242" t="s">
        <v>0</v>
      </c>
      <c r="I840" s="1243"/>
      <c r="J840" s="1244"/>
      <c r="K840" s="1245" t="s">
        <v>3</v>
      </c>
    </row>
    <row r="841" spans="1:11" x14ac:dyDescent="0.3">
      <c r="A841" s="1238"/>
      <c r="B841" s="1239"/>
      <c r="C841" s="1241"/>
      <c r="D841" s="1239"/>
      <c r="E841" s="3" t="s">
        <v>16</v>
      </c>
      <c r="F841" s="3" t="s">
        <v>17</v>
      </c>
      <c r="G841" s="3" t="s">
        <v>11</v>
      </c>
      <c r="H841" s="4" t="s">
        <v>1</v>
      </c>
      <c r="I841" s="4" t="s">
        <v>12</v>
      </c>
      <c r="J841" s="4" t="s">
        <v>13</v>
      </c>
      <c r="K841" s="1246"/>
    </row>
    <row r="842" spans="1:11" ht="33" customHeight="1" x14ac:dyDescent="0.3">
      <c r="A842" s="1211" t="s">
        <v>81</v>
      </c>
      <c r="B842" s="1212"/>
      <c r="C842" s="5" t="s">
        <v>22</v>
      </c>
      <c r="D842" s="5" t="s">
        <v>109</v>
      </c>
      <c r="E842" s="6">
        <v>83</v>
      </c>
      <c r="F842" s="7">
        <v>2.6</v>
      </c>
      <c r="G842" s="7">
        <v>0.17451343836886002</v>
      </c>
      <c r="H842" s="27">
        <v>1</v>
      </c>
      <c r="I842" s="7">
        <f>+E842*F842</f>
        <v>215.8</v>
      </c>
      <c r="J842" s="8">
        <f>+I842*G842</f>
        <v>37.659999999999997</v>
      </c>
      <c r="K842" s="9">
        <f>+J842*H842</f>
        <v>37.659999999999997</v>
      </c>
    </row>
    <row r="843" spans="1:11" ht="33" customHeight="1" x14ac:dyDescent="0.3">
      <c r="A843" s="1211" t="s">
        <v>81</v>
      </c>
      <c r="B843" s="1212"/>
      <c r="C843" s="5" t="s">
        <v>22</v>
      </c>
      <c r="D843" s="5" t="s">
        <v>109</v>
      </c>
      <c r="E843" s="6">
        <v>83</v>
      </c>
      <c r="F843" s="7">
        <v>0.8</v>
      </c>
      <c r="G843" s="7">
        <v>0.15</v>
      </c>
      <c r="H843" s="27">
        <v>1</v>
      </c>
      <c r="I843" s="7">
        <f>+E843*F843</f>
        <v>66.400000000000006</v>
      </c>
      <c r="J843" s="8">
        <f>+I843*G843</f>
        <v>9.9600000000000009</v>
      </c>
      <c r="K843" s="9">
        <f>+J843*H843</f>
        <v>9.9600000000000009</v>
      </c>
    </row>
    <row r="844" spans="1:11" x14ac:dyDescent="0.3">
      <c r="A844" s="1211"/>
      <c r="B844" s="1212"/>
      <c r="C844" s="5"/>
      <c r="D844" s="5"/>
      <c r="E844" s="6"/>
      <c r="F844" s="7"/>
      <c r="G844" s="7"/>
      <c r="H844" s="7"/>
      <c r="I844" s="7"/>
      <c r="J844" s="8"/>
      <c r="K844" s="9">
        <f>+I844</f>
        <v>0</v>
      </c>
    </row>
    <row r="845" spans="1:11" x14ac:dyDescent="0.3">
      <c r="A845" s="1213"/>
      <c r="B845" s="1214"/>
      <c r="C845" s="5"/>
      <c r="D845" s="5"/>
      <c r="E845" s="6"/>
      <c r="F845" s="7"/>
      <c r="G845" s="7"/>
      <c r="H845" s="7"/>
      <c r="I845" s="27"/>
      <c r="J845" s="46"/>
      <c r="K845" s="47">
        <f>+J845</f>
        <v>0</v>
      </c>
    </row>
    <row r="846" spans="1:11" ht="14.4" x14ac:dyDescent="0.3">
      <c r="A846" s="1215"/>
      <c r="B846" s="1216"/>
      <c r="C846" s="1216"/>
      <c r="D846" s="1216"/>
      <c r="E846" s="1216"/>
      <c r="F846" s="1216"/>
      <c r="G846" s="1216"/>
      <c r="H846" s="1216"/>
      <c r="I846" s="1216"/>
      <c r="J846" s="1216"/>
      <c r="K846" s="1217"/>
    </row>
    <row r="847" spans="1:11" ht="14.4" x14ac:dyDescent="0.3">
      <c r="A847" s="34"/>
      <c r="B847" s="35"/>
      <c r="C847" s="31"/>
      <c r="D847" s="31"/>
      <c r="E847" s="32"/>
      <c r="F847" s="32"/>
      <c r="G847" s="32"/>
      <c r="H847" s="32"/>
      <c r="I847" s="32"/>
      <c r="J847" s="32"/>
      <c r="K847" s="33"/>
    </row>
    <row r="848" spans="1:11" ht="14.4" thickBot="1" x14ac:dyDescent="0.35">
      <c r="A848" s="1218" t="s">
        <v>19</v>
      </c>
      <c r="B848" s="1219"/>
      <c r="C848" s="1219"/>
      <c r="D848" s="1219"/>
      <c r="E848" s="1219"/>
      <c r="F848" s="1219"/>
      <c r="G848" s="1219"/>
      <c r="H848" s="1219"/>
      <c r="I848" s="20"/>
      <c r="J848" s="20"/>
      <c r="K848" s="21"/>
    </row>
    <row r="849" spans="1:12" ht="14.4" thickBot="1" x14ac:dyDescent="0.35">
      <c r="A849" s="1220"/>
      <c r="B849" s="1221"/>
      <c r="C849" s="1221"/>
      <c r="D849" s="1221"/>
      <c r="E849" s="1221"/>
      <c r="F849" s="1221"/>
      <c r="G849" s="1221"/>
      <c r="H849" s="1221"/>
      <c r="I849" s="1222" t="s">
        <v>15</v>
      </c>
      <c r="J849" s="1223"/>
      <c r="K849" s="28">
        <f>SUM(K842:K845)</f>
        <v>47.62</v>
      </c>
      <c r="L849" s="53">
        <f>+'[73]PPTO GENERAL'!$E$257</f>
        <v>47.62</v>
      </c>
    </row>
    <row r="850" spans="1:12" s="19" customFormat="1" ht="14.4" thickBot="1" x14ac:dyDescent="0.35">
      <c r="A850" s="1224"/>
      <c r="B850" s="1225"/>
      <c r="C850" s="1225"/>
      <c r="D850" s="1225"/>
      <c r="E850" s="1225"/>
      <c r="F850" s="1225"/>
      <c r="G850" s="1225"/>
      <c r="H850" s="1225"/>
      <c r="I850" s="1225"/>
      <c r="J850" s="1225"/>
      <c r="K850" s="1226"/>
    </row>
    <row r="851" spans="1:12" x14ac:dyDescent="0.3">
      <c r="A851" s="1233" t="s">
        <v>110</v>
      </c>
      <c r="B851" s="1234"/>
      <c r="C851" s="1234"/>
      <c r="D851" s="1234"/>
      <c r="E851" s="1234"/>
      <c r="F851" s="1234"/>
      <c r="G851" s="1234"/>
      <c r="H851" s="1234"/>
      <c r="I851" s="1234"/>
      <c r="J851" s="1234"/>
      <c r="K851" s="1235"/>
    </row>
    <row r="852" spans="1:12" x14ac:dyDescent="0.3">
      <c r="A852" s="1236" t="s">
        <v>6</v>
      </c>
      <c r="B852" s="1237"/>
      <c r="C852" s="1240" t="s">
        <v>7</v>
      </c>
      <c r="D852" s="1237"/>
      <c r="E852" s="1242" t="s">
        <v>8</v>
      </c>
      <c r="F852" s="1243"/>
      <c r="G852" s="1244"/>
      <c r="H852" s="1242" t="s">
        <v>0</v>
      </c>
      <c r="I852" s="1243"/>
      <c r="J852" s="1244"/>
      <c r="K852" s="1245" t="s">
        <v>3</v>
      </c>
    </row>
    <row r="853" spans="1:12" x14ac:dyDescent="0.3">
      <c r="A853" s="1238"/>
      <c r="B853" s="1239"/>
      <c r="C853" s="1241"/>
      <c r="D853" s="1239"/>
      <c r="E853" s="3" t="s">
        <v>16</v>
      </c>
      <c r="F853" s="3" t="s">
        <v>17</v>
      </c>
      <c r="G853" s="3" t="s">
        <v>11</v>
      </c>
      <c r="H853" s="4" t="s">
        <v>1</v>
      </c>
      <c r="I853" s="4" t="s">
        <v>12</v>
      </c>
      <c r="J853" s="4" t="s">
        <v>13</v>
      </c>
      <c r="K853" s="1246"/>
    </row>
    <row r="854" spans="1:12" ht="24.6" customHeight="1" x14ac:dyDescent="0.3">
      <c r="A854" s="1211" t="s">
        <v>81</v>
      </c>
      <c r="B854" s="1212"/>
      <c r="C854" s="5" t="s">
        <v>22</v>
      </c>
      <c r="D854" s="5" t="s">
        <v>109</v>
      </c>
      <c r="E854" s="6">
        <v>83</v>
      </c>
      <c r="F854" s="7">
        <v>0.85</v>
      </c>
      <c r="G854" s="7">
        <v>0.15</v>
      </c>
      <c r="H854" s="27">
        <v>2</v>
      </c>
      <c r="I854" s="7">
        <f>+E854*F854</f>
        <v>70.55</v>
      </c>
      <c r="J854" s="8">
        <f>+I854*G854</f>
        <v>10.5825</v>
      </c>
      <c r="K854" s="9">
        <f>+J854*H854</f>
        <v>21.164999999999999</v>
      </c>
      <c r="L854" s="53">
        <f>+'[73]PPTO GENERAL'!$E$258</f>
        <v>21.164999999999999</v>
      </c>
    </row>
    <row r="855" spans="1:12" ht="31.2" customHeight="1" x14ac:dyDescent="0.3">
      <c r="A855" s="1211"/>
      <c r="B855" s="1212"/>
      <c r="C855" s="5"/>
      <c r="D855" s="5"/>
      <c r="E855" s="6"/>
      <c r="F855" s="7"/>
      <c r="G855" s="7"/>
      <c r="H855" s="27"/>
      <c r="I855" s="7"/>
      <c r="J855" s="8"/>
      <c r="K855" s="9">
        <v>0</v>
      </c>
    </row>
    <row r="856" spans="1:12" x14ac:dyDescent="0.3">
      <c r="A856" s="1211"/>
      <c r="B856" s="1212"/>
      <c r="C856" s="5"/>
      <c r="D856" s="5"/>
      <c r="E856" s="6"/>
      <c r="F856" s="7"/>
      <c r="G856" s="7"/>
      <c r="H856" s="7"/>
      <c r="I856" s="7"/>
      <c r="J856" s="8"/>
      <c r="K856" s="9">
        <f>+I856</f>
        <v>0</v>
      </c>
    </row>
    <row r="857" spans="1:12" x14ac:dyDescent="0.3">
      <c r="A857" s="1213"/>
      <c r="B857" s="1214"/>
      <c r="C857" s="5"/>
      <c r="D857" s="5"/>
      <c r="E857" s="6"/>
      <c r="F857" s="7"/>
      <c r="G857" s="7"/>
      <c r="H857" s="7"/>
      <c r="I857" s="27"/>
      <c r="J857" s="46"/>
      <c r="K857" s="47">
        <f>+J857</f>
        <v>0</v>
      </c>
    </row>
    <row r="858" spans="1:12" ht="14.4" x14ac:dyDescent="0.3">
      <c r="A858" s="1215"/>
      <c r="B858" s="1216"/>
      <c r="C858" s="1216"/>
      <c r="D858" s="1216"/>
      <c r="E858" s="1216"/>
      <c r="F858" s="1216"/>
      <c r="G858" s="1216"/>
      <c r="H858" s="1216"/>
      <c r="I858" s="1216"/>
      <c r="J858" s="1216"/>
      <c r="K858" s="1217"/>
    </row>
    <row r="859" spans="1:12" ht="14.4" x14ac:dyDescent="0.3">
      <c r="A859" s="34"/>
      <c r="B859" s="35"/>
      <c r="C859" s="31"/>
      <c r="D859" s="31"/>
      <c r="E859" s="32"/>
      <c r="F859" s="32"/>
      <c r="G859" s="32"/>
      <c r="H859" s="32"/>
      <c r="I859" s="32"/>
      <c r="J859" s="32"/>
      <c r="K859" s="33"/>
    </row>
    <row r="860" spans="1:12" ht="14.4" thickBot="1" x14ac:dyDescent="0.35">
      <c r="A860" s="1218" t="s">
        <v>19</v>
      </c>
      <c r="B860" s="1219"/>
      <c r="C860" s="1219"/>
      <c r="D860" s="1219"/>
      <c r="E860" s="1219"/>
      <c r="F860" s="1219"/>
      <c r="G860" s="1219"/>
      <c r="H860" s="1219"/>
      <c r="I860" s="20"/>
      <c r="J860" s="20"/>
      <c r="K860" s="21"/>
    </row>
    <row r="861" spans="1:12" ht="14.4" thickBot="1" x14ac:dyDescent="0.35">
      <c r="A861" s="1220"/>
      <c r="B861" s="1221"/>
      <c r="C861" s="1221"/>
      <c r="D861" s="1221"/>
      <c r="E861" s="1221"/>
      <c r="F861" s="1221"/>
      <c r="G861" s="1221"/>
      <c r="H861" s="1221"/>
      <c r="I861" s="1222" t="s">
        <v>15</v>
      </c>
      <c r="J861" s="1223"/>
      <c r="K861" s="28">
        <f>SUM(K854:K857)</f>
        <v>21.164999999999999</v>
      </c>
    </row>
    <row r="862" spans="1:12" ht="14.4" thickBot="1" x14ac:dyDescent="0.35"/>
    <row r="863" spans="1:12" ht="14.4" thickBot="1" x14ac:dyDescent="0.35">
      <c r="A863" s="1224"/>
      <c r="B863" s="1225"/>
      <c r="C863" s="1225"/>
      <c r="D863" s="1225"/>
      <c r="E863" s="1225"/>
      <c r="F863" s="1225"/>
      <c r="G863" s="1225"/>
      <c r="H863" s="1225"/>
      <c r="I863" s="1225"/>
      <c r="J863" s="1225"/>
      <c r="K863" s="1226"/>
    </row>
    <row r="864" spans="1:12" x14ac:dyDescent="0.3">
      <c r="A864" s="1233" t="s">
        <v>111</v>
      </c>
      <c r="B864" s="1234"/>
      <c r="C864" s="1234"/>
      <c r="D864" s="1234"/>
      <c r="E864" s="1234"/>
      <c r="F864" s="1234"/>
      <c r="G864" s="1234"/>
      <c r="H864" s="1234"/>
      <c r="I864" s="1234"/>
      <c r="J864" s="1234"/>
      <c r="K864" s="1235"/>
    </row>
    <row r="865" spans="1:12" x14ac:dyDescent="0.3">
      <c r="A865" s="1236" t="s">
        <v>6</v>
      </c>
      <c r="B865" s="1237"/>
      <c r="C865" s="1240" t="s">
        <v>7</v>
      </c>
      <c r="D865" s="1237"/>
      <c r="E865" s="1242" t="s">
        <v>8</v>
      </c>
      <c r="F865" s="1243"/>
      <c r="G865" s="1244"/>
      <c r="H865" s="1242" t="s">
        <v>0</v>
      </c>
      <c r="I865" s="1243"/>
      <c r="J865" s="1244"/>
      <c r="K865" s="1245" t="s">
        <v>3</v>
      </c>
    </row>
    <row r="866" spans="1:12" x14ac:dyDescent="0.3">
      <c r="A866" s="1238"/>
      <c r="B866" s="1239"/>
      <c r="C866" s="1241"/>
      <c r="D866" s="1239"/>
      <c r="E866" s="3" t="s">
        <v>16</v>
      </c>
      <c r="F866" s="3" t="s">
        <v>17</v>
      </c>
      <c r="G866" s="3" t="s">
        <v>11</v>
      </c>
      <c r="H866" s="4" t="s">
        <v>1</v>
      </c>
      <c r="I866" s="4" t="s">
        <v>12</v>
      </c>
      <c r="J866" s="4" t="s">
        <v>13</v>
      </c>
      <c r="K866" s="1246"/>
    </row>
    <row r="867" spans="1:12" ht="25.2" customHeight="1" x14ac:dyDescent="0.3">
      <c r="A867" s="1211" t="s">
        <v>81</v>
      </c>
      <c r="B867" s="1212"/>
      <c r="C867" s="5" t="s">
        <v>22</v>
      </c>
      <c r="D867" s="5" t="s">
        <v>109</v>
      </c>
      <c r="E867" s="6">
        <v>83</v>
      </c>
      <c r="F867" s="7">
        <v>2.6</v>
      </c>
      <c r="G867" s="7"/>
      <c r="H867" s="27">
        <v>20</v>
      </c>
      <c r="I867" s="7"/>
      <c r="J867" s="8"/>
      <c r="K867" s="9">
        <f>+H867</f>
        <v>20</v>
      </c>
    </row>
    <row r="868" spans="1:12" ht="25.2" customHeight="1" x14ac:dyDescent="0.3">
      <c r="A868" s="1211"/>
      <c r="B868" s="1212"/>
      <c r="C868" s="5"/>
      <c r="D868" s="5"/>
      <c r="E868" s="6"/>
      <c r="F868" s="7"/>
      <c r="G868" s="7"/>
      <c r="H868" s="27"/>
      <c r="I868" s="7"/>
      <c r="J868" s="8"/>
      <c r="K868" s="9">
        <f>+J868*H868</f>
        <v>0</v>
      </c>
    </row>
    <row r="869" spans="1:12" x14ac:dyDescent="0.3">
      <c r="A869" s="1211"/>
      <c r="B869" s="1212"/>
      <c r="C869" s="5"/>
      <c r="D869" s="5"/>
      <c r="E869" s="6"/>
      <c r="F869" s="7"/>
      <c r="G869" s="7"/>
      <c r="H869" s="7"/>
      <c r="I869" s="7"/>
      <c r="J869" s="8"/>
      <c r="K869" s="9">
        <f>+I869</f>
        <v>0</v>
      </c>
    </row>
    <row r="870" spans="1:12" x14ac:dyDescent="0.3">
      <c r="A870" s="1213"/>
      <c r="B870" s="1214"/>
      <c r="C870" s="5"/>
      <c r="D870" s="5"/>
      <c r="E870" s="6"/>
      <c r="F870" s="7"/>
      <c r="G870" s="7"/>
      <c r="H870" s="7"/>
      <c r="I870" s="27"/>
      <c r="J870" s="46"/>
      <c r="K870" s="47">
        <f>+J870</f>
        <v>0</v>
      </c>
    </row>
    <row r="871" spans="1:12" ht="14.4" x14ac:dyDescent="0.3">
      <c r="A871" s="1215"/>
      <c r="B871" s="1216"/>
      <c r="C871" s="1216"/>
      <c r="D871" s="1216"/>
      <c r="E871" s="1216"/>
      <c r="F871" s="1216"/>
      <c r="G871" s="1216"/>
      <c r="H871" s="1216"/>
      <c r="I871" s="1216"/>
      <c r="J871" s="1216"/>
      <c r="K871" s="1217"/>
    </row>
    <row r="872" spans="1:12" ht="14.4" x14ac:dyDescent="0.3">
      <c r="A872" s="34"/>
      <c r="B872" s="35"/>
      <c r="C872" s="31"/>
      <c r="D872" s="31"/>
      <c r="E872" s="32"/>
      <c r="F872" s="32"/>
      <c r="G872" s="32"/>
      <c r="H872" s="32"/>
      <c r="I872" s="32"/>
      <c r="J872" s="32"/>
      <c r="K872" s="33"/>
    </row>
    <row r="873" spans="1:12" ht="14.4" thickBot="1" x14ac:dyDescent="0.35">
      <c r="A873" s="1218" t="s">
        <v>19</v>
      </c>
      <c r="B873" s="1219"/>
      <c r="C873" s="1219"/>
      <c r="D873" s="1219"/>
      <c r="E873" s="1219"/>
      <c r="F873" s="1219"/>
      <c r="G873" s="1219"/>
      <c r="H873" s="1219"/>
      <c r="I873" s="20"/>
      <c r="J873" s="20"/>
      <c r="K873" s="21"/>
    </row>
    <row r="874" spans="1:12" ht="14.4" thickBot="1" x14ac:dyDescent="0.35">
      <c r="A874" s="1220"/>
      <c r="B874" s="1221"/>
      <c r="C874" s="1221"/>
      <c r="D874" s="1221"/>
      <c r="E874" s="1221"/>
      <c r="F874" s="1221"/>
      <c r="G874" s="1221"/>
      <c r="H874" s="1221"/>
      <c r="I874" s="1222" t="s">
        <v>15</v>
      </c>
      <c r="J874" s="1223"/>
      <c r="K874" s="28">
        <f>SUM(K867:K870)</f>
        <v>20</v>
      </c>
      <c r="L874" s="53">
        <f>+'[73]PPTO GENERAL'!$E$259</f>
        <v>20</v>
      </c>
    </row>
    <row r="875" spans="1:12" x14ac:dyDescent="0.3">
      <c r="A875" s="1233" t="s">
        <v>112</v>
      </c>
      <c r="B875" s="1234"/>
      <c r="C875" s="1234"/>
      <c r="D875" s="1234"/>
      <c r="E875" s="1234"/>
      <c r="F875" s="1234"/>
      <c r="G875" s="1234"/>
      <c r="H875" s="1234"/>
      <c r="I875" s="1234"/>
      <c r="J875" s="1234"/>
      <c r="K875" s="1235"/>
    </row>
    <row r="876" spans="1:12" x14ac:dyDescent="0.3">
      <c r="A876" s="1236" t="s">
        <v>6</v>
      </c>
      <c r="B876" s="1237"/>
      <c r="C876" s="1240" t="s">
        <v>7</v>
      </c>
      <c r="D876" s="1237"/>
      <c r="E876" s="1242" t="s">
        <v>8</v>
      </c>
      <c r="F876" s="1243"/>
      <c r="G876" s="1244"/>
      <c r="H876" s="1242" t="s">
        <v>0</v>
      </c>
      <c r="I876" s="1243"/>
      <c r="J876" s="1244"/>
      <c r="K876" s="1245" t="s">
        <v>3</v>
      </c>
    </row>
    <row r="877" spans="1:12" x14ac:dyDescent="0.3">
      <c r="A877" s="1238"/>
      <c r="B877" s="1239"/>
      <c r="C877" s="1241"/>
      <c r="D877" s="1239"/>
      <c r="E877" s="3" t="s">
        <v>16</v>
      </c>
      <c r="F877" s="3" t="s">
        <v>17</v>
      </c>
      <c r="G877" s="3" t="s">
        <v>11</v>
      </c>
      <c r="H877" s="4" t="s">
        <v>1</v>
      </c>
      <c r="I877" s="4" t="s">
        <v>12</v>
      </c>
      <c r="J877" s="4" t="s">
        <v>13</v>
      </c>
      <c r="K877" s="1246"/>
    </row>
    <row r="878" spans="1:12" ht="33.6" customHeight="1" x14ac:dyDescent="0.3">
      <c r="A878" s="1211" t="s">
        <v>81</v>
      </c>
      <c r="B878" s="1212"/>
      <c r="C878" s="5" t="s">
        <v>22</v>
      </c>
      <c r="D878" s="5" t="s">
        <v>109</v>
      </c>
      <c r="E878" s="6">
        <v>83</v>
      </c>
      <c r="F878" s="7">
        <v>2.6</v>
      </c>
      <c r="G878" s="7">
        <v>0.17451343836886002</v>
      </c>
      <c r="H878" s="27">
        <v>1</v>
      </c>
      <c r="I878" s="7">
        <f>+E878*F878</f>
        <v>215.8</v>
      </c>
      <c r="J878" s="8">
        <f>+I878*G878</f>
        <v>37.659999999999997</v>
      </c>
      <c r="K878" s="9">
        <f>+I878</f>
        <v>215.8</v>
      </c>
    </row>
    <row r="879" spans="1:12" x14ac:dyDescent="0.3">
      <c r="A879" s="1211"/>
      <c r="B879" s="1212"/>
      <c r="C879" s="5"/>
      <c r="D879" s="5"/>
      <c r="E879" s="6"/>
      <c r="F879" s="7"/>
      <c r="G879" s="7"/>
      <c r="H879" s="27"/>
      <c r="I879" s="7"/>
      <c r="J879" s="8">
        <f>+I879*G879</f>
        <v>0</v>
      </c>
      <c r="K879" s="9">
        <f>+J879*H879</f>
        <v>0</v>
      </c>
    </row>
    <row r="880" spans="1:12" x14ac:dyDescent="0.3">
      <c r="A880" s="1211"/>
      <c r="B880" s="1212"/>
      <c r="C880" s="5"/>
      <c r="D880" s="5"/>
      <c r="E880" s="6"/>
      <c r="F880" s="7"/>
      <c r="G880" s="7"/>
      <c r="H880" s="7"/>
      <c r="I880" s="7"/>
      <c r="J880" s="8"/>
      <c r="K880" s="9">
        <f>+I880</f>
        <v>0</v>
      </c>
    </row>
    <row r="881" spans="1:12" x14ac:dyDescent="0.3">
      <c r="A881" s="1213"/>
      <c r="B881" s="1214"/>
      <c r="C881" s="5"/>
      <c r="D881" s="5"/>
      <c r="E881" s="6"/>
      <c r="F881" s="7"/>
      <c r="G881" s="7"/>
      <c r="H881" s="7"/>
      <c r="I881" s="27"/>
      <c r="J881" s="46"/>
      <c r="K881" s="47">
        <f>+J881</f>
        <v>0</v>
      </c>
    </row>
    <row r="882" spans="1:12" ht="14.4" x14ac:dyDescent="0.3">
      <c r="A882" s="1215"/>
      <c r="B882" s="1216"/>
      <c r="C882" s="1216"/>
      <c r="D882" s="1216"/>
      <c r="E882" s="1216"/>
      <c r="F882" s="1216"/>
      <c r="G882" s="1216"/>
      <c r="H882" s="1216"/>
      <c r="I882" s="1216"/>
      <c r="J882" s="1216"/>
      <c r="K882" s="1217"/>
    </row>
    <row r="883" spans="1:12" ht="14.4" x14ac:dyDescent="0.3">
      <c r="A883" s="34"/>
      <c r="B883" s="35"/>
      <c r="C883" s="31"/>
      <c r="D883" s="31"/>
      <c r="E883" s="32"/>
      <c r="F883" s="32"/>
      <c r="G883" s="32"/>
      <c r="H883" s="32"/>
      <c r="I883" s="32"/>
      <c r="J883" s="32"/>
      <c r="K883" s="33"/>
    </row>
    <row r="884" spans="1:12" ht="14.4" thickBot="1" x14ac:dyDescent="0.35">
      <c r="A884" s="1218" t="s">
        <v>19</v>
      </c>
      <c r="B884" s="1219"/>
      <c r="C884" s="1219"/>
      <c r="D884" s="1219"/>
      <c r="E884" s="1219"/>
      <c r="F884" s="1219"/>
      <c r="G884" s="1219"/>
      <c r="H884" s="1219"/>
      <c r="I884" s="20"/>
      <c r="J884" s="20"/>
      <c r="K884" s="21"/>
    </row>
    <row r="885" spans="1:12" ht="14.4" thickBot="1" x14ac:dyDescent="0.35">
      <c r="A885" s="1220"/>
      <c r="B885" s="1221"/>
      <c r="C885" s="1221"/>
      <c r="D885" s="1221"/>
      <c r="E885" s="1221"/>
      <c r="F885" s="1221"/>
      <c r="G885" s="1221"/>
      <c r="H885" s="1221"/>
      <c r="I885" s="1222" t="s">
        <v>15</v>
      </c>
      <c r="J885" s="1223"/>
      <c r="K885" s="28">
        <f>SUM(K878:K881)</f>
        <v>215.8</v>
      </c>
      <c r="L885" s="53">
        <f>+'[73]PPTO GENERAL'!$E$260</f>
        <v>215.8</v>
      </c>
    </row>
    <row r="886" spans="1:12" ht="14.4" thickBot="1" x14ac:dyDescent="0.35">
      <c r="A886" s="1224"/>
      <c r="B886" s="1225"/>
      <c r="C886" s="1225"/>
      <c r="D886" s="1225"/>
      <c r="E886" s="1225"/>
      <c r="F886" s="1225"/>
      <c r="G886" s="1225"/>
      <c r="H886" s="1225"/>
      <c r="I886" s="1225"/>
      <c r="J886" s="1225"/>
      <c r="K886" s="1226"/>
    </row>
    <row r="887" spans="1:12" x14ac:dyDescent="0.3">
      <c r="A887" s="1233" t="s">
        <v>113</v>
      </c>
      <c r="B887" s="1234"/>
      <c r="C887" s="1234"/>
      <c r="D887" s="1234"/>
      <c r="E887" s="1234"/>
      <c r="F887" s="1234"/>
      <c r="G887" s="1234"/>
      <c r="H887" s="1234"/>
      <c r="I887" s="1234"/>
      <c r="J887" s="1234"/>
      <c r="K887" s="1235"/>
    </row>
    <row r="888" spans="1:12" x14ac:dyDescent="0.3">
      <c r="A888" s="1236" t="s">
        <v>6</v>
      </c>
      <c r="B888" s="1237"/>
      <c r="C888" s="1240" t="s">
        <v>7</v>
      </c>
      <c r="D888" s="1237"/>
      <c r="E888" s="1242" t="s">
        <v>8</v>
      </c>
      <c r="F888" s="1243"/>
      <c r="G888" s="1244"/>
      <c r="H888" s="1242" t="s">
        <v>0</v>
      </c>
      <c r="I888" s="1243"/>
      <c r="J888" s="1244"/>
      <c r="K888" s="1245" t="s">
        <v>3</v>
      </c>
    </row>
    <row r="889" spans="1:12" x14ac:dyDescent="0.3">
      <c r="A889" s="1238"/>
      <c r="B889" s="1239"/>
      <c r="C889" s="1241"/>
      <c r="D889" s="1239"/>
      <c r="E889" s="3" t="s">
        <v>16</v>
      </c>
      <c r="F889" s="3" t="s">
        <v>17</v>
      </c>
      <c r="G889" s="3" t="s">
        <v>11</v>
      </c>
      <c r="H889" s="4" t="s">
        <v>1</v>
      </c>
      <c r="I889" s="4" t="s">
        <v>12</v>
      </c>
      <c r="J889" s="4" t="s">
        <v>13</v>
      </c>
      <c r="K889" s="1246"/>
    </row>
    <row r="890" spans="1:12" ht="39" customHeight="1" x14ac:dyDescent="0.3">
      <c r="A890" s="1211" t="s">
        <v>81</v>
      </c>
      <c r="B890" s="1212"/>
      <c r="C890" s="5" t="s">
        <v>22</v>
      </c>
      <c r="D890" s="5" t="s">
        <v>109</v>
      </c>
      <c r="E890" s="6">
        <v>17.025641025641026</v>
      </c>
      <c r="F890" s="7">
        <v>2.6</v>
      </c>
      <c r="G890" s="7">
        <v>0.3</v>
      </c>
      <c r="H890" s="27">
        <v>1</v>
      </c>
      <c r="I890" s="7">
        <f>+E890*F890</f>
        <v>44.266666666666666</v>
      </c>
      <c r="J890" s="8">
        <f>+I890*G890</f>
        <v>13.28</v>
      </c>
      <c r="K890" s="9">
        <f>+I890*G890</f>
        <v>13.28</v>
      </c>
    </row>
    <row r="891" spans="1:12" x14ac:dyDescent="0.3">
      <c r="A891" s="1211"/>
      <c r="B891" s="1212"/>
      <c r="C891" s="5"/>
      <c r="D891" s="5"/>
      <c r="E891" s="6"/>
      <c r="F891" s="7"/>
      <c r="G891" s="7"/>
      <c r="H891" s="27"/>
      <c r="I891" s="7"/>
      <c r="J891" s="8">
        <f>+I891*G891</f>
        <v>0</v>
      </c>
      <c r="K891" s="9">
        <f>+J891*H891</f>
        <v>0</v>
      </c>
    </row>
    <row r="892" spans="1:12" x14ac:dyDescent="0.3">
      <c r="A892" s="1211"/>
      <c r="B892" s="1212"/>
      <c r="C892" s="5"/>
      <c r="D892" s="5"/>
      <c r="E892" s="6"/>
      <c r="F892" s="7"/>
      <c r="G892" s="7"/>
      <c r="H892" s="7"/>
      <c r="I892" s="7"/>
      <c r="J892" s="8"/>
      <c r="K892" s="9">
        <f>+I892</f>
        <v>0</v>
      </c>
    </row>
    <row r="893" spans="1:12" x14ac:dyDescent="0.3">
      <c r="A893" s="1213"/>
      <c r="B893" s="1214"/>
      <c r="C893" s="5"/>
      <c r="D893" s="5"/>
      <c r="E893" s="6"/>
      <c r="F893" s="7"/>
      <c r="G893" s="7"/>
      <c r="H893" s="7"/>
      <c r="I893" s="27"/>
      <c r="J893" s="46"/>
      <c r="K893" s="47">
        <f>+J893</f>
        <v>0</v>
      </c>
    </row>
    <row r="894" spans="1:12" ht="14.4" x14ac:dyDescent="0.3">
      <c r="A894" s="1215"/>
      <c r="B894" s="1216"/>
      <c r="C894" s="1216"/>
      <c r="D894" s="1216"/>
      <c r="E894" s="1216"/>
      <c r="F894" s="1216"/>
      <c r="G894" s="1216"/>
      <c r="H894" s="1216"/>
      <c r="I894" s="1216"/>
      <c r="J894" s="1216"/>
      <c r="K894" s="1217"/>
    </row>
    <row r="895" spans="1:12" ht="14.4" x14ac:dyDescent="0.3">
      <c r="A895" s="34"/>
      <c r="B895" s="35"/>
      <c r="C895" s="31"/>
      <c r="D895" s="31"/>
      <c r="E895" s="32"/>
      <c r="F895" s="32"/>
      <c r="G895" s="32"/>
      <c r="H895" s="32"/>
      <c r="I895" s="32"/>
      <c r="J895" s="32"/>
      <c r="K895" s="33"/>
    </row>
    <row r="896" spans="1:12" ht="14.4" thickBot="1" x14ac:dyDescent="0.35">
      <c r="A896" s="1218" t="s">
        <v>19</v>
      </c>
      <c r="B896" s="1219"/>
      <c r="C896" s="1219"/>
      <c r="D896" s="1219"/>
      <c r="E896" s="1219"/>
      <c r="F896" s="1219"/>
      <c r="G896" s="1219"/>
      <c r="H896" s="1219"/>
      <c r="I896" s="20"/>
      <c r="J896" s="20"/>
      <c r="K896" s="21"/>
    </row>
    <row r="897" spans="1:12" ht="14.4" thickBot="1" x14ac:dyDescent="0.35">
      <c r="A897" s="1220"/>
      <c r="B897" s="1221"/>
      <c r="C897" s="1221"/>
      <c r="D897" s="1221"/>
      <c r="E897" s="1221"/>
      <c r="F897" s="1221"/>
      <c r="G897" s="1221"/>
      <c r="H897" s="1221"/>
      <c r="I897" s="1222" t="s">
        <v>15</v>
      </c>
      <c r="J897" s="1223"/>
      <c r="K897" s="28">
        <f>SUM(K890:K893)</f>
        <v>13.28</v>
      </c>
      <c r="L897" s="53">
        <f>+'[73]PPTO GENERAL'!$E$261</f>
        <v>13.280000000000001</v>
      </c>
    </row>
    <row r="898" spans="1:12" ht="14.4" thickBot="1" x14ac:dyDescent="0.35">
      <c r="A898" s="1224"/>
      <c r="B898" s="1225"/>
      <c r="C898" s="1225"/>
      <c r="D898" s="1225"/>
      <c r="E898" s="1225"/>
      <c r="F898" s="1225"/>
      <c r="G898" s="1225"/>
      <c r="H898" s="1225"/>
      <c r="I898" s="1225"/>
      <c r="J898" s="1225"/>
      <c r="K898" s="1226"/>
    </row>
    <row r="899" spans="1:12" x14ac:dyDescent="0.3">
      <c r="A899" s="1233" t="s">
        <v>114</v>
      </c>
      <c r="B899" s="1234"/>
      <c r="C899" s="1234"/>
      <c r="D899" s="1234"/>
      <c r="E899" s="1234"/>
      <c r="F899" s="1234"/>
      <c r="G899" s="1234"/>
      <c r="H899" s="1234"/>
      <c r="I899" s="1234"/>
      <c r="J899" s="1234"/>
      <c r="K899" s="1235"/>
    </row>
    <row r="900" spans="1:12" x14ac:dyDescent="0.3">
      <c r="A900" s="1236" t="s">
        <v>6</v>
      </c>
      <c r="B900" s="1237"/>
      <c r="C900" s="1240" t="s">
        <v>7</v>
      </c>
      <c r="D900" s="1237"/>
      <c r="E900" s="1242" t="s">
        <v>8</v>
      </c>
      <c r="F900" s="1243"/>
      <c r="G900" s="1244"/>
      <c r="H900" s="1242" t="s">
        <v>0</v>
      </c>
      <c r="I900" s="1243"/>
      <c r="J900" s="1244"/>
      <c r="K900" s="1245" t="s">
        <v>3</v>
      </c>
    </row>
    <row r="901" spans="1:12" x14ac:dyDescent="0.3">
      <c r="A901" s="1238"/>
      <c r="B901" s="1239"/>
      <c r="C901" s="1241"/>
      <c r="D901" s="1239"/>
      <c r="E901" s="3" t="s">
        <v>16</v>
      </c>
      <c r="F901" s="3" t="s">
        <v>17</v>
      </c>
      <c r="G901" s="3" t="s">
        <v>11</v>
      </c>
      <c r="H901" s="4" t="s">
        <v>1</v>
      </c>
      <c r="I901" s="4" t="s">
        <v>12</v>
      </c>
      <c r="J901" s="4" t="s">
        <v>13</v>
      </c>
      <c r="K901" s="1246"/>
    </row>
    <row r="902" spans="1:12" ht="30.6" customHeight="1" x14ac:dyDescent="0.3">
      <c r="A902" s="1211" t="s">
        <v>81</v>
      </c>
      <c r="B902" s="1212"/>
      <c r="C902" s="5" t="s">
        <v>22</v>
      </c>
      <c r="D902" s="5" t="s">
        <v>109</v>
      </c>
      <c r="E902" s="6">
        <v>83</v>
      </c>
      <c r="F902" s="7">
        <v>3.5</v>
      </c>
      <c r="G902" s="7">
        <v>0.90417483889044559</v>
      </c>
      <c r="H902" s="27">
        <v>1</v>
      </c>
      <c r="I902" s="7">
        <f>+E902*F902</f>
        <v>290.5</v>
      </c>
      <c r="J902" s="71">
        <f>+I902*G902</f>
        <v>262.66279069767444</v>
      </c>
      <c r="K902" s="9">
        <f>+I902*G902</f>
        <v>262.66279069767444</v>
      </c>
    </row>
    <row r="903" spans="1:12" ht="30.6" customHeight="1" x14ac:dyDescent="0.3">
      <c r="A903" s="1211" t="s">
        <v>81</v>
      </c>
      <c r="B903" s="1212"/>
      <c r="C903" s="5" t="s">
        <v>22</v>
      </c>
      <c r="D903" s="5" t="s">
        <v>109</v>
      </c>
      <c r="E903" s="6">
        <v>83</v>
      </c>
      <c r="F903" s="7">
        <v>0.8</v>
      </c>
      <c r="G903" s="7">
        <f>+G902</f>
        <v>0.90417483889044559</v>
      </c>
      <c r="H903" s="27">
        <v>2</v>
      </c>
      <c r="I903" s="7">
        <f>+E903*F903</f>
        <v>66.400000000000006</v>
      </c>
      <c r="J903" s="71">
        <f>+I903*G903</f>
        <v>60.037209302325593</v>
      </c>
      <c r="K903" s="9">
        <f>+I903*G903</f>
        <v>60.037209302325593</v>
      </c>
    </row>
    <row r="904" spans="1:12" x14ac:dyDescent="0.3">
      <c r="A904" s="1211"/>
      <c r="B904" s="1212"/>
      <c r="C904" s="5"/>
      <c r="D904" s="5"/>
      <c r="E904" s="6"/>
      <c r="F904" s="7"/>
      <c r="G904" s="7"/>
      <c r="H904" s="7"/>
      <c r="I904" s="7"/>
      <c r="J904" s="8"/>
      <c r="K904" s="9">
        <f>+I904</f>
        <v>0</v>
      </c>
    </row>
    <row r="905" spans="1:12" x14ac:dyDescent="0.3">
      <c r="A905" s="1213"/>
      <c r="B905" s="1214"/>
      <c r="C905" s="5"/>
      <c r="D905" s="5"/>
      <c r="E905" s="6"/>
      <c r="F905" s="7"/>
      <c r="G905" s="7"/>
      <c r="H905" s="7"/>
      <c r="I905" s="27"/>
      <c r="J905" s="46"/>
      <c r="K905" s="47">
        <f>+J905</f>
        <v>0</v>
      </c>
    </row>
    <row r="906" spans="1:12" ht="14.4" x14ac:dyDescent="0.3">
      <c r="A906" s="1215"/>
      <c r="B906" s="1216"/>
      <c r="C906" s="1216"/>
      <c r="D906" s="1216"/>
      <c r="E906" s="1216"/>
      <c r="F906" s="1216"/>
      <c r="G906" s="1216"/>
      <c r="H906" s="1216"/>
      <c r="I906" s="1216"/>
      <c r="J906" s="1216"/>
      <c r="K906" s="1217"/>
    </row>
    <row r="907" spans="1:12" ht="14.4" x14ac:dyDescent="0.3">
      <c r="A907" s="34"/>
      <c r="B907" s="35"/>
      <c r="C907" s="31"/>
      <c r="D907" s="31"/>
      <c r="E907" s="32"/>
      <c r="F907" s="32"/>
      <c r="G907" s="32"/>
      <c r="H907" s="32"/>
      <c r="I907" s="32"/>
      <c r="J907" s="32"/>
      <c r="K907" s="33"/>
    </row>
    <row r="908" spans="1:12" ht="14.4" thickBot="1" x14ac:dyDescent="0.35">
      <c r="A908" s="1218" t="s">
        <v>19</v>
      </c>
      <c r="B908" s="1219"/>
      <c r="C908" s="1219"/>
      <c r="D908" s="1219"/>
      <c r="E908" s="1219"/>
      <c r="F908" s="1219"/>
      <c r="G908" s="1219"/>
      <c r="H908" s="1219"/>
      <c r="I908" s="20"/>
      <c r="J908" s="20"/>
      <c r="K908" s="21"/>
    </row>
    <row r="909" spans="1:12" ht="14.4" thickBot="1" x14ac:dyDescent="0.35">
      <c r="A909" s="1220"/>
      <c r="B909" s="1221"/>
      <c r="C909" s="1221"/>
      <c r="D909" s="1221"/>
      <c r="E909" s="1221"/>
      <c r="F909" s="1221"/>
      <c r="G909" s="1221"/>
      <c r="H909" s="1221"/>
      <c r="I909" s="1222" t="s">
        <v>15</v>
      </c>
      <c r="J909" s="1223"/>
      <c r="K909" s="28">
        <f>+J902+J903</f>
        <v>322.70000000000005</v>
      </c>
      <c r="L909" s="53">
        <f>+'[73]PPTO GENERAL'!$E$262</f>
        <v>322.7</v>
      </c>
    </row>
    <row r="910" spans="1:12" ht="14.4" thickBot="1" x14ac:dyDescent="0.35">
      <c r="A910" s="1224"/>
      <c r="B910" s="1225"/>
      <c r="C910" s="1225"/>
      <c r="D910" s="1225"/>
      <c r="E910" s="1225"/>
      <c r="F910" s="1225"/>
      <c r="G910" s="1225"/>
      <c r="H910" s="1225"/>
      <c r="I910" s="1225"/>
      <c r="J910" s="1225"/>
      <c r="K910" s="1226"/>
    </row>
    <row r="911" spans="1:12" x14ac:dyDescent="0.3">
      <c r="A911" s="1233" t="s">
        <v>115</v>
      </c>
      <c r="B911" s="1234"/>
      <c r="C911" s="1234"/>
      <c r="D911" s="1234"/>
      <c r="E911" s="1234"/>
      <c r="F911" s="1234"/>
      <c r="G911" s="1234"/>
      <c r="H911" s="1234"/>
      <c r="I911" s="1234"/>
      <c r="J911" s="1234"/>
      <c r="K911" s="1235"/>
    </row>
    <row r="912" spans="1:12" x14ac:dyDescent="0.3">
      <c r="A912" s="1236" t="s">
        <v>6</v>
      </c>
      <c r="B912" s="1237"/>
      <c r="C912" s="1240" t="s">
        <v>7</v>
      </c>
      <c r="D912" s="1237"/>
      <c r="E912" s="1242" t="s">
        <v>8</v>
      </c>
      <c r="F912" s="1243"/>
      <c r="G912" s="1244"/>
      <c r="H912" s="1242" t="s">
        <v>0</v>
      </c>
      <c r="I912" s="1243"/>
      <c r="J912" s="1244"/>
      <c r="K912" s="1245" t="s">
        <v>3</v>
      </c>
    </row>
    <row r="913" spans="1:12" x14ac:dyDescent="0.3">
      <c r="A913" s="1238"/>
      <c r="B913" s="1239"/>
      <c r="C913" s="1241"/>
      <c r="D913" s="1239"/>
      <c r="E913" s="3" t="s">
        <v>16</v>
      </c>
      <c r="F913" s="3" t="s">
        <v>17</v>
      </c>
      <c r="G913" s="3" t="s">
        <v>11</v>
      </c>
      <c r="H913" s="4" t="s">
        <v>1</v>
      </c>
      <c r="I913" s="4" t="s">
        <v>12</v>
      </c>
      <c r="J913" s="4" t="s">
        <v>13</v>
      </c>
      <c r="K913" s="1246"/>
    </row>
    <row r="914" spans="1:12" ht="24.6" customHeight="1" x14ac:dyDescent="0.3">
      <c r="A914" s="1211" t="s">
        <v>81</v>
      </c>
      <c r="B914" s="1212"/>
      <c r="C914" s="5" t="s">
        <v>22</v>
      </c>
      <c r="D914" s="5" t="s">
        <v>109</v>
      </c>
      <c r="E914" s="6">
        <v>83</v>
      </c>
      <c r="F914" s="7">
        <v>2.6</v>
      </c>
      <c r="G914" s="7">
        <v>0.2</v>
      </c>
      <c r="H914" s="27">
        <v>1</v>
      </c>
      <c r="I914" s="7">
        <f>+E914*F914</f>
        <v>215.8</v>
      </c>
      <c r="J914" s="8">
        <f>+I914*G914</f>
        <v>43.160000000000004</v>
      </c>
      <c r="K914" s="9">
        <f>+I914</f>
        <v>215.8</v>
      </c>
    </row>
    <row r="915" spans="1:12" ht="33" customHeight="1" x14ac:dyDescent="0.3">
      <c r="A915" s="1211"/>
      <c r="B915" s="1212"/>
      <c r="C915" s="5"/>
      <c r="D915" s="5"/>
      <c r="E915" s="6"/>
      <c r="F915" s="7"/>
      <c r="G915" s="7"/>
      <c r="H915" s="27"/>
      <c r="I915" s="7"/>
      <c r="J915" s="8"/>
      <c r="K915" s="9"/>
    </row>
    <row r="916" spans="1:12" x14ac:dyDescent="0.3">
      <c r="A916" s="1211"/>
      <c r="B916" s="1212"/>
      <c r="C916" s="5"/>
      <c r="D916" s="5"/>
      <c r="E916" s="6"/>
      <c r="F916" s="7"/>
      <c r="G916" s="7"/>
      <c r="H916" s="7"/>
      <c r="I916" s="7"/>
      <c r="J916" s="8"/>
      <c r="K916" s="9">
        <f>+I916</f>
        <v>0</v>
      </c>
    </row>
    <row r="917" spans="1:12" x14ac:dyDescent="0.3">
      <c r="A917" s="1213"/>
      <c r="B917" s="1214"/>
      <c r="C917" s="5"/>
      <c r="D917" s="5"/>
      <c r="E917" s="6"/>
      <c r="F917" s="7"/>
      <c r="G917" s="7"/>
      <c r="H917" s="7"/>
      <c r="I917" s="27"/>
      <c r="J917" s="46"/>
      <c r="K917" s="47">
        <f>+J917</f>
        <v>0</v>
      </c>
    </row>
    <row r="918" spans="1:12" ht="14.4" x14ac:dyDescent="0.3">
      <c r="A918" s="1215"/>
      <c r="B918" s="1216"/>
      <c r="C918" s="1216"/>
      <c r="D918" s="1216"/>
      <c r="E918" s="1216"/>
      <c r="F918" s="1216"/>
      <c r="G918" s="1216"/>
      <c r="H918" s="1216"/>
      <c r="I918" s="1216"/>
      <c r="J918" s="1216"/>
      <c r="K918" s="1217"/>
    </row>
    <row r="919" spans="1:12" ht="14.4" x14ac:dyDescent="0.3">
      <c r="A919" s="34"/>
      <c r="B919" s="35"/>
      <c r="C919" s="31"/>
      <c r="D919" s="31"/>
      <c r="E919" s="32"/>
      <c r="F919" s="32"/>
      <c r="G919" s="32"/>
      <c r="H919" s="32"/>
      <c r="I919" s="32"/>
      <c r="J919" s="32"/>
      <c r="K919" s="33"/>
    </row>
    <row r="920" spans="1:12" ht="14.4" thickBot="1" x14ac:dyDescent="0.35">
      <c r="A920" s="1218" t="s">
        <v>19</v>
      </c>
      <c r="B920" s="1219"/>
      <c r="C920" s="1219"/>
      <c r="D920" s="1219"/>
      <c r="E920" s="1219"/>
      <c r="F920" s="1219"/>
      <c r="G920" s="1219"/>
      <c r="H920" s="1219"/>
      <c r="I920" s="20"/>
      <c r="J920" s="20"/>
      <c r="K920" s="21"/>
    </row>
    <row r="921" spans="1:12" ht="14.4" thickBot="1" x14ac:dyDescent="0.35">
      <c r="A921" s="1220"/>
      <c r="B921" s="1221"/>
      <c r="C921" s="1221"/>
      <c r="D921" s="1221"/>
      <c r="E921" s="1221"/>
      <c r="F921" s="1221"/>
      <c r="G921" s="1221"/>
      <c r="H921" s="1221"/>
      <c r="I921" s="1222" t="s">
        <v>15</v>
      </c>
      <c r="J921" s="1223"/>
      <c r="K921" s="28">
        <f>SUM(K914:K917)</f>
        <v>215.8</v>
      </c>
      <c r="L921" s="53">
        <f>+'[73]PPTO GENERAL'!$E$263</f>
        <v>211.14999999999998</v>
      </c>
    </row>
    <row r="922" spans="1:12" ht="14.4" thickBot="1" x14ac:dyDescent="0.35">
      <c r="A922" s="1224"/>
      <c r="B922" s="1225"/>
      <c r="C922" s="1225"/>
      <c r="D922" s="1225"/>
      <c r="E922" s="1225"/>
      <c r="F922" s="1225"/>
      <c r="G922" s="1225"/>
      <c r="H922" s="1225"/>
      <c r="I922" s="1225"/>
      <c r="J922" s="1225"/>
      <c r="K922" s="1226"/>
    </row>
    <row r="923" spans="1:12" x14ac:dyDescent="0.3">
      <c r="A923" s="1233" t="s">
        <v>116</v>
      </c>
      <c r="B923" s="1234"/>
      <c r="C923" s="1234"/>
      <c r="D923" s="1234"/>
      <c r="E923" s="1234"/>
      <c r="F923" s="1234"/>
      <c r="G923" s="1234"/>
      <c r="H923" s="1234"/>
      <c r="I923" s="1234"/>
      <c r="J923" s="1234"/>
      <c r="K923" s="1235"/>
    </row>
    <row r="924" spans="1:12" x14ac:dyDescent="0.3">
      <c r="A924" s="1236" t="s">
        <v>6</v>
      </c>
      <c r="B924" s="1237"/>
      <c r="C924" s="1240" t="s">
        <v>7</v>
      </c>
      <c r="D924" s="1237"/>
      <c r="E924" s="1242" t="s">
        <v>8</v>
      </c>
      <c r="F924" s="1243"/>
      <c r="G924" s="1244"/>
      <c r="H924" s="1242" t="s">
        <v>0</v>
      </c>
      <c r="I924" s="1243"/>
      <c r="J924" s="1244"/>
      <c r="K924" s="1245" t="s">
        <v>3</v>
      </c>
    </row>
    <row r="925" spans="1:12" x14ac:dyDescent="0.3">
      <c r="A925" s="1238"/>
      <c r="B925" s="1239"/>
      <c r="C925" s="1241"/>
      <c r="D925" s="1239"/>
      <c r="E925" s="3" t="s">
        <v>16</v>
      </c>
      <c r="F925" s="3" t="s">
        <v>17</v>
      </c>
      <c r="G925" s="3" t="s">
        <v>11</v>
      </c>
      <c r="H925" s="4" t="s">
        <v>1</v>
      </c>
      <c r="I925" s="4" t="s">
        <v>12</v>
      </c>
      <c r="J925" s="4" t="s">
        <v>13</v>
      </c>
      <c r="K925" s="1246"/>
    </row>
    <row r="926" spans="1:12" ht="35.4" customHeight="1" x14ac:dyDescent="0.3">
      <c r="A926" s="1211" t="s">
        <v>81</v>
      </c>
      <c r="B926" s="1212"/>
      <c r="C926" s="5" t="s">
        <v>22</v>
      </c>
      <c r="D926" s="5" t="s">
        <v>109</v>
      </c>
      <c r="E926" s="6">
        <v>83</v>
      </c>
      <c r="F926" s="7">
        <v>2.6</v>
      </c>
      <c r="G926" s="7">
        <v>0.2</v>
      </c>
      <c r="H926" s="27">
        <v>1</v>
      </c>
      <c r="I926" s="7"/>
      <c r="J926" s="8"/>
      <c r="K926" s="9">
        <f>+E926+(E926/3)*F926</f>
        <v>154.93333333333334</v>
      </c>
    </row>
    <row r="927" spans="1:12" x14ac:dyDescent="0.3">
      <c r="A927" s="1211"/>
      <c r="B927" s="1212"/>
      <c r="C927" s="5"/>
      <c r="D927" s="5"/>
      <c r="E927" s="6"/>
      <c r="F927" s="7"/>
      <c r="G927" s="7"/>
      <c r="H927" s="7"/>
      <c r="I927" s="7"/>
      <c r="J927" s="8"/>
      <c r="K927" s="9">
        <f>+I927</f>
        <v>0</v>
      </c>
    </row>
    <row r="928" spans="1:12" x14ac:dyDescent="0.3">
      <c r="A928" s="1213"/>
      <c r="B928" s="1214"/>
      <c r="C928" s="5"/>
      <c r="D928" s="5"/>
      <c r="E928" s="6"/>
      <c r="F928" s="7"/>
      <c r="G928" s="7"/>
      <c r="H928" s="7"/>
      <c r="I928" s="27"/>
      <c r="J928" s="46"/>
      <c r="K928" s="47">
        <f>+J928</f>
        <v>0</v>
      </c>
    </row>
    <row r="929" spans="1:12" ht="14.4" x14ac:dyDescent="0.3">
      <c r="A929" s="1215"/>
      <c r="B929" s="1216"/>
      <c r="C929" s="1216"/>
      <c r="D929" s="1216"/>
      <c r="E929" s="1216"/>
      <c r="F929" s="1216"/>
      <c r="G929" s="1216"/>
      <c r="H929" s="1216"/>
      <c r="I929" s="1216"/>
      <c r="J929" s="1216"/>
      <c r="K929" s="1217"/>
    </row>
    <row r="930" spans="1:12" ht="14.4" x14ac:dyDescent="0.3">
      <c r="A930" s="34"/>
      <c r="B930" s="35"/>
      <c r="C930" s="31"/>
      <c r="D930" s="31"/>
      <c r="E930" s="32"/>
      <c r="F930" s="32"/>
      <c r="G930" s="32"/>
      <c r="H930" s="32"/>
      <c r="I930" s="32"/>
      <c r="J930" s="32"/>
      <c r="K930" s="33"/>
    </row>
    <row r="931" spans="1:12" ht="14.4" thickBot="1" x14ac:dyDescent="0.35">
      <c r="A931" s="1218" t="s">
        <v>19</v>
      </c>
      <c r="B931" s="1219"/>
      <c r="C931" s="1219"/>
      <c r="D931" s="1219"/>
      <c r="E931" s="1219"/>
      <c r="F931" s="1219"/>
      <c r="G931" s="1219"/>
      <c r="H931" s="1219"/>
      <c r="I931" s="20"/>
      <c r="J931" s="20"/>
      <c r="K931" s="21"/>
    </row>
    <row r="932" spans="1:12" ht="14.4" thickBot="1" x14ac:dyDescent="0.35">
      <c r="A932" s="1220"/>
      <c r="B932" s="1221"/>
      <c r="C932" s="1221"/>
      <c r="D932" s="1221"/>
      <c r="E932" s="1221"/>
      <c r="F932" s="1221"/>
      <c r="G932" s="1221"/>
      <c r="H932" s="1221"/>
      <c r="I932" s="1222" t="s">
        <v>15</v>
      </c>
      <c r="J932" s="1223"/>
      <c r="K932" s="28">
        <f>SUM(K926:K928)</f>
        <v>154.93333333333334</v>
      </c>
      <c r="L932" s="53">
        <f>+'[73]PPTO GENERAL'!$E$264</f>
        <v>154.93</v>
      </c>
    </row>
    <row r="933" spans="1:12" ht="14.4" thickBot="1" x14ac:dyDescent="0.35">
      <c r="A933" s="1224"/>
      <c r="B933" s="1225"/>
      <c r="C933" s="1225"/>
      <c r="D933" s="1225"/>
      <c r="E933" s="1225"/>
      <c r="F933" s="1225"/>
      <c r="G933" s="1225"/>
      <c r="H933" s="1225"/>
      <c r="I933" s="1225"/>
      <c r="J933" s="1225"/>
      <c r="K933" s="1226"/>
    </row>
    <row r="934" spans="1:12" x14ac:dyDescent="0.3">
      <c r="A934" s="1233" t="s">
        <v>117</v>
      </c>
      <c r="B934" s="1234"/>
      <c r="C934" s="1234"/>
      <c r="D934" s="1234"/>
      <c r="E934" s="1234"/>
      <c r="F934" s="1234"/>
      <c r="G934" s="1234"/>
      <c r="H934" s="1234"/>
      <c r="I934" s="1234"/>
      <c r="J934" s="1234"/>
      <c r="K934" s="1235"/>
    </row>
    <row r="935" spans="1:12" x14ac:dyDescent="0.3">
      <c r="A935" s="1236" t="s">
        <v>6</v>
      </c>
      <c r="B935" s="1237"/>
      <c r="C935" s="1240" t="s">
        <v>7</v>
      </c>
      <c r="D935" s="1237"/>
      <c r="E935" s="1242" t="s">
        <v>8</v>
      </c>
      <c r="F935" s="1243"/>
      <c r="G935" s="1244"/>
      <c r="H935" s="1242" t="s">
        <v>0</v>
      </c>
      <c r="I935" s="1243"/>
      <c r="J935" s="1244"/>
      <c r="K935" s="1245" t="s">
        <v>3</v>
      </c>
    </row>
    <row r="936" spans="1:12" x14ac:dyDescent="0.3">
      <c r="A936" s="1238"/>
      <c r="B936" s="1239"/>
      <c r="C936" s="1241"/>
      <c r="D936" s="1239"/>
      <c r="E936" s="3" t="s">
        <v>16</v>
      </c>
      <c r="F936" s="3" t="s">
        <v>17</v>
      </c>
      <c r="G936" s="3" t="s">
        <v>11</v>
      </c>
      <c r="H936" s="4" t="s">
        <v>1</v>
      </c>
      <c r="I936" s="4" t="s">
        <v>12</v>
      </c>
      <c r="J936" s="4" t="s">
        <v>13</v>
      </c>
      <c r="K936" s="1246"/>
    </row>
    <row r="937" spans="1:12" ht="37.200000000000003" customHeight="1" x14ac:dyDescent="0.3">
      <c r="A937" s="1211" t="s">
        <v>81</v>
      </c>
      <c r="B937" s="1212"/>
      <c r="C937" s="5" t="s">
        <v>22</v>
      </c>
      <c r="D937" s="5" t="s">
        <v>109</v>
      </c>
      <c r="E937" s="6">
        <v>83</v>
      </c>
      <c r="F937" s="7">
        <v>2.6</v>
      </c>
      <c r="G937" s="7">
        <v>0.2</v>
      </c>
      <c r="H937" s="27">
        <v>2</v>
      </c>
      <c r="I937" s="7"/>
      <c r="J937" s="8"/>
      <c r="K937" s="9">
        <f>+H937*E937</f>
        <v>166</v>
      </c>
    </row>
    <row r="938" spans="1:12" x14ac:dyDescent="0.3">
      <c r="A938" s="1211"/>
      <c r="B938" s="1212"/>
      <c r="C938" s="5"/>
      <c r="D938" s="5"/>
      <c r="E938" s="6"/>
      <c r="F938" s="7"/>
      <c r="G938" s="7"/>
      <c r="H938" s="7"/>
      <c r="I938" s="7"/>
      <c r="J938" s="8"/>
      <c r="K938" s="9">
        <f>+I938</f>
        <v>0</v>
      </c>
    </row>
    <row r="939" spans="1:12" x14ac:dyDescent="0.3">
      <c r="A939" s="1213"/>
      <c r="B939" s="1214"/>
      <c r="C939" s="5"/>
      <c r="D939" s="5"/>
      <c r="E939" s="6"/>
      <c r="F939" s="7"/>
      <c r="G939" s="7"/>
      <c r="H939" s="7"/>
      <c r="I939" s="27"/>
      <c r="J939" s="46"/>
      <c r="K939" s="47">
        <f>+J939</f>
        <v>0</v>
      </c>
    </row>
    <row r="940" spans="1:12" ht="14.4" x14ac:dyDescent="0.3">
      <c r="A940" s="1215"/>
      <c r="B940" s="1216"/>
      <c r="C940" s="1216"/>
      <c r="D940" s="1216"/>
      <c r="E940" s="1216"/>
      <c r="F940" s="1216"/>
      <c r="G940" s="1216"/>
      <c r="H940" s="1216"/>
      <c r="I940" s="1216"/>
      <c r="J940" s="1216"/>
      <c r="K940" s="1217"/>
    </row>
    <row r="941" spans="1:12" ht="14.4" x14ac:dyDescent="0.3">
      <c r="A941" s="34"/>
      <c r="B941" s="35"/>
      <c r="C941" s="31"/>
      <c r="D941" s="31"/>
      <c r="E941" s="32"/>
      <c r="F941" s="32"/>
      <c r="G941" s="32"/>
      <c r="H941" s="32"/>
      <c r="I941" s="32"/>
      <c r="J941" s="32"/>
      <c r="K941" s="33"/>
    </row>
    <row r="942" spans="1:12" ht="14.4" thickBot="1" x14ac:dyDescent="0.35">
      <c r="A942" s="1218" t="s">
        <v>19</v>
      </c>
      <c r="B942" s="1219"/>
      <c r="C942" s="1219"/>
      <c r="D942" s="1219"/>
      <c r="E942" s="1219"/>
      <c r="F942" s="1219"/>
      <c r="G942" s="1219"/>
      <c r="H942" s="1219"/>
      <c r="I942" s="20"/>
      <c r="J942" s="20"/>
      <c r="K942" s="21"/>
    </row>
    <row r="943" spans="1:12" ht="14.4" thickBot="1" x14ac:dyDescent="0.35">
      <c r="A943" s="1220"/>
      <c r="B943" s="1221"/>
      <c r="C943" s="1221"/>
      <c r="D943" s="1221"/>
      <c r="E943" s="1221"/>
      <c r="F943" s="1221"/>
      <c r="G943" s="1221"/>
      <c r="H943" s="1221"/>
      <c r="I943" s="1222" t="s">
        <v>15</v>
      </c>
      <c r="J943" s="1223"/>
      <c r="K943" s="28">
        <f>SUM(K937:K939)</f>
        <v>166</v>
      </c>
      <c r="L943" s="53">
        <f>+'[73]PPTO GENERAL'!$E$265</f>
        <v>166</v>
      </c>
    </row>
    <row r="944" spans="1:12" ht="14.4" thickBot="1" x14ac:dyDescent="0.35">
      <c r="A944" s="1224"/>
      <c r="B944" s="1225"/>
      <c r="C944" s="1225"/>
      <c r="D944" s="1225"/>
      <c r="E944" s="1225"/>
      <c r="F944" s="1225"/>
      <c r="G944" s="1225"/>
      <c r="H944" s="1225"/>
      <c r="I944" s="1225"/>
      <c r="J944" s="1225"/>
      <c r="K944" s="1226"/>
    </row>
    <row r="945" spans="1:12" x14ac:dyDescent="0.3">
      <c r="A945" s="1233" t="s">
        <v>118</v>
      </c>
      <c r="B945" s="1234"/>
      <c r="C945" s="1234"/>
      <c r="D945" s="1234"/>
      <c r="E945" s="1234"/>
      <c r="F945" s="1234"/>
      <c r="G945" s="1234"/>
      <c r="H945" s="1234"/>
      <c r="I945" s="1234"/>
      <c r="J945" s="1234"/>
      <c r="K945" s="1235"/>
    </row>
    <row r="946" spans="1:12" x14ac:dyDescent="0.3">
      <c r="A946" s="1236" t="s">
        <v>6</v>
      </c>
      <c r="B946" s="1237"/>
      <c r="C946" s="1240" t="s">
        <v>7</v>
      </c>
      <c r="D946" s="1237"/>
      <c r="E946" s="1242" t="s">
        <v>8</v>
      </c>
      <c r="F946" s="1243"/>
      <c r="G946" s="1244"/>
      <c r="H946" s="1242" t="s">
        <v>0</v>
      </c>
      <c r="I946" s="1243"/>
      <c r="J946" s="1244"/>
      <c r="K946" s="1245" t="s">
        <v>3</v>
      </c>
    </row>
    <row r="947" spans="1:12" x14ac:dyDescent="0.3">
      <c r="A947" s="1238"/>
      <c r="B947" s="1239"/>
      <c r="C947" s="1241"/>
      <c r="D947" s="1239"/>
      <c r="E947" s="3" t="s">
        <v>16</v>
      </c>
      <c r="F947" s="3" t="s">
        <v>17</v>
      </c>
      <c r="G947" s="3" t="s">
        <v>11</v>
      </c>
      <c r="H947" s="4" t="s">
        <v>1</v>
      </c>
      <c r="I947" s="4" t="s">
        <v>12</v>
      </c>
      <c r="J947" s="4" t="s">
        <v>13</v>
      </c>
      <c r="K947" s="1246"/>
    </row>
    <row r="948" spans="1:12" ht="34.799999999999997" customHeight="1" x14ac:dyDescent="0.3">
      <c r="A948" s="1211" t="s">
        <v>81</v>
      </c>
      <c r="B948" s="1212"/>
      <c r="C948" s="5" t="s">
        <v>22</v>
      </c>
      <c r="D948" s="5" t="s">
        <v>109</v>
      </c>
      <c r="E948" s="6">
        <v>83</v>
      </c>
      <c r="F948" s="7">
        <v>0.8</v>
      </c>
      <c r="G948" s="7">
        <v>0.2</v>
      </c>
      <c r="H948" s="27">
        <v>2</v>
      </c>
      <c r="I948" s="7">
        <f>+E948*F948</f>
        <v>66.400000000000006</v>
      </c>
      <c r="J948" s="8"/>
      <c r="K948" s="9">
        <f>+I948*H948</f>
        <v>132.80000000000001</v>
      </c>
    </row>
    <row r="949" spans="1:12" x14ac:dyDescent="0.3">
      <c r="A949" s="1211"/>
      <c r="B949" s="1212"/>
      <c r="C949" s="5"/>
      <c r="D949" s="5"/>
      <c r="E949" s="6"/>
      <c r="F949" s="7"/>
      <c r="G949" s="7"/>
      <c r="H949" s="7"/>
      <c r="I949" s="7"/>
      <c r="J949" s="8"/>
      <c r="K949" s="9">
        <f>+I949</f>
        <v>0</v>
      </c>
    </row>
    <row r="950" spans="1:12" x14ac:dyDescent="0.3">
      <c r="A950" s="1213"/>
      <c r="B950" s="1214"/>
      <c r="C950" s="5"/>
      <c r="D950" s="5"/>
      <c r="E950" s="6"/>
      <c r="F950" s="7"/>
      <c r="G950" s="7"/>
      <c r="H950" s="7"/>
      <c r="I950" s="27"/>
      <c r="J950" s="46"/>
      <c r="K950" s="47">
        <f>+J950</f>
        <v>0</v>
      </c>
    </row>
    <row r="951" spans="1:12" ht="14.4" x14ac:dyDescent="0.3">
      <c r="A951" s="1215"/>
      <c r="B951" s="1216"/>
      <c r="C951" s="1216"/>
      <c r="D951" s="1216"/>
      <c r="E951" s="1216"/>
      <c r="F951" s="1216"/>
      <c r="G951" s="1216"/>
      <c r="H951" s="1216"/>
      <c r="I951" s="1216"/>
      <c r="J951" s="1216"/>
      <c r="K951" s="1217"/>
    </row>
    <row r="952" spans="1:12" ht="14.4" x14ac:dyDescent="0.3">
      <c r="A952" s="34"/>
      <c r="B952" s="35"/>
      <c r="C952" s="31"/>
      <c r="D952" s="31"/>
      <c r="E952" s="32"/>
      <c r="F952" s="32"/>
      <c r="G952" s="32"/>
      <c r="H952" s="32"/>
      <c r="I952" s="32"/>
      <c r="J952" s="32"/>
      <c r="K952" s="33"/>
    </row>
    <row r="953" spans="1:12" ht="14.4" thickBot="1" x14ac:dyDescent="0.35">
      <c r="A953" s="1218" t="s">
        <v>19</v>
      </c>
      <c r="B953" s="1219"/>
      <c r="C953" s="1219"/>
      <c r="D953" s="1219"/>
      <c r="E953" s="1219"/>
      <c r="F953" s="1219"/>
      <c r="G953" s="1219"/>
      <c r="H953" s="1219"/>
      <c r="I953" s="20"/>
      <c r="J953" s="20"/>
      <c r="K953" s="21"/>
    </row>
    <row r="954" spans="1:12" ht="14.4" thickBot="1" x14ac:dyDescent="0.35">
      <c r="A954" s="1220"/>
      <c r="B954" s="1221"/>
      <c r="C954" s="1221"/>
      <c r="D954" s="1221"/>
      <c r="E954" s="1221"/>
      <c r="F954" s="1221"/>
      <c r="G954" s="1221"/>
      <c r="H954" s="1221"/>
      <c r="I954" s="1222" t="s">
        <v>15</v>
      </c>
      <c r="J954" s="1223"/>
      <c r="K954" s="28">
        <f>SUM(K948:K950)</f>
        <v>132.80000000000001</v>
      </c>
      <c r="L954" s="53">
        <f>+'[73]PPTO GENERAL'!$E$266</f>
        <v>132.79999999999998</v>
      </c>
    </row>
    <row r="955" spans="1:12" ht="14.4" thickBot="1" x14ac:dyDescent="0.35">
      <c r="A955" s="1224"/>
      <c r="B955" s="1225"/>
      <c r="C955" s="1225"/>
      <c r="D955" s="1225"/>
      <c r="E955" s="1225"/>
      <c r="F955" s="1225"/>
      <c r="G955" s="1225"/>
      <c r="H955" s="1225"/>
      <c r="I955" s="1225"/>
      <c r="J955" s="1225"/>
      <c r="K955" s="1226"/>
    </row>
    <row r="956" spans="1:12" x14ac:dyDescent="0.3">
      <c r="A956" s="1233" t="s">
        <v>119</v>
      </c>
      <c r="B956" s="1234"/>
      <c r="C956" s="1234"/>
      <c r="D956" s="1234"/>
      <c r="E956" s="1234"/>
      <c r="F956" s="1234"/>
      <c r="G956" s="1234"/>
      <c r="H956" s="1234"/>
      <c r="I956" s="1234"/>
      <c r="J956" s="1234"/>
      <c r="K956" s="1235"/>
    </row>
    <row r="957" spans="1:12" x14ac:dyDescent="0.3">
      <c r="A957" s="1236" t="s">
        <v>6</v>
      </c>
      <c r="B957" s="1237"/>
      <c r="C957" s="1240" t="s">
        <v>7</v>
      </c>
      <c r="D957" s="1237"/>
      <c r="E957" s="1242" t="s">
        <v>8</v>
      </c>
      <c r="F957" s="1243"/>
      <c r="G957" s="1244"/>
      <c r="H957" s="1242" t="s">
        <v>0</v>
      </c>
      <c r="I957" s="1243"/>
      <c r="J957" s="1244"/>
      <c r="K957" s="1245" t="s">
        <v>3</v>
      </c>
    </row>
    <row r="958" spans="1:12" x14ac:dyDescent="0.3">
      <c r="A958" s="1238"/>
      <c r="B958" s="1239"/>
      <c r="C958" s="1241"/>
      <c r="D958" s="1239"/>
      <c r="E958" s="3" t="s">
        <v>16</v>
      </c>
      <c r="F958" s="3" t="s">
        <v>17</v>
      </c>
      <c r="G958" s="3" t="s">
        <v>11</v>
      </c>
      <c r="H958" s="4" t="s">
        <v>1</v>
      </c>
      <c r="I958" s="4" t="s">
        <v>12</v>
      </c>
      <c r="J958" s="4" t="s">
        <v>13</v>
      </c>
      <c r="K958" s="1246"/>
    </row>
    <row r="959" spans="1:12" ht="34.799999999999997" customHeight="1" x14ac:dyDescent="0.3">
      <c r="A959" s="1211" t="s">
        <v>81</v>
      </c>
      <c r="B959" s="1212"/>
      <c r="C959" s="5" t="s">
        <v>22</v>
      </c>
      <c r="D959" s="5" t="s">
        <v>109</v>
      </c>
      <c r="E959" s="6">
        <v>2.4</v>
      </c>
      <c r="F959" s="7">
        <v>1.05</v>
      </c>
      <c r="G959" s="7">
        <v>0.1</v>
      </c>
      <c r="H959" s="27">
        <v>4</v>
      </c>
      <c r="I959" s="7">
        <f>+E959*F959</f>
        <v>2.52</v>
      </c>
      <c r="J959" s="8"/>
      <c r="K959" s="9">
        <f>+I959*H959</f>
        <v>10.08</v>
      </c>
    </row>
    <row r="960" spans="1:12" x14ac:dyDescent="0.3">
      <c r="A960" s="1211"/>
      <c r="B960" s="1212"/>
      <c r="C960" s="5"/>
      <c r="D960" s="5"/>
      <c r="E960" s="6"/>
      <c r="F960" s="7"/>
      <c r="G960" s="7"/>
      <c r="H960" s="7"/>
      <c r="I960" s="7"/>
      <c r="J960" s="8"/>
      <c r="K960" s="9">
        <f>+I960</f>
        <v>0</v>
      </c>
    </row>
    <row r="961" spans="1:12" x14ac:dyDescent="0.3">
      <c r="A961" s="1213"/>
      <c r="B961" s="1214"/>
      <c r="C961" s="5"/>
      <c r="D961" s="5"/>
      <c r="E961" s="6"/>
      <c r="F961" s="7"/>
      <c r="G961" s="7"/>
      <c r="H961" s="7"/>
      <c r="I961" s="27"/>
      <c r="J961" s="46"/>
      <c r="K961" s="47">
        <f>+J961</f>
        <v>0</v>
      </c>
    </row>
    <row r="962" spans="1:12" ht="14.4" x14ac:dyDescent="0.3">
      <c r="A962" s="1215"/>
      <c r="B962" s="1216"/>
      <c r="C962" s="1216"/>
      <c r="D962" s="1216"/>
      <c r="E962" s="1216"/>
      <c r="F962" s="1216"/>
      <c r="G962" s="1216"/>
      <c r="H962" s="1216"/>
      <c r="I962" s="1216"/>
      <c r="J962" s="1216"/>
      <c r="K962" s="1217"/>
    </row>
    <row r="963" spans="1:12" ht="14.4" x14ac:dyDescent="0.3">
      <c r="A963" s="34"/>
      <c r="B963" s="35"/>
      <c r="C963" s="31"/>
      <c r="D963" s="31"/>
      <c r="E963" s="32"/>
      <c r="F963" s="32"/>
      <c r="G963" s="32"/>
      <c r="H963" s="32"/>
      <c r="I963" s="32"/>
      <c r="J963" s="32"/>
      <c r="K963" s="33"/>
    </row>
    <row r="964" spans="1:12" ht="14.4" thickBot="1" x14ac:dyDescent="0.35">
      <c r="A964" s="1218" t="s">
        <v>19</v>
      </c>
      <c r="B964" s="1219"/>
      <c r="C964" s="1219"/>
      <c r="D964" s="1219"/>
      <c r="E964" s="1219"/>
      <c r="F964" s="1219"/>
      <c r="G964" s="1219"/>
      <c r="H964" s="1219"/>
      <c r="I964" s="20"/>
      <c r="J964" s="20"/>
      <c r="K964" s="21"/>
    </row>
    <row r="965" spans="1:12" ht="14.4" thickBot="1" x14ac:dyDescent="0.35">
      <c r="A965" s="1220"/>
      <c r="B965" s="1221"/>
      <c r="C965" s="1221"/>
      <c r="D965" s="1221"/>
      <c r="E965" s="1221"/>
      <c r="F965" s="1221"/>
      <c r="G965" s="1221"/>
      <c r="H965" s="1221"/>
      <c r="I965" s="1222" t="s">
        <v>15</v>
      </c>
      <c r="J965" s="1223"/>
      <c r="K965" s="28">
        <f>SUM(K959:K961)</f>
        <v>10.08</v>
      </c>
      <c r="L965" s="53">
        <f>+'[73]PPTO GENERAL'!$E$267</f>
        <v>10.08</v>
      </c>
    </row>
    <row r="966" spans="1:12" ht="14.4" thickBot="1" x14ac:dyDescent="0.35">
      <c r="A966" s="1224"/>
      <c r="B966" s="1225"/>
      <c r="C966" s="1225"/>
      <c r="D966" s="1225"/>
      <c r="E966" s="1225"/>
      <c r="F966" s="1225"/>
      <c r="G966" s="1225"/>
      <c r="H966" s="1225"/>
      <c r="I966" s="1225"/>
      <c r="J966" s="1225"/>
      <c r="K966" s="1226"/>
    </row>
    <row r="967" spans="1:12" x14ac:dyDescent="0.3">
      <c r="A967" s="1233" t="s">
        <v>120</v>
      </c>
      <c r="B967" s="1234"/>
      <c r="C967" s="1234"/>
      <c r="D967" s="1234"/>
      <c r="E967" s="1234"/>
      <c r="F967" s="1234"/>
      <c r="G967" s="1234"/>
      <c r="H967" s="1234"/>
      <c r="I967" s="1234"/>
      <c r="J967" s="1234"/>
      <c r="K967" s="1235"/>
    </row>
    <row r="968" spans="1:12" x14ac:dyDescent="0.3">
      <c r="A968" s="1236" t="s">
        <v>6</v>
      </c>
      <c r="B968" s="1237"/>
      <c r="C968" s="1240" t="s">
        <v>7</v>
      </c>
      <c r="D968" s="1237"/>
      <c r="E968" s="1242" t="s">
        <v>8</v>
      </c>
      <c r="F968" s="1243"/>
      <c r="G968" s="1244"/>
      <c r="H968" s="1242" t="s">
        <v>0</v>
      </c>
      <c r="I968" s="1243"/>
      <c r="J968" s="1244"/>
      <c r="K968" s="1245" t="s">
        <v>3</v>
      </c>
    </row>
    <row r="969" spans="1:12" x14ac:dyDescent="0.3">
      <c r="A969" s="1238"/>
      <c r="B969" s="1239"/>
      <c r="C969" s="1241"/>
      <c r="D969" s="1239"/>
      <c r="E969" s="3" t="s">
        <v>16</v>
      </c>
      <c r="F969" s="3" t="s">
        <v>17</v>
      </c>
      <c r="G969" s="3" t="s">
        <v>11</v>
      </c>
      <c r="H969" s="4" t="s">
        <v>1</v>
      </c>
      <c r="I969" s="4" t="s">
        <v>12</v>
      </c>
      <c r="J969" s="4" t="s">
        <v>13</v>
      </c>
      <c r="K969" s="1246"/>
    </row>
    <row r="970" spans="1:12" ht="33.6" customHeight="1" x14ac:dyDescent="0.3">
      <c r="A970" s="1211" t="s">
        <v>81</v>
      </c>
      <c r="B970" s="1212"/>
      <c r="C970" s="5" t="s">
        <v>22</v>
      </c>
      <c r="D970" s="5" t="s">
        <v>109</v>
      </c>
      <c r="E970" s="6">
        <v>30</v>
      </c>
      <c r="F970" s="7">
        <v>4.1399999999999997</v>
      </c>
      <c r="G970" s="7">
        <v>3.6</v>
      </c>
      <c r="H970" s="27">
        <v>1</v>
      </c>
      <c r="I970" s="7">
        <f>+E970*F970</f>
        <v>124.19999999999999</v>
      </c>
      <c r="J970" s="8">
        <f>+E970*F970*G970</f>
        <v>447.11999999999995</v>
      </c>
      <c r="K970" s="9">
        <f>+J970</f>
        <v>447.11999999999995</v>
      </c>
    </row>
    <row r="971" spans="1:12" x14ac:dyDescent="0.3">
      <c r="A971" s="1211"/>
      <c r="B971" s="1212"/>
      <c r="C971" s="5"/>
      <c r="D971" s="5"/>
      <c r="E971" s="6"/>
      <c r="F971" s="7"/>
      <c r="G971" s="7"/>
      <c r="H971" s="7"/>
      <c r="I971" s="7"/>
      <c r="J971" s="8"/>
      <c r="K971" s="9">
        <f>+I971</f>
        <v>0</v>
      </c>
    </row>
    <row r="972" spans="1:12" x14ac:dyDescent="0.3">
      <c r="A972" s="1213"/>
      <c r="B972" s="1214"/>
      <c r="C972" s="5"/>
      <c r="D972" s="5"/>
      <c r="E972" s="6"/>
      <c r="F972" s="7"/>
      <c r="G972" s="7"/>
      <c r="H972" s="7"/>
      <c r="I972" s="27"/>
      <c r="J972" s="46"/>
      <c r="K972" s="47">
        <f>+J972</f>
        <v>0</v>
      </c>
    </row>
    <row r="973" spans="1:12" ht="14.4" x14ac:dyDescent="0.3">
      <c r="A973" s="1215"/>
      <c r="B973" s="1216"/>
      <c r="C973" s="1216"/>
      <c r="D973" s="1216"/>
      <c r="E973" s="1216"/>
      <c r="F973" s="1216"/>
      <c r="G973" s="1216"/>
      <c r="H973" s="1216"/>
      <c r="I973" s="1216"/>
      <c r="J973" s="1216"/>
      <c r="K973" s="1217"/>
    </row>
    <row r="974" spans="1:12" ht="14.4" x14ac:dyDescent="0.3">
      <c r="A974" s="34"/>
      <c r="B974" s="35"/>
      <c r="C974" s="31"/>
      <c r="D974" s="31"/>
      <c r="E974" s="32"/>
      <c r="F974" s="32"/>
      <c r="G974" s="32"/>
      <c r="H974" s="32"/>
      <c r="I974" s="32"/>
      <c r="J974" s="32"/>
      <c r="K974" s="33"/>
    </row>
    <row r="975" spans="1:12" ht="14.4" thickBot="1" x14ac:dyDescent="0.35">
      <c r="A975" s="1218" t="s">
        <v>19</v>
      </c>
      <c r="B975" s="1219"/>
      <c r="C975" s="1219"/>
      <c r="D975" s="1219"/>
      <c r="E975" s="1219"/>
      <c r="F975" s="1219"/>
      <c r="G975" s="1219"/>
      <c r="H975" s="1219"/>
      <c r="I975" s="20"/>
      <c r="J975" s="20"/>
      <c r="K975" s="21"/>
    </row>
    <row r="976" spans="1:12" ht="14.4" thickBot="1" x14ac:dyDescent="0.35">
      <c r="A976" s="1220"/>
      <c r="B976" s="1221"/>
      <c r="C976" s="1221"/>
      <c r="D976" s="1221"/>
      <c r="E976" s="1221"/>
      <c r="F976" s="1221"/>
      <c r="G976" s="1221"/>
      <c r="H976" s="1221"/>
      <c r="I976" s="1222" t="s">
        <v>15</v>
      </c>
      <c r="J976" s="1223"/>
      <c r="K976" s="28">
        <f>SUM(K970:K972)</f>
        <v>447.11999999999995</v>
      </c>
      <c r="L976" s="53">
        <f>+'[73]PPTO GENERAL'!$E$270</f>
        <v>447.11999999999995</v>
      </c>
    </row>
    <row r="977" spans="1:12" ht="14.4" thickBot="1" x14ac:dyDescent="0.35">
      <c r="A977" s="1224"/>
      <c r="B977" s="1225"/>
      <c r="C977" s="1225"/>
      <c r="D977" s="1225"/>
      <c r="E977" s="1225"/>
      <c r="F977" s="1225"/>
      <c r="G977" s="1225"/>
      <c r="H977" s="1225"/>
      <c r="I977" s="1225"/>
      <c r="J977" s="1225"/>
      <c r="K977" s="1226"/>
    </row>
    <row r="978" spans="1:12" ht="32.4" customHeight="1" x14ac:dyDescent="0.3">
      <c r="A978" s="1233" t="s">
        <v>121</v>
      </c>
      <c r="B978" s="1234"/>
      <c r="C978" s="1234"/>
      <c r="D978" s="1234"/>
      <c r="E978" s="1234"/>
      <c r="F978" s="1234"/>
      <c r="G978" s="1234"/>
      <c r="H978" s="1234"/>
      <c r="I978" s="1234"/>
      <c r="J978" s="1234"/>
      <c r="K978" s="1235"/>
    </row>
    <row r="979" spans="1:12" x14ac:dyDescent="0.3">
      <c r="A979" s="1236" t="s">
        <v>6</v>
      </c>
      <c r="B979" s="1237"/>
      <c r="C979" s="1240" t="s">
        <v>7</v>
      </c>
      <c r="D979" s="1237"/>
      <c r="E979" s="1242" t="s">
        <v>8</v>
      </c>
      <c r="F979" s="1243"/>
      <c r="G979" s="1244"/>
      <c r="H979" s="1242" t="s">
        <v>0</v>
      </c>
      <c r="I979" s="1243"/>
      <c r="J979" s="1244"/>
      <c r="K979" s="1245" t="s">
        <v>3</v>
      </c>
    </row>
    <row r="980" spans="1:12" x14ac:dyDescent="0.3">
      <c r="A980" s="1238"/>
      <c r="B980" s="1239"/>
      <c r="C980" s="1241"/>
      <c r="D980" s="1239"/>
      <c r="E980" s="3" t="s">
        <v>16</v>
      </c>
      <c r="F980" s="3" t="s">
        <v>17</v>
      </c>
      <c r="G980" s="3" t="s">
        <v>11</v>
      </c>
      <c r="H980" s="4" t="s">
        <v>122</v>
      </c>
      <c r="I980" s="4" t="s">
        <v>12</v>
      </c>
      <c r="J980" s="4" t="s">
        <v>13</v>
      </c>
      <c r="K980" s="1246"/>
    </row>
    <row r="981" spans="1:12" ht="37.200000000000003" customHeight="1" x14ac:dyDescent="0.3">
      <c r="A981" s="1211" t="s">
        <v>81</v>
      </c>
      <c r="B981" s="1212"/>
      <c r="C981" s="5" t="s">
        <v>22</v>
      </c>
      <c r="D981" s="5" t="s">
        <v>109</v>
      </c>
      <c r="E981" s="6">
        <v>30</v>
      </c>
      <c r="F981" s="7">
        <v>4.1399999999999997</v>
      </c>
      <c r="G981" s="7">
        <v>3.6</v>
      </c>
      <c r="H981" s="27">
        <v>5</v>
      </c>
      <c r="I981" s="7">
        <f>+E981*F981</f>
        <v>124.19999999999999</v>
      </c>
      <c r="J981" s="8">
        <f>+E981*F981*G981</f>
        <v>447.11999999999995</v>
      </c>
      <c r="K981" s="9">
        <f>+J981*H981</f>
        <v>2235.6</v>
      </c>
    </row>
    <row r="982" spans="1:12" x14ac:dyDescent="0.3">
      <c r="A982" s="1211"/>
      <c r="B982" s="1212"/>
      <c r="C982" s="5"/>
      <c r="D982" s="5"/>
      <c r="E982" s="6"/>
      <c r="F982" s="7"/>
      <c r="G982" s="7"/>
      <c r="H982" s="7"/>
      <c r="I982" s="7"/>
      <c r="J982" s="8"/>
      <c r="K982" s="9">
        <f>+I982</f>
        <v>0</v>
      </c>
    </row>
    <row r="983" spans="1:12" x14ac:dyDescent="0.3">
      <c r="A983" s="1213"/>
      <c r="B983" s="1214"/>
      <c r="C983" s="5"/>
      <c r="D983" s="5"/>
      <c r="E983" s="6"/>
      <c r="F983" s="7"/>
      <c r="G983" s="7"/>
      <c r="H983" s="7"/>
      <c r="I983" s="27"/>
      <c r="J983" s="46"/>
      <c r="K983" s="47">
        <f>+J983</f>
        <v>0</v>
      </c>
    </row>
    <row r="984" spans="1:12" ht="14.4" x14ac:dyDescent="0.3">
      <c r="A984" s="1215"/>
      <c r="B984" s="1216"/>
      <c r="C984" s="1216"/>
      <c r="D984" s="1216"/>
      <c r="E984" s="1216"/>
      <c r="F984" s="1216"/>
      <c r="G984" s="1216"/>
      <c r="H984" s="1216"/>
      <c r="I984" s="1216"/>
      <c r="J984" s="1216"/>
      <c r="K984" s="1217"/>
    </row>
    <row r="985" spans="1:12" ht="14.4" x14ac:dyDescent="0.3">
      <c r="A985" s="34"/>
      <c r="B985" s="35"/>
      <c r="C985" s="31"/>
      <c r="D985" s="31"/>
      <c r="E985" s="32"/>
      <c r="F985" s="32"/>
      <c r="G985" s="32"/>
      <c r="H985" s="32"/>
      <c r="I985" s="32"/>
      <c r="J985" s="32"/>
      <c r="K985" s="33"/>
    </row>
    <row r="986" spans="1:12" ht="14.4" thickBot="1" x14ac:dyDescent="0.35">
      <c r="A986" s="1218" t="s">
        <v>19</v>
      </c>
      <c r="B986" s="1219"/>
      <c r="C986" s="1219"/>
      <c r="D986" s="1219"/>
      <c r="E986" s="1219"/>
      <c r="F986" s="1219"/>
      <c r="G986" s="1219"/>
      <c r="H986" s="1219"/>
      <c r="I986" s="20"/>
      <c r="J986" s="20"/>
      <c r="K986" s="21"/>
    </row>
    <row r="987" spans="1:12" ht="14.4" thickBot="1" x14ac:dyDescent="0.35">
      <c r="A987" s="1220"/>
      <c r="B987" s="1221"/>
      <c r="C987" s="1221"/>
      <c r="D987" s="1221"/>
      <c r="E987" s="1221"/>
      <c r="F987" s="1221"/>
      <c r="G987" s="1221"/>
      <c r="H987" s="1221"/>
      <c r="I987" s="1222" t="s">
        <v>15</v>
      </c>
      <c r="J987" s="1223"/>
      <c r="K987" s="28">
        <f>SUM(K981:K983)</f>
        <v>2235.6</v>
      </c>
      <c r="L987" s="53">
        <f>+'[73]PPTO GENERAL'!$E$271</f>
        <v>2235.6</v>
      </c>
    </row>
    <row r="988" spans="1:12" ht="14.4" thickBot="1" x14ac:dyDescent="0.35">
      <c r="A988" s="1224"/>
      <c r="B988" s="1225"/>
      <c r="C988" s="1225"/>
      <c r="D988" s="1225"/>
      <c r="E988" s="1225"/>
      <c r="F988" s="1225"/>
      <c r="G988" s="1225"/>
      <c r="H988" s="1225"/>
      <c r="I988" s="1225"/>
      <c r="J988" s="1225"/>
      <c r="K988" s="1226"/>
    </row>
    <row r="989" spans="1:12" x14ac:dyDescent="0.3">
      <c r="A989" s="1233" t="s">
        <v>123</v>
      </c>
      <c r="B989" s="1234"/>
      <c r="C989" s="1234"/>
      <c r="D989" s="1234"/>
      <c r="E989" s="1234"/>
      <c r="F989" s="1234"/>
      <c r="G989" s="1234"/>
      <c r="H989" s="1234"/>
      <c r="I989" s="1234"/>
      <c r="J989" s="1234"/>
      <c r="K989" s="1235"/>
    </row>
    <row r="990" spans="1:12" x14ac:dyDescent="0.3">
      <c r="A990" s="1236" t="s">
        <v>6</v>
      </c>
      <c r="B990" s="1237"/>
      <c r="C990" s="1240" t="s">
        <v>7</v>
      </c>
      <c r="D990" s="1237"/>
      <c r="E990" s="1242" t="s">
        <v>8</v>
      </c>
      <c r="F990" s="1243"/>
      <c r="G990" s="1244"/>
      <c r="H990" s="1242" t="s">
        <v>0</v>
      </c>
      <c r="I990" s="1243"/>
      <c r="J990" s="1244"/>
      <c r="K990" s="1245" t="s">
        <v>3</v>
      </c>
    </row>
    <row r="991" spans="1:12" x14ac:dyDescent="0.3">
      <c r="A991" s="1238"/>
      <c r="B991" s="1239"/>
      <c r="C991" s="1241"/>
      <c r="D991" s="1239"/>
      <c r="E991" s="3" t="s">
        <v>16</v>
      </c>
      <c r="F991" s="3" t="s">
        <v>17</v>
      </c>
      <c r="G991" s="3" t="s">
        <v>11</v>
      </c>
      <c r="H991" s="4" t="s">
        <v>1</v>
      </c>
      <c r="I991" s="4" t="s">
        <v>12</v>
      </c>
      <c r="J991" s="4" t="s">
        <v>13</v>
      </c>
      <c r="K991" s="1246"/>
    </row>
    <row r="992" spans="1:12" ht="42" customHeight="1" x14ac:dyDescent="0.3">
      <c r="A992" s="1211" t="s">
        <v>81</v>
      </c>
      <c r="B992" s="1212"/>
      <c r="C992" s="5" t="s">
        <v>22</v>
      </c>
      <c r="D992" s="5" t="s">
        <v>109</v>
      </c>
      <c r="E992" s="6">
        <v>30</v>
      </c>
      <c r="F992" s="7">
        <v>4.1399999999999997</v>
      </c>
      <c r="G992" s="7">
        <v>0.6</v>
      </c>
      <c r="H992" s="27">
        <v>1</v>
      </c>
      <c r="I992" s="7">
        <f>+E992*F992</f>
        <v>124.19999999999999</v>
      </c>
      <c r="J992" s="8">
        <f>+E992*F992*G992</f>
        <v>74.52</v>
      </c>
      <c r="K992" s="9">
        <f>+J992*H992</f>
        <v>74.52</v>
      </c>
    </row>
    <row r="993" spans="1:12" ht="42" customHeight="1" x14ac:dyDescent="0.3">
      <c r="A993" s="1211" t="s">
        <v>81</v>
      </c>
      <c r="B993" s="1212"/>
      <c r="C993" s="5" t="s">
        <v>22</v>
      </c>
      <c r="D993" s="5" t="s">
        <v>109</v>
      </c>
      <c r="E993" s="6">
        <v>30</v>
      </c>
      <c r="F993" s="7">
        <v>3.6</v>
      </c>
      <c r="G993" s="7">
        <v>0.45</v>
      </c>
      <c r="H993" s="27">
        <v>1</v>
      </c>
      <c r="I993" s="7">
        <f>+E993*F993</f>
        <v>108</v>
      </c>
      <c r="J993" s="8">
        <f>+E993*F993*G993</f>
        <v>48.6</v>
      </c>
      <c r="K993" s="9">
        <f>+J993*H993</f>
        <v>48.6</v>
      </c>
    </row>
    <row r="994" spans="1:12" x14ac:dyDescent="0.3">
      <c r="A994" s="1213"/>
      <c r="B994" s="1214"/>
      <c r="C994" s="5"/>
      <c r="D994" s="5"/>
      <c r="E994" s="6"/>
      <c r="F994" s="7"/>
      <c r="G994" s="7"/>
      <c r="H994" s="7"/>
      <c r="I994" s="27"/>
      <c r="J994" s="46"/>
      <c r="K994" s="47">
        <f>+J994</f>
        <v>0</v>
      </c>
    </row>
    <row r="995" spans="1:12" ht="14.4" x14ac:dyDescent="0.3">
      <c r="A995" s="1215"/>
      <c r="B995" s="1216"/>
      <c r="C995" s="1216"/>
      <c r="D995" s="1216"/>
      <c r="E995" s="1216"/>
      <c r="F995" s="1216"/>
      <c r="G995" s="1216"/>
      <c r="H995" s="1216"/>
      <c r="I995" s="1216"/>
      <c r="J995" s="1216"/>
      <c r="K995" s="1217"/>
    </row>
    <row r="996" spans="1:12" ht="14.4" x14ac:dyDescent="0.3">
      <c r="A996" s="34"/>
      <c r="B996" s="35"/>
      <c r="C996" s="31"/>
      <c r="D996" s="31"/>
      <c r="E996" s="32"/>
      <c r="F996" s="32"/>
      <c r="G996" s="32"/>
      <c r="H996" s="32"/>
      <c r="I996" s="32"/>
      <c r="J996" s="32"/>
      <c r="K996" s="33"/>
    </row>
    <row r="997" spans="1:12" ht="14.4" thickBot="1" x14ac:dyDescent="0.35">
      <c r="A997" s="1218" t="s">
        <v>19</v>
      </c>
      <c r="B997" s="1219"/>
      <c r="C997" s="1219"/>
      <c r="D997" s="1219"/>
      <c r="E997" s="1219"/>
      <c r="F997" s="1219"/>
      <c r="G997" s="1219"/>
      <c r="H997" s="1219"/>
      <c r="I997" s="20"/>
      <c r="J997" s="20"/>
      <c r="K997" s="21"/>
    </row>
    <row r="998" spans="1:12" ht="14.4" thickBot="1" x14ac:dyDescent="0.35">
      <c r="A998" s="1220"/>
      <c r="B998" s="1221"/>
      <c r="C998" s="1221"/>
      <c r="D998" s="1221"/>
      <c r="E998" s="1221"/>
      <c r="F998" s="1221"/>
      <c r="G998" s="1221"/>
      <c r="H998" s="1221"/>
      <c r="I998" s="1222" t="s">
        <v>15</v>
      </c>
      <c r="J998" s="1223"/>
      <c r="K998" s="28">
        <f>SUM(K992:K994)</f>
        <v>123.12</v>
      </c>
      <c r="L998" s="53">
        <f>+'[73]PPTO GENERAL'!$E$272</f>
        <v>123.12</v>
      </c>
    </row>
    <row r="999" spans="1:12" ht="14.4" thickBot="1" x14ac:dyDescent="0.35">
      <c r="A999" s="1224"/>
      <c r="B999" s="1225"/>
      <c r="C999" s="1225"/>
      <c r="D999" s="1225"/>
      <c r="E999" s="1225"/>
      <c r="F999" s="1225"/>
      <c r="G999" s="1225"/>
      <c r="H999" s="1225"/>
      <c r="I999" s="1225"/>
      <c r="J999" s="1225"/>
      <c r="K999" s="1226"/>
    </row>
    <row r="1000" spans="1:12" x14ac:dyDescent="0.3">
      <c r="A1000" s="1233" t="s">
        <v>124</v>
      </c>
      <c r="B1000" s="1234"/>
      <c r="C1000" s="1234"/>
      <c r="D1000" s="1234"/>
      <c r="E1000" s="1234"/>
      <c r="F1000" s="1234"/>
      <c r="G1000" s="1234"/>
      <c r="H1000" s="1234"/>
      <c r="I1000" s="1234"/>
      <c r="J1000" s="1234"/>
      <c r="K1000" s="1235"/>
    </row>
    <row r="1001" spans="1:12" x14ac:dyDescent="0.3">
      <c r="A1001" s="1236" t="s">
        <v>6</v>
      </c>
      <c r="B1001" s="1237"/>
      <c r="C1001" s="1240" t="s">
        <v>7</v>
      </c>
      <c r="D1001" s="1237"/>
      <c r="E1001" s="1242" t="s">
        <v>8</v>
      </c>
      <c r="F1001" s="1243"/>
      <c r="G1001" s="1244"/>
      <c r="H1001" s="1242" t="s">
        <v>0</v>
      </c>
      <c r="I1001" s="1243"/>
      <c r="J1001" s="1244"/>
      <c r="K1001" s="1245" t="s">
        <v>3</v>
      </c>
    </row>
    <row r="1002" spans="1:12" x14ac:dyDescent="0.3">
      <c r="A1002" s="1238"/>
      <c r="B1002" s="1239"/>
      <c r="C1002" s="1241"/>
      <c r="D1002" s="1239"/>
      <c r="E1002" s="3" t="s">
        <v>16</v>
      </c>
      <c r="F1002" s="3" t="s">
        <v>17</v>
      </c>
      <c r="G1002" s="3" t="s">
        <v>11</v>
      </c>
      <c r="H1002" s="4" t="s">
        <v>125</v>
      </c>
      <c r="I1002" s="4" t="s">
        <v>12</v>
      </c>
      <c r="J1002" s="4" t="s">
        <v>13</v>
      </c>
      <c r="K1002" s="1246"/>
    </row>
    <row r="1003" spans="1:12" x14ac:dyDescent="0.3">
      <c r="A1003" s="1211" t="s">
        <v>81</v>
      </c>
      <c r="B1003" s="1212"/>
      <c r="C1003" s="5" t="s">
        <v>22</v>
      </c>
      <c r="D1003" s="5" t="s">
        <v>109</v>
      </c>
      <c r="E1003" s="6">
        <v>30</v>
      </c>
      <c r="F1003" s="7">
        <v>4.1399999999999997</v>
      </c>
      <c r="G1003" s="7">
        <v>0.6</v>
      </c>
      <c r="H1003" s="27">
        <v>180</v>
      </c>
      <c r="I1003" s="7">
        <f>+E1003*F1003</f>
        <v>124.19999999999999</v>
      </c>
      <c r="J1003" s="8">
        <f>+E1003*F1003*G1003</f>
        <v>74.52</v>
      </c>
      <c r="K1003" s="9">
        <f>+J1003*H1003</f>
        <v>13413.599999999999</v>
      </c>
    </row>
    <row r="1004" spans="1:12" x14ac:dyDescent="0.3">
      <c r="A1004" s="1211" t="s">
        <v>81</v>
      </c>
      <c r="B1004" s="1212"/>
      <c r="C1004" s="5" t="s">
        <v>22</v>
      </c>
      <c r="D1004" s="5" t="s">
        <v>109</v>
      </c>
      <c r="E1004" s="6">
        <v>30</v>
      </c>
      <c r="F1004" s="7">
        <v>3.6</v>
      </c>
      <c r="G1004" s="7">
        <v>0.45</v>
      </c>
      <c r="H1004" s="27">
        <v>180</v>
      </c>
      <c r="I1004" s="7">
        <f>+E1004*F1004</f>
        <v>108</v>
      </c>
      <c r="J1004" s="8">
        <f>+E1004*F1004*G1004</f>
        <v>48.6</v>
      </c>
      <c r="K1004" s="9">
        <f>+J1004*H1004</f>
        <v>8748</v>
      </c>
    </row>
    <row r="1005" spans="1:12" x14ac:dyDescent="0.3">
      <c r="A1005" s="1213"/>
      <c r="B1005" s="1214"/>
      <c r="C1005" s="5"/>
      <c r="D1005" s="5"/>
      <c r="E1005" s="6"/>
      <c r="F1005" s="7"/>
      <c r="G1005" s="7"/>
      <c r="H1005" s="7"/>
      <c r="I1005" s="27"/>
      <c r="J1005" s="46"/>
      <c r="K1005" s="47">
        <f>+J1005</f>
        <v>0</v>
      </c>
    </row>
    <row r="1006" spans="1:12" ht="14.4" x14ac:dyDescent="0.3">
      <c r="A1006" s="1215"/>
      <c r="B1006" s="1216"/>
      <c r="C1006" s="1216"/>
      <c r="D1006" s="1216"/>
      <c r="E1006" s="1216"/>
      <c r="F1006" s="1216"/>
      <c r="G1006" s="1216"/>
      <c r="H1006" s="1216"/>
      <c r="I1006" s="1216"/>
      <c r="J1006" s="1216"/>
      <c r="K1006" s="1217"/>
    </row>
    <row r="1007" spans="1:12" ht="14.4" x14ac:dyDescent="0.3">
      <c r="A1007" s="34"/>
      <c r="B1007" s="35"/>
      <c r="C1007" s="31"/>
      <c r="D1007" s="31"/>
      <c r="E1007" s="32"/>
      <c r="F1007" s="32"/>
      <c r="G1007" s="32"/>
      <c r="H1007" s="32"/>
      <c r="I1007" s="32"/>
      <c r="J1007" s="32"/>
      <c r="K1007" s="33"/>
    </row>
    <row r="1008" spans="1:12" ht="14.4" thickBot="1" x14ac:dyDescent="0.35">
      <c r="A1008" s="1218" t="s">
        <v>19</v>
      </c>
      <c r="B1008" s="1219"/>
      <c r="C1008" s="1219"/>
      <c r="D1008" s="1219"/>
      <c r="E1008" s="1219"/>
      <c r="F1008" s="1219"/>
      <c r="G1008" s="1219"/>
      <c r="H1008" s="1219"/>
      <c r="I1008" s="20"/>
      <c r="J1008" s="20"/>
      <c r="K1008" s="21"/>
    </row>
    <row r="1009" spans="1:12" ht="14.4" thickBot="1" x14ac:dyDescent="0.35">
      <c r="A1009" s="1220"/>
      <c r="B1009" s="1221"/>
      <c r="C1009" s="1221"/>
      <c r="D1009" s="1221"/>
      <c r="E1009" s="1221"/>
      <c r="F1009" s="1221"/>
      <c r="G1009" s="1221"/>
      <c r="H1009" s="1221"/>
      <c r="I1009" s="1222" t="s">
        <v>15</v>
      </c>
      <c r="J1009" s="1223"/>
      <c r="K1009" s="28">
        <f>SUM(K1003:K1005)</f>
        <v>22161.599999999999</v>
      </c>
      <c r="L1009" s="53">
        <f>+'[73]PPTO GENERAL'!$E$273</f>
        <v>22161.600000000002</v>
      </c>
    </row>
    <row r="1010" spans="1:12" ht="14.4" thickBot="1" x14ac:dyDescent="0.35">
      <c r="A1010" s="1224"/>
      <c r="B1010" s="1225"/>
      <c r="C1010" s="1225"/>
      <c r="D1010" s="1225"/>
      <c r="E1010" s="1225"/>
      <c r="F1010" s="1225"/>
      <c r="G1010" s="1225"/>
      <c r="H1010" s="1225"/>
      <c r="I1010" s="1225"/>
      <c r="J1010" s="1225"/>
      <c r="K1010" s="1226"/>
    </row>
    <row r="1011" spans="1:12" x14ac:dyDescent="0.3">
      <c r="A1011" s="1233" t="s">
        <v>126</v>
      </c>
      <c r="B1011" s="1234"/>
      <c r="C1011" s="1234"/>
      <c r="D1011" s="1234"/>
      <c r="E1011" s="1234"/>
      <c r="F1011" s="1234"/>
      <c r="G1011" s="1234"/>
      <c r="H1011" s="1234"/>
      <c r="I1011" s="1234"/>
      <c r="J1011" s="1234"/>
      <c r="K1011" s="1235"/>
    </row>
    <row r="1012" spans="1:12" x14ac:dyDescent="0.3">
      <c r="A1012" s="1236" t="s">
        <v>6</v>
      </c>
      <c r="B1012" s="1237"/>
      <c r="C1012" s="1240" t="s">
        <v>7</v>
      </c>
      <c r="D1012" s="1237"/>
      <c r="E1012" s="1242" t="s">
        <v>8</v>
      </c>
      <c r="F1012" s="1243"/>
      <c r="G1012" s="1244"/>
      <c r="H1012" s="1242" t="s">
        <v>0</v>
      </c>
      <c r="I1012" s="1243"/>
      <c r="J1012" s="1244"/>
      <c r="K1012" s="1245" t="s">
        <v>3</v>
      </c>
    </row>
    <row r="1013" spans="1:12" x14ac:dyDescent="0.3">
      <c r="A1013" s="1238"/>
      <c r="B1013" s="1239"/>
      <c r="C1013" s="1241"/>
      <c r="D1013" s="1239"/>
      <c r="E1013" s="3" t="s">
        <v>16</v>
      </c>
      <c r="F1013" s="3" t="s">
        <v>17</v>
      </c>
      <c r="G1013" s="3" t="s">
        <v>11</v>
      </c>
      <c r="H1013" s="4" t="s">
        <v>127</v>
      </c>
      <c r="I1013" s="4" t="s">
        <v>12</v>
      </c>
      <c r="J1013" s="4" t="s">
        <v>13</v>
      </c>
      <c r="K1013" s="1246"/>
    </row>
    <row r="1014" spans="1:12" x14ac:dyDescent="0.3">
      <c r="A1014" s="1211" t="s">
        <v>81</v>
      </c>
      <c r="B1014" s="1212"/>
      <c r="C1014" s="5" t="s">
        <v>22</v>
      </c>
      <c r="D1014" s="5" t="s">
        <v>109</v>
      </c>
      <c r="E1014" s="6">
        <v>83</v>
      </c>
      <c r="F1014" s="7">
        <v>2.6</v>
      </c>
      <c r="G1014" s="7">
        <v>0.2</v>
      </c>
      <c r="H1014" s="27">
        <v>10</v>
      </c>
      <c r="I1014" s="7"/>
      <c r="J1014" s="8"/>
      <c r="K1014" s="9">
        <f>+H1014</f>
        <v>10</v>
      </c>
    </row>
    <row r="1015" spans="1:12" x14ac:dyDescent="0.3">
      <c r="A1015" s="1211"/>
      <c r="B1015" s="1212"/>
      <c r="C1015" s="5"/>
      <c r="D1015" s="5"/>
      <c r="E1015" s="6"/>
      <c r="F1015" s="7"/>
      <c r="G1015" s="7"/>
      <c r="H1015" s="27"/>
      <c r="I1015" s="7"/>
      <c r="J1015" s="8"/>
      <c r="K1015" s="9"/>
    </row>
    <row r="1016" spans="1:12" x14ac:dyDescent="0.3">
      <c r="A1016" s="1213"/>
      <c r="B1016" s="1214"/>
      <c r="C1016" s="5"/>
      <c r="D1016" s="5"/>
      <c r="E1016" s="6"/>
      <c r="F1016" s="7"/>
      <c r="G1016" s="7"/>
      <c r="H1016" s="7"/>
      <c r="I1016" s="27"/>
      <c r="J1016" s="46"/>
      <c r="K1016" s="47">
        <f>+J1016</f>
        <v>0</v>
      </c>
    </row>
    <row r="1017" spans="1:12" ht="14.4" x14ac:dyDescent="0.3">
      <c r="A1017" s="1215"/>
      <c r="B1017" s="1216"/>
      <c r="C1017" s="1216"/>
      <c r="D1017" s="1216"/>
      <c r="E1017" s="1216"/>
      <c r="F1017" s="1216"/>
      <c r="G1017" s="1216"/>
      <c r="H1017" s="1216"/>
      <c r="I1017" s="1216"/>
      <c r="J1017" s="1216"/>
      <c r="K1017" s="1217"/>
    </row>
    <row r="1018" spans="1:12" ht="14.4" x14ac:dyDescent="0.3">
      <c r="A1018" s="34"/>
      <c r="B1018" s="35"/>
      <c r="C1018" s="31"/>
      <c r="D1018" s="31"/>
      <c r="E1018" s="32"/>
      <c r="F1018" s="32"/>
      <c r="G1018" s="32"/>
      <c r="H1018" s="32"/>
      <c r="I1018" s="32"/>
      <c r="J1018" s="32"/>
      <c r="K1018" s="33"/>
    </row>
    <row r="1019" spans="1:12" ht="14.4" thickBot="1" x14ac:dyDescent="0.35">
      <c r="A1019" s="1218" t="s">
        <v>19</v>
      </c>
      <c r="B1019" s="1219"/>
      <c r="C1019" s="1219"/>
      <c r="D1019" s="1219"/>
      <c r="E1019" s="1219"/>
      <c r="F1019" s="1219"/>
      <c r="G1019" s="1219"/>
      <c r="H1019" s="1219"/>
      <c r="I1019" s="20"/>
      <c r="J1019" s="20"/>
      <c r="K1019" s="21"/>
    </row>
    <row r="1020" spans="1:12" ht="14.4" thickBot="1" x14ac:dyDescent="0.35">
      <c r="A1020" s="1220"/>
      <c r="B1020" s="1221"/>
      <c r="C1020" s="1221"/>
      <c r="D1020" s="1221"/>
      <c r="E1020" s="1221"/>
      <c r="F1020" s="1221"/>
      <c r="G1020" s="1221"/>
      <c r="H1020" s="1221"/>
      <c r="I1020" s="1222" t="s">
        <v>15</v>
      </c>
      <c r="J1020" s="1223"/>
      <c r="K1020" s="28">
        <f>SUM(K1014:K1016)</f>
        <v>10</v>
      </c>
    </row>
    <row r="1021" spans="1:12" ht="14.4" thickBot="1" x14ac:dyDescent="0.35">
      <c r="A1021" s="1224"/>
      <c r="B1021" s="1225"/>
      <c r="C1021" s="1225"/>
      <c r="D1021" s="1225"/>
      <c r="E1021" s="1225"/>
      <c r="F1021" s="1225"/>
      <c r="G1021" s="1225"/>
      <c r="H1021" s="1225"/>
      <c r="I1021" s="1225"/>
      <c r="J1021" s="1225"/>
      <c r="K1021" s="1226"/>
    </row>
    <row r="1022" spans="1:12" x14ac:dyDescent="0.3">
      <c r="A1022" s="1233" t="s">
        <v>128</v>
      </c>
      <c r="B1022" s="1234"/>
      <c r="C1022" s="1234"/>
      <c r="D1022" s="1234"/>
      <c r="E1022" s="1234"/>
      <c r="F1022" s="1234"/>
      <c r="G1022" s="1234"/>
      <c r="H1022" s="1234"/>
      <c r="I1022" s="1234"/>
      <c r="J1022" s="1234"/>
      <c r="K1022" s="1235"/>
    </row>
    <row r="1023" spans="1:12" x14ac:dyDescent="0.3">
      <c r="A1023" s="1236" t="s">
        <v>6</v>
      </c>
      <c r="B1023" s="1237"/>
      <c r="C1023" s="1240" t="s">
        <v>7</v>
      </c>
      <c r="D1023" s="1237"/>
      <c r="E1023" s="1242" t="s">
        <v>8</v>
      </c>
      <c r="F1023" s="1243"/>
      <c r="G1023" s="1244"/>
      <c r="H1023" s="1242" t="s">
        <v>0</v>
      </c>
      <c r="I1023" s="1243"/>
      <c r="J1023" s="1244"/>
      <c r="K1023" s="1245" t="s">
        <v>3</v>
      </c>
    </row>
    <row r="1024" spans="1:12" x14ac:dyDescent="0.3">
      <c r="A1024" s="1238"/>
      <c r="B1024" s="1239"/>
      <c r="C1024" s="1241"/>
      <c r="D1024" s="1239"/>
      <c r="E1024" s="3" t="s">
        <v>16</v>
      </c>
      <c r="F1024" s="3" t="s">
        <v>17</v>
      </c>
      <c r="G1024" s="3" t="s">
        <v>11</v>
      </c>
      <c r="H1024" s="4" t="s">
        <v>127</v>
      </c>
      <c r="I1024" s="4" t="s">
        <v>12</v>
      </c>
      <c r="J1024" s="4" t="s">
        <v>13</v>
      </c>
      <c r="K1024" s="1246"/>
    </row>
    <row r="1025" spans="1:12" x14ac:dyDescent="0.3">
      <c r="A1025" s="1211" t="s">
        <v>81</v>
      </c>
      <c r="B1025" s="1212"/>
      <c r="C1025" s="5" t="s">
        <v>22</v>
      </c>
      <c r="D1025" s="5" t="s">
        <v>109</v>
      </c>
      <c r="E1025" s="6">
        <v>83</v>
      </c>
      <c r="F1025" s="7">
        <v>2.6</v>
      </c>
      <c r="G1025" s="7">
        <v>0.2</v>
      </c>
      <c r="H1025" s="27">
        <v>4</v>
      </c>
      <c r="I1025" s="7"/>
      <c r="J1025" s="8"/>
      <c r="K1025" s="9">
        <f>+H1025*E1025</f>
        <v>332</v>
      </c>
    </row>
    <row r="1026" spans="1:12" x14ac:dyDescent="0.3">
      <c r="A1026" s="1211"/>
      <c r="B1026" s="1212"/>
      <c r="C1026" s="5"/>
      <c r="D1026" s="5"/>
      <c r="E1026" s="6"/>
      <c r="F1026" s="7"/>
      <c r="G1026" s="7"/>
      <c r="H1026" s="27"/>
      <c r="I1026" s="7"/>
      <c r="J1026" s="8"/>
      <c r="K1026" s="9"/>
    </row>
    <row r="1027" spans="1:12" x14ac:dyDescent="0.3">
      <c r="A1027" s="1213"/>
      <c r="B1027" s="1214"/>
      <c r="C1027" s="5"/>
      <c r="D1027" s="5"/>
      <c r="E1027" s="6"/>
      <c r="F1027" s="7"/>
      <c r="G1027" s="7"/>
      <c r="H1027" s="7"/>
      <c r="I1027" s="27"/>
      <c r="J1027" s="46"/>
      <c r="K1027" s="47">
        <f>+J1027</f>
        <v>0</v>
      </c>
    </row>
    <row r="1028" spans="1:12" ht="14.4" x14ac:dyDescent="0.3">
      <c r="A1028" s="1215"/>
      <c r="B1028" s="1216"/>
      <c r="C1028" s="1216"/>
      <c r="D1028" s="1216"/>
      <c r="E1028" s="1216"/>
      <c r="F1028" s="1216"/>
      <c r="G1028" s="1216"/>
      <c r="H1028" s="1216"/>
      <c r="I1028" s="1216"/>
      <c r="J1028" s="1216"/>
      <c r="K1028" s="1217"/>
    </row>
    <row r="1029" spans="1:12" ht="14.4" x14ac:dyDescent="0.3">
      <c r="A1029" s="34"/>
      <c r="B1029" s="35"/>
      <c r="C1029" s="31"/>
      <c r="D1029" s="31"/>
      <c r="E1029" s="32"/>
      <c r="F1029" s="32"/>
      <c r="G1029" s="32"/>
      <c r="H1029" s="32"/>
      <c r="I1029" s="32"/>
      <c r="J1029" s="32"/>
      <c r="K1029" s="33"/>
    </row>
    <row r="1030" spans="1:12" ht="14.4" thickBot="1" x14ac:dyDescent="0.35">
      <c r="A1030" s="1218" t="s">
        <v>19</v>
      </c>
      <c r="B1030" s="1219"/>
      <c r="C1030" s="1219"/>
      <c r="D1030" s="1219"/>
      <c r="E1030" s="1219"/>
      <c r="F1030" s="1219"/>
      <c r="G1030" s="1219"/>
      <c r="H1030" s="1219"/>
      <c r="I1030" s="20"/>
      <c r="J1030" s="20"/>
      <c r="K1030" s="21"/>
    </row>
    <row r="1031" spans="1:12" ht="14.4" thickBot="1" x14ac:dyDescent="0.35">
      <c r="A1031" s="1220"/>
      <c r="B1031" s="1221"/>
      <c r="C1031" s="1221"/>
      <c r="D1031" s="1221"/>
      <c r="E1031" s="1221"/>
      <c r="F1031" s="1221"/>
      <c r="G1031" s="1221"/>
      <c r="H1031" s="1221"/>
      <c r="I1031" s="1222" t="s">
        <v>15</v>
      </c>
      <c r="J1031" s="1223"/>
      <c r="K1031" s="28">
        <f>SUM(K1025:K1027)</f>
        <v>332</v>
      </c>
      <c r="L1031" s="53">
        <f>+'[73]PPTO GENERAL'!$E$277</f>
        <v>332</v>
      </c>
    </row>
    <row r="1032" spans="1:12" ht="14.4" thickBot="1" x14ac:dyDescent="0.35">
      <c r="A1032" s="1224"/>
      <c r="B1032" s="1225"/>
      <c r="C1032" s="1225"/>
      <c r="D1032" s="1225"/>
      <c r="E1032" s="1225"/>
      <c r="F1032" s="1225"/>
      <c r="G1032" s="1225"/>
      <c r="H1032" s="1225"/>
      <c r="I1032" s="1225"/>
      <c r="J1032" s="1225"/>
      <c r="K1032" s="1226"/>
    </row>
  </sheetData>
  <mergeCells count="1148">
    <mergeCell ref="A857:B857"/>
    <mergeCell ref="A867:B867"/>
    <mergeCell ref="A868:B868"/>
    <mergeCell ref="A869:B869"/>
    <mergeCell ref="A870:B870"/>
    <mergeCell ref="A871:K871"/>
    <mergeCell ref="A873:H874"/>
    <mergeCell ref="I874:J874"/>
    <mergeCell ref="A858:K858"/>
    <mergeCell ref="A860:H861"/>
    <mergeCell ref="I861:J861"/>
    <mergeCell ref="A863:K863"/>
    <mergeCell ref="A864:K864"/>
    <mergeCell ref="A865:B866"/>
    <mergeCell ref="C865:D866"/>
    <mergeCell ref="E865:G865"/>
    <mergeCell ref="H865:J865"/>
    <mergeCell ref="K865:K866"/>
    <mergeCell ref="A842:B842"/>
    <mergeCell ref="A843:B843"/>
    <mergeCell ref="A844:B844"/>
    <mergeCell ref="A845:B845"/>
    <mergeCell ref="A846:K846"/>
    <mergeCell ref="A848:H849"/>
    <mergeCell ref="I849:J849"/>
    <mergeCell ref="A850:K850"/>
    <mergeCell ref="A851:K851"/>
    <mergeCell ref="A852:B853"/>
    <mergeCell ref="C852:D853"/>
    <mergeCell ref="E852:G852"/>
    <mergeCell ref="H852:J852"/>
    <mergeCell ref="K852:K853"/>
    <mergeCell ref="A854:B854"/>
    <mergeCell ref="A855:B855"/>
    <mergeCell ref="A856:B856"/>
    <mergeCell ref="A23:B23"/>
    <mergeCell ref="A24:B24"/>
    <mergeCell ref="A25:B25"/>
    <mergeCell ref="A27:H28"/>
    <mergeCell ref="A18:K18"/>
    <mergeCell ref="A19:B20"/>
    <mergeCell ref="C19:D20"/>
    <mergeCell ref="E19:G19"/>
    <mergeCell ref="H19:J19"/>
    <mergeCell ref="K19:K20"/>
    <mergeCell ref="A585:K585"/>
    <mergeCell ref="A837:K837"/>
    <mergeCell ref="A838:K838"/>
    <mergeCell ref="A839:K839"/>
    <mergeCell ref="A840:B841"/>
    <mergeCell ref="C840:D841"/>
    <mergeCell ref="E840:G840"/>
    <mergeCell ref="H840:J840"/>
    <mergeCell ref="K840:K841"/>
    <mergeCell ref="A605:B605"/>
    <mergeCell ref="A606:K606"/>
    <mergeCell ref="A608:H609"/>
    <mergeCell ref="I609:J609"/>
    <mergeCell ref="A597:K597"/>
    <mergeCell ref="A601:B601"/>
    <mergeCell ref="A589:B589"/>
    <mergeCell ref="A590:B590"/>
    <mergeCell ref="A591:B591"/>
    <mergeCell ref="A592:B592"/>
    <mergeCell ref="A593:K593"/>
    <mergeCell ref="A595:H596"/>
    <mergeCell ref="I596:J596"/>
    <mergeCell ref="A3:K4"/>
    <mergeCell ref="A5:K5"/>
    <mergeCell ref="A6:B7"/>
    <mergeCell ref="C6:D7"/>
    <mergeCell ref="E6:G6"/>
    <mergeCell ref="H6:J6"/>
    <mergeCell ref="K6:K7"/>
    <mergeCell ref="A12:B12"/>
    <mergeCell ref="A13:B13"/>
    <mergeCell ref="A8:B8"/>
    <mergeCell ref="A9:B9"/>
    <mergeCell ref="A10:B10"/>
    <mergeCell ref="A11:B11"/>
    <mergeCell ref="A15:H16"/>
    <mergeCell ref="I16:J16"/>
    <mergeCell ref="A21:B21"/>
    <mergeCell ref="A22:B22"/>
    <mergeCell ref="A41:K41"/>
    <mergeCell ref="A42:B43"/>
    <mergeCell ref="C42:D43"/>
    <mergeCell ref="E42:G42"/>
    <mergeCell ref="H42:J42"/>
    <mergeCell ref="K42:K43"/>
    <mergeCell ref="A48:B48"/>
    <mergeCell ref="A33:B33"/>
    <mergeCell ref="A34:B34"/>
    <mergeCell ref="A35:B35"/>
    <mergeCell ref="A36:B36"/>
    <mergeCell ref="A38:H39"/>
    <mergeCell ref="I39:J39"/>
    <mergeCell ref="I28:J28"/>
    <mergeCell ref="A30:K30"/>
    <mergeCell ref="A31:B32"/>
    <mergeCell ref="C31:D32"/>
    <mergeCell ref="E31:G31"/>
    <mergeCell ref="H31:J31"/>
    <mergeCell ref="K31:K32"/>
    <mergeCell ref="A37:B37"/>
    <mergeCell ref="A56:B56"/>
    <mergeCell ref="A57:B57"/>
    <mergeCell ref="A58:B58"/>
    <mergeCell ref="A59:B59"/>
    <mergeCell ref="A62:H63"/>
    <mergeCell ref="I63:J63"/>
    <mergeCell ref="A53:K53"/>
    <mergeCell ref="A54:B55"/>
    <mergeCell ref="C54:D55"/>
    <mergeCell ref="E54:G54"/>
    <mergeCell ref="H54:J54"/>
    <mergeCell ref="K54:K55"/>
    <mergeCell ref="A60:B60"/>
    <mergeCell ref="A61:B61"/>
    <mergeCell ref="A44:B44"/>
    <mergeCell ref="A45:B45"/>
    <mergeCell ref="A46:B46"/>
    <mergeCell ref="A47:B47"/>
    <mergeCell ref="A50:H51"/>
    <mergeCell ref="I51:J51"/>
    <mergeCell ref="A79:K79"/>
    <mergeCell ref="A80:B81"/>
    <mergeCell ref="C80:D81"/>
    <mergeCell ref="E80:G80"/>
    <mergeCell ref="H80:J80"/>
    <mergeCell ref="K80:K81"/>
    <mergeCell ref="A68:B68"/>
    <mergeCell ref="A69:B69"/>
    <mergeCell ref="A70:B70"/>
    <mergeCell ref="A71:B71"/>
    <mergeCell ref="A74:H75"/>
    <mergeCell ref="I75:J75"/>
    <mergeCell ref="A65:K65"/>
    <mergeCell ref="A66:B67"/>
    <mergeCell ref="C66:D67"/>
    <mergeCell ref="E66:G66"/>
    <mergeCell ref="H66:J66"/>
    <mergeCell ref="K66:K67"/>
    <mergeCell ref="A72:B72"/>
    <mergeCell ref="A73:B73"/>
    <mergeCell ref="A87:B87"/>
    <mergeCell ref="A95:B95"/>
    <mergeCell ref="A96:B96"/>
    <mergeCell ref="A97:B97"/>
    <mergeCell ref="A98:B98"/>
    <mergeCell ref="A99:B99"/>
    <mergeCell ref="A102:H103"/>
    <mergeCell ref="A89:H90"/>
    <mergeCell ref="I90:J90"/>
    <mergeCell ref="A92:K92"/>
    <mergeCell ref="A93:B94"/>
    <mergeCell ref="C93:D94"/>
    <mergeCell ref="E93:G93"/>
    <mergeCell ref="H93:J93"/>
    <mergeCell ref="K93:K94"/>
    <mergeCell ref="A82:B82"/>
    <mergeCell ref="A83:B83"/>
    <mergeCell ref="A84:B84"/>
    <mergeCell ref="A85:B85"/>
    <mergeCell ref="A86:B86"/>
    <mergeCell ref="A117:K117"/>
    <mergeCell ref="A118:B119"/>
    <mergeCell ref="C118:D119"/>
    <mergeCell ref="E118:G118"/>
    <mergeCell ref="H118:J118"/>
    <mergeCell ref="K118:K119"/>
    <mergeCell ref="A124:B124"/>
    <mergeCell ref="A108:B108"/>
    <mergeCell ref="A109:B109"/>
    <mergeCell ref="A110:B110"/>
    <mergeCell ref="A111:B111"/>
    <mergeCell ref="A114:H115"/>
    <mergeCell ref="I115:J115"/>
    <mergeCell ref="I103:J103"/>
    <mergeCell ref="A105:K105"/>
    <mergeCell ref="A106:B107"/>
    <mergeCell ref="C106:D107"/>
    <mergeCell ref="E106:G106"/>
    <mergeCell ref="H106:J106"/>
    <mergeCell ref="K106:K107"/>
    <mergeCell ref="A112:B112"/>
    <mergeCell ref="A133:B133"/>
    <mergeCell ref="A134:B134"/>
    <mergeCell ref="A135:B135"/>
    <mergeCell ref="A136:B136"/>
    <mergeCell ref="A140:H142"/>
    <mergeCell ref="I142:J142"/>
    <mergeCell ref="A130:K130"/>
    <mergeCell ref="A131:B132"/>
    <mergeCell ref="C131:D132"/>
    <mergeCell ref="E131:G131"/>
    <mergeCell ref="H131:J131"/>
    <mergeCell ref="K131:K132"/>
    <mergeCell ref="A137:B137"/>
    <mergeCell ref="A138:B138"/>
    <mergeCell ref="A120:B120"/>
    <mergeCell ref="A121:B121"/>
    <mergeCell ref="A122:B122"/>
    <mergeCell ref="A123:B123"/>
    <mergeCell ref="A126:H128"/>
    <mergeCell ref="I128:J128"/>
    <mergeCell ref="A157:K157"/>
    <mergeCell ref="A158:B159"/>
    <mergeCell ref="C158:D159"/>
    <mergeCell ref="E158:G158"/>
    <mergeCell ref="H158:J158"/>
    <mergeCell ref="K158:K159"/>
    <mergeCell ref="A147:B147"/>
    <mergeCell ref="A148:B148"/>
    <mergeCell ref="A149:B149"/>
    <mergeCell ref="A150:B150"/>
    <mergeCell ref="A153:H155"/>
    <mergeCell ref="I155:J155"/>
    <mergeCell ref="A144:K144"/>
    <mergeCell ref="A145:B146"/>
    <mergeCell ref="C145:D146"/>
    <mergeCell ref="E145:G145"/>
    <mergeCell ref="H145:J145"/>
    <mergeCell ref="K145:K146"/>
    <mergeCell ref="A151:B151"/>
    <mergeCell ref="A172:B172"/>
    <mergeCell ref="A173:B173"/>
    <mergeCell ref="A174:B174"/>
    <mergeCell ref="A175:B175"/>
    <mergeCell ref="A176:B176"/>
    <mergeCell ref="A177:K177"/>
    <mergeCell ref="A166:H167"/>
    <mergeCell ref="I167:J167"/>
    <mergeCell ref="A169:K169"/>
    <mergeCell ref="A170:B171"/>
    <mergeCell ref="C170:D171"/>
    <mergeCell ref="E170:G170"/>
    <mergeCell ref="H170:J170"/>
    <mergeCell ref="K170:K171"/>
    <mergeCell ref="A160:B160"/>
    <mergeCell ref="A161:B161"/>
    <mergeCell ref="A162:B162"/>
    <mergeCell ref="A163:B163"/>
    <mergeCell ref="A164:B164"/>
    <mergeCell ref="A204:B204"/>
    <mergeCell ref="A205:B205"/>
    <mergeCell ref="A193:K193"/>
    <mergeCell ref="A195:H196"/>
    <mergeCell ref="I196:J196"/>
    <mergeCell ref="A197:K197"/>
    <mergeCell ref="A187:B187"/>
    <mergeCell ref="A188:B188"/>
    <mergeCell ref="A189:B189"/>
    <mergeCell ref="A190:B190"/>
    <mergeCell ref="A191:B191"/>
    <mergeCell ref="A192:B192"/>
    <mergeCell ref="A179:H180"/>
    <mergeCell ref="I180:J180"/>
    <mergeCell ref="A181:K181"/>
    <mergeCell ref="A184:K184"/>
    <mergeCell ref="A185:B186"/>
    <mergeCell ref="C185:D186"/>
    <mergeCell ref="E185:G185"/>
    <mergeCell ref="H185:J185"/>
    <mergeCell ref="K185:K186"/>
    <mergeCell ref="A219:B219"/>
    <mergeCell ref="A220:B220"/>
    <mergeCell ref="A221:K221"/>
    <mergeCell ref="A223:H224"/>
    <mergeCell ref="I224:J224"/>
    <mergeCell ref="A225:K225"/>
    <mergeCell ref="K199:K200"/>
    <mergeCell ref="A206:B206"/>
    <mergeCell ref="A207:K207"/>
    <mergeCell ref="A209:H210"/>
    <mergeCell ref="I210:J210"/>
    <mergeCell ref="A212:K212"/>
    <mergeCell ref="A217:B217"/>
    <mergeCell ref="A218:B218"/>
    <mergeCell ref="A77:K78"/>
    <mergeCell ref="A182:K183"/>
    <mergeCell ref="A198:K198"/>
    <mergeCell ref="A199:B200"/>
    <mergeCell ref="C199:D200"/>
    <mergeCell ref="E199:G199"/>
    <mergeCell ref="H199:J199"/>
    <mergeCell ref="A215:B215"/>
    <mergeCell ref="A216:B216"/>
    <mergeCell ref="A213:B214"/>
    <mergeCell ref="C213:D214"/>
    <mergeCell ref="E213:G213"/>
    <mergeCell ref="H213:J213"/>
    <mergeCell ref="A211:K211"/>
    <mergeCell ref="K213:K214"/>
    <mergeCell ref="A201:B201"/>
    <mergeCell ref="A202:B202"/>
    <mergeCell ref="A203:B203"/>
    <mergeCell ref="A235:K235"/>
    <mergeCell ref="A237:H238"/>
    <mergeCell ref="I238:J238"/>
    <mergeCell ref="A239:K239"/>
    <mergeCell ref="A240:K240"/>
    <mergeCell ref="A241:B242"/>
    <mergeCell ref="C241:D242"/>
    <mergeCell ref="E241:G241"/>
    <mergeCell ref="H241:J241"/>
    <mergeCell ref="K241:K242"/>
    <mergeCell ref="A229:B229"/>
    <mergeCell ref="A230:B230"/>
    <mergeCell ref="A231:B231"/>
    <mergeCell ref="A232:B232"/>
    <mergeCell ref="A233:B233"/>
    <mergeCell ref="A234:B234"/>
    <mergeCell ref="A226:K226"/>
    <mergeCell ref="A227:B228"/>
    <mergeCell ref="C227:D228"/>
    <mergeCell ref="E227:G227"/>
    <mergeCell ref="H227:J227"/>
    <mergeCell ref="K227:K228"/>
    <mergeCell ref="A257:B257"/>
    <mergeCell ref="A258:B258"/>
    <mergeCell ref="A259:B259"/>
    <mergeCell ref="A260:B260"/>
    <mergeCell ref="A261:B261"/>
    <mergeCell ref="A262:B262"/>
    <mergeCell ref="A249:K249"/>
    <mergeCell ref="A251:H252"/>
    <mergeCell ref="I252:J252"/>
    <mergeCell ref="A253:K253"/>
    <mergeCell ref="A254:K254"/>
    <mergeCell ref="A255:B256"/>
    <mergeCell ref="C255:D256"/>
    <mergeCell ref="E255:G255"/>
    <mergeCell ref="H255:J255"/>
    <mergeCell ref="K255:K256"/>
    <mergeCell ref="A243:B243"/>
    <mergeCell ref="A244:B244"/>
    <mergeCell ref="A245:B245"/>
    <mergeCell ref="A246:B246"/>
    <mergeCell ref="A247:B247"/>
    <mergeCell ref="A248:B248"/>
    <mergeCell ref="A278:K278"/>
    <mergeCell ref="A280:H281"/>
    <mergeCell ref="I281:J281"/>
    <mergeCell ref="A282:K282"/>
    <mergeCell ref="A283:K283"/>
    <mergeCell ref="A284:B285"/>
    <mergeCell ref="C284:D285"/>
    <mergeCell ref="E284:G284"/>
    <mergeCell ref="H284:J284"/>
    <mergeCell ref="K284:K285"/>
    <mergeCell ref="A272:B272"/>
    <mergeCell ref="A273:B273"/>
    <mergeCell ref="A274:B274"/>
    <mergeCell ref="A275:B275"/>
    <mergeCell ref="A276:B276"/>
    <mergeCell ref="A277:B277"/>
    <mergeCell ref="A263:K263"/>
    <mergeCell ref="A265:H266"/>
    <mergeCell ref="I266:J266"/>
    <mergeCell ref="A267:K268"/>
    <mergeCell ref="A269:K269"/>
    <mergeCell ref="A270:B271"/>
    <mergeCell ref="C270:D271"/>
    <mergeCell ref="E270:G270"/>
    <mergeCell ref="H270:J270"/>
    <mergeCell ref="K270:K271"/>
    <mergeCell ref="A300:B300"/>
    <mergeCell ref="A301:B301"/>
    <mergeCell ref="A302:B302"/>
    <mergeCell ref="A303:B303"/>
    <mergeCell ref="A304:B304"/>
    <mergeCell ref="A305:B305"/>
    <mergeCell ref="A292:K292"/>
    <mergeCell ref="A294:H295"/>
    <mergeCell ref="I295:J295"/>
    <mergeCell ref="A296:K296"/>
    <mergeCell ref="A297:K297"/>
    <mergeCell ref="A298:B299"/>
    <mergeCell ref="C298:D299"/>
    <mergeCell ref="E298:G298"/>
    <mergeCell ref="H298:J298"/>
    <mergeCell ref="K298:K299"/>
    <mergeCell ref="A286:B286"/>
    <mergeCell ref="A287:B287"/>
    <mergeCell ref="A288:B288"/>
    <mergeCell ref="A289:B289"/>
    <mergeCell ref="A290:B290"/>
    <mergeCell ref="A291:B291"/>
    <mergeCell ref="A320:K320"/>
    <mergeCell ref="A322:H323"/>
    <mergeCell ref="I323:J323"/>
    <mergeCell ref="A324:K324"/>
    <mergeCell ref="A325:K325"/>
    <mergeCell ref="A326:B327"/>
    <mergeCell ref="C326:D327"/>
    <mergeCell ref="E326:G326"/>
    <mergeCell ref="H326:J326"/>
    <mergeCell ref="K326:K327"/>
    <mergeCell ref="A314:B314"/>
    <mergeCell ref="A315:B315"/>
    <mergeCell ref="A316:B316"/>
    <mergeCell ref="A317:B317"/>
    <mergeCell ref="A318:B318"/>
    <mergeCell ref="A319:B319"/>
    <mergeCell ref="A306:K306"/>
    <mergeCell ref="A308:H309"/>
    <mergeCell ref="I309:J309"/>
    <mergeCell ref="A310:K310"/>
    <mergeCell ref="A311:K311"/>
    <mergeCell ref="A312:B313"/>
    <mergeCell ref="C312:D313"/>
    <mergeCell ref="E312:G312"/>
    <mergeCell ref="H312:J312"/>
    <mergeCell ref="K312:K313"/>
    <mergeCell ref="A342:B342"/>
    <mergeCell ref="A343:B343"/>
    <mergeCell ref="A344:B344"/>
    <mergeCell ref="A345:B345"/>
    <mergeCell ref="A346:B346"/>
    <mergeCell ref="A347:B347"/>
    <mergeCell ref="A334:K334"/>
    <mergeCell ref="A336:H337"/>
    <mergeCell ref="I337:J337"/>
    <mergeCell ref="A338:K338"/>
    <mergeCell ref="A339:K339"/>
    <mergeCell ref="A340:B341"/>
    <mergeCell ref="C340:D341"/>
    <mergeCell ref="E340:G340"/>
    <mergeCell ref="H340:J340"/>
    <mergeCell ref="K340:K341"/>
    <mergeCell ref="A328:B328"/>
    <mergeCell ref="A329:B329"/>
    <mergeCell ref="A330:B330"/>
    <mergeCell ref="A331:B331"/>
    <mergeCell ref="A332:B332"/>
    <mergeCell ref="A333:B333"/>
    <mergeCell ref="A362:K362"/>
    <mergeCell ref="A364:H365"/>
    <mergeCell ref="I365:J365"/>
    <mergeCell ref="A366:K366"/>
    <mergeCell ref="A367:K367"/>
    <mergeCell ref="A368:B369"/>
    <mergeCell ref="C368:D369"/>
    <mergeCell ref="E368:G368"/>
    <mergeCell ref="H368:J368"/>
    <mergeCell ref="K368:K369"/>
    <mergeCell ref="A356:B356"/>
    <mergeCell ref="A357:B357"/>
    <mergeCell ref="A358:B358"/>
    <mergeCell ref="A359:B359"/>
    <mergeCell ref="A360:B360"/>
    <mergeCell ref="A361:B361"/>
    <mergeCell ref="A348:K348"/>
    <mergeCell ref="A350:H351"/>
    <mergeCell ref="I351:J351"/>
    <mergeCell ref="A352:K352"/>
    <mergeCell ref="A353:K353"/>
    <mergeCell ref="A354:B355"/>
    <mergeCell ref="C354:D355"/>
    <mergeCell ref="E354:G354"/>
    <mergeCell ref="H354:J354"/>
    <mergeCell ref="K354:K355"/>
    <mergeCell ref="A384:B384"/>
    <mergeCell ref="A385:B385"/>
    <mergeCell ref="A386:B386"/>
    <mergeCell ref="A387:B387"/>
    <mergeCell ref="A388:B388"/>
    <mergeCell ref="A389:B389"/>
    <mergeCell ref="A376:K376"/>
    <mergeCell ref="A378:H379"/>
    <mergeCell ref="I379:J379"/>
    <mergeCell ref="A380:K380"/>
    <mergeCell ref="A381:K381"/>
    <mergeCell ref="A382:B383"/>
    <mergeCell ref="C382:D383"/>
    <mergeCell ref="E382:G382"/>
    <mergeCell ref="H382:J382"/>
    <mergeCell ref="K382:K383"/>
    <mergeCell ref="A370:B370"/>
    <mergeCell ref="A371:B371"/>
    <mergeCell ref="A372:B372"/>
    <mergeCell ref="A373:B373"/>
    <mergeCell ref="A374:B374"/>
    <mergeCell ref="A375:B375"/>
    <mergeCell ref="A404:K404"/>
    <mergeCell ref="A406:H407"/>
    <mergeCell ref="I407:J407"/>
    <mergeCell ref="A408:K408"/>
    <mergeCell ref="A409:K409"/>
    <mergeCell ref="A410:B411"/>
    <mergeCell ref="C410:D411"/>
    <mergeCell ref="E410:G410"/>
    <mergeCell ref="H410:J410"/>
    <mergeCell ref="K410:K411"/>
    <mergeCell ref="A398:B398"/>
    <mergeCell ref="A399:B399"/>
    <mergeCell ref="A400:B400"/>
    <mergeCell ref="A401:B401"/>
    <mergeCell ref="A402:B402"/>
    <mergeCell ref="A403:B403"/>
    <mergeCell ref="A390:K390"/>
    <mergeCell ref="A392:H393"/>
    <mergeCell ref="I393:J393"/>
    <mergeCell ref="A394:K394"/>
    <mergeCell ref="A395:K395"/>
    <mergeCell ref="A396:B397"/>
    <mergeCell ref="C396:D397"/>
    <mergeCell ref="E396:G396"/>
    <mergeCell ref="H396:J396"/>
    <mergeCell ref="K396:K397"/>
    <mergeCell ref="A426:B426"/>
    <mergeCell ref="A427:B427"/>
    <mergeCell ref="A428:B428"/>
    <mergeCell ref="A429:B429"/>
    <mergeCell ref="A430:B430"/>
    <mergeCell ref="A431:B431"/>
    <mergeCell ref="A418:K418"/>
    <mergeCell ref="A420:H421"/>
    <mergeCell ref="I421:J421"/>
    <mergeCell ref="A422:K422"/>
    <mergeCell ref="A423:K423"/>
    <mergeCell ref="A424:B425"/>
    <mergeCell ref="C424:D425"/>
    <mergeCell ref="E424:G424"/>
    <mergeCell ref="H424:J424"/>
    <mergeCell ref="K424:K425"/>
    <mergeCell ref="A412:B412"/>
    <mergeCell ref="A413:B413"/>
    <mergeCell ref="A414:B414"/>
    <mergeCell ref="A415:B415"/>
    <mergeCell ref="A416:B416"/>
    <mergeCell ref="A417:B417"/>
    <mergeCell ref="A446:K446"/>
    <mergeCell ref="A448:H449"/>
    <mergeCell ref="I449:J449"/>
    <mergeCell ref="A450:K450"/>
    <mergeCell ref="A451:K451"/>
    <mergeCell ref="A452:B453"/>
    <mergeCell ref="C452:D453"/>
    <mergeCell ref="E452:G452"/>
    <mergeCell ref="H452:J452"/>
    <mergeCell ref="K452:K453"/>
    <mergeCell ref="A440:B440"/>
    <mergeCell ref="A441:B441"/>
    <mergeCell ref="A442:B442"/>
    <mergeCell ref="A443:B443"/>
    <mergeCell ref="A444:B444"/>
    <mergeCell ref="A445:B445"/>
    <mergeCell ref="A432:K432"/>
    <mergeCell ref="A434:H435"/>
    <mergeCell ref="I435:J435"/>
    <mergeCell ref="A436:K436"/>
    <mergeCell ref="A437:K437"/>
    <mergeCell ref="A438:B439"/>
    <mergeCell ref="C438:D439"/>
    <mergeCell ref="E438:G438"/>
    <mergeCell ref="H438:J438"/>
    <mergeCell ref="K438:K439"/>
    <mergeCell ref="A468:B468"/>
    <mergeCell ref="A469:B469"/>
    <mergeCell ref="A470:B470"/>
    <mergeCell ref="A471:B471"/>
    <mergeCell ref="A472:B472"/>
    <mergeCell ref="A473:B473"/>
    <mergeCell ref="A460:K460"/>
    <mergeCell ref="A462:H463"/>
    <mergeCell ref="I463:J463"/>
    <mergeCell ref="A464:K464"/>
    <mergeCell ref="A465:K465"/>
    <mergeCell ref="A466:B467"/>
    <mergeCell ref="C466:D467"/>
    <mergeCell ref="E466:G466"/>
    <mergeCell ref="H466:J466"/>
    <mergeCell ref="K466:K467"/>
    <mergeCell ref="A454:B454"/>
    <mergeCell ref="A455:B455"/>
    <mergeCell ref="A456:B456"/>
    <mergeCell ref="A457:B457"/>
    <mergeCell ref="A458:B458"/>
    <mergeCell ref="A459:B459"/>
    <mergeCell ref="A488:K488"/>
    <mergeCell ref="A490:H491"/>
    <mergeCell ref="I491:J491"/>
    <mergeCell ref="A492:K492"/>
    <mergeCell ref="A493:K494"/>
    <mergeCell ref="A495:K495"/>
    <mergeCell ref="A482:B482"/>
    <mergeCell ref="A483:B483"/>
    <mergeCell ref="A484:B484"/>
    <mergeCell ref="A485:B485"/>
    <mergeCell ref="A486:B486"/>
    <mergeCell ref="A487:B487"/>
    <mergeCell ref="A474:K474"/>
    <mergeCell ref="A476:H477"/>
    <mergeCell ref="I477:J477"/>
    <mergeCell ref="A478:K478"/>
    <mergeCell ref="A479:K479"/>
    <mergeCell ref="A480:B481"/>
    <mergeCell ref="C480:D481"/>
    <mergeCell ref="E480:G480"/>
    <mergeCell ref="H480:J480"/>
    <mergeCell ref="K480:K481"/>
    <mergeCell ref="A506:H507"/>
    <mergeCell ref="I507:J507"/>
    <mergeCell ref="A511:K511"/>
    <mergeCell ref="A512:B513"/>
    <mergeCell ref="C512:D513"/>
    <mergeCell ref="E512:G512"/>
    <mergeCell ref="H512:J512"/>
    <mergeCell ref="K512:K513"/>
    <mergeCell ref="A509:K510"/>
    <mergeCell ref="A499:B499"/>
    <mergeCell ref="A500:B500"/>
    <mergeCell ref="A501:B501"/>
    <mergeCell ref="A502:B502"/>
    <mergeCell ref="A503:B503"/>
    <mergeCell ref="A504:K504"/>
    <mergeCell ref="A496:B497"/>
    <mergeCell ref="C496:D497"/>
    <mergeCell ref="E496:G496"/>
    <mergeCell ref="H496:J496"/>
    <mergeCell ref="K496:K497"/>
    <mergeCell ref="A498:B498"/>
    <mergeCell ref="A528:B528"/>
    <mergeCell ref="A529:B529"/>
    <mergeCell ref="A530:B530"/>
    <mergeCell ref="A531:B531"/>
    <mergeCell ref="A532:B532"/>
    <mergeCell ref="A533:B533"/>
    <mergeCell ref="A520:K520"/>
    <mergeCell ref="A522:H523"/>
    <mergeCell ref="I523:J523"/>
    <mergeCell ref="A524:K524"/>
    <mergeCell ref="A525:K525"/>
    <mergeCell ref="A526:B527"/>
    <mergeCell ref="C526:D527"/>
    <mergeCell ref="E526:G526"/>
    <mergeCell ref="H526:J526"/>
    <mergeCell ref="K526:K527"/>
    <mergeCell ref="A514:B514"/>
    <mergeCell ref="A515:B515"/>
    <mergeCell ref="A516:B516"/>
    <mergeCell ref="A517:B517"/>
    <mergeCell ref="A518:B518"/>
    <mergeCell ref="A519:B519"/>
    <mergeCell ref="A548:K548"/>
    <mergeCell ref="A550:H551"/>
    <mergeCell ref="I551:J551"/>
    <mergeCell ref="A552:K552"/>
    <mergeCell ref="A553:K553"/>
    <mergeCell ref="A554:B555"/>
    <mergeCell ref="C554:D555"/>
    <mergeCell ref="E554:G554"/>
    <mergeCell ref="H554:J554"/>
    <mergeCell ref="K554:K555"/>
    <mergeCell ref="A542:B542"/>
    <mergeCell ref="A543:B543"/>
    <mergeCell ref="A544:B544"/>
    <mergeCell ref="A545:B545"/>
    <mergeCell ref="A546:B546"/>
    <mergeCell ref="A547:B547"/>
    <mergeCell ref="A534:K534"/>
    <mergeCell ref="A536:H537"/>
    <mergeCell ref="I537:J537"/>
    <mergeCell ref="A538:K538"/>
    <mergeCell ref="A539:K539"/>
    <mergeCell ref="A540:B541"/>
    <mergeCell ref="C540:D541"/>
    <mergeCell ref="E540:G540"/>
    <mergeCell ref="H540:J540"/>
    <mergeCell ref="K540:K541"/>
    <mergeCell ref="A614:B614"/>
    <mergeCell ref="A615:B615"/>
    <mergeCell ref="A616:B616"/>
    <mergeCell ref="A617:B617"/>
    <mergeCell ref="A618:B618"/>
    <mergeCell ref="A619:K619"/>
    <mergeCell ref="A621:H622"/>
    <mergeCell ref="I622:J622"/>
    <mergeCell ref="A624:K624"/>
    <mergeCell ref="A604:B604"/>
    <mergeCell ref="A598:K598"/>
    <mergeCell ref="A599:B600"/>
    <mergeCell ref="C599:D600"/>
    <mergeCell ref="E599:G599"/>
    <mergeCell ref="A556:B556"/>
    <mergeCell ref="A557:B557"/>
    <mergeCell ref="A558:B558"/>
    <mergeCell ref="A559:B559"/>
    <mergeCell ref="A560:B560"/>
    <mergeCell ref="A561:B561"/>
    <mergeCell ref="A570:K570"/>
    <mergeCell ref="A571:B572"/>
    <mergeCell ref="C571:D572"/>
    <mergeCell ref="E571:G571"/>
    <mergeCell ref="H571:J571"/>
    <mergeCell ref="K571:K572"/>
    <mergeCell ref="A567:K567"/>
    <mergeCell ref="A568:K569"/>
    <mergeCell ref="A562:K562"/>
    <mergeCell ref="A564:H565"/>
    <mergeCell ref="I565:J565"/>
    <mergeCell ref="A566:K566"/>
    <mergeCell ref="A579:K579"/>
    <mergeCell ref="A581:H582"/>
    <mergeCell ref="I582:J582"/>
    <mergeCell ref="A583:K583"/>
    <mergeCell ref="A586:K586"/>
    <mergeCell ref="A587:B588"/>
    <mergeCell ref="C587:D588"/>
    <mergeCell ref="E587:G587"/>
    <mergeCell ref="H587:J587"/>
    <mergeCell ref="K587:K588"/>
    <mergeCell ref="A584:K584"/>
    <mergeCell ref="A573:B573"/>
    <mergeCell ref="A574:B574"/>
    <mergeCell ref="A575:B575"/>
    <mergeCell ref="A576:B576"/>
    <mergeCell ref="A577:B577"/>
    <mergeCell ref="A578:B578"/>
    <mergeCell ref="H599:J599"/>
    <mergeCell ref="K599:K600"/>
    <mergeCell ref="A611:K611"/>
    <mergeCell ref="A612:B613"/>
    <mergeCell ref="C612:D613"/>
    <mergeCell ref="E612:G612"/>
    <mergeCell ref="H612:J612"/>
    <mergeCell ref="K612:K613"/>
    <mergeCell ref="A602:B602"/>
    <mergeCell ref="A603:B603"/>
    <mergeCell ref="A644:B644"/>
    <mergeCell ref="A645:K645"/>
    <mergeCell ref="A650:K650"/>
    <mergeCell ref="A651:B652"/>
    <mergeCell ref="C651:D652"/>
    <mergeCell ref="E651:G651"/>
    <mergeCell ref="H651:J651"/>
    <mergeCell ref="K651:K652"/>
    <mergeCell ref="A625:B626"/>
    <mergeCell ref="C625:D626"/>
    <mergeCell ref="E625:G625"/>
    <mergeCell ref="H625:J625"/>
    <mergeCell ref="K625:K626"/>
    <mergeCell ref="A647:H648"/>
    <mergeCell ref="I648:J648"/>
    <mergeCell ref="A640:B640"/>
    <mergeCell ref="A641:B641"/>
    <mergeCell ref="A642:B642"/>
    <mergeCell ref="A627:B627"/>
    <mergeCell ref="A628:B628"/>
    <mergeCell ref="A629:B629"/>
    <mergeCell ref="A630:B630"/>
    <mergeCell ref="A631:B631"/>
    <mergeCell ref="A632:K632"/>
    <mergeCell ref="A634:H635"/>
    <mergeCell ref="I635:J635"/>
    <mergeCell ref="A643:B643"/>
    <mergeCell ref="A637:K637"/>
    <mergeCell ref="A638:B639"/>
    <mergeCell ref="C638:D639"/>
    <mergeCell ref="E638:G638"/>
    <mergeCell ref="H638:J638"/>
    <mergeCell ref="A664:B665"/>
    <mergeCell ref="C664:D665"/>
    <mergeCell ref="E664:G664"/>
    <mergeCell ref="H664:J664"/>
    <mergeCell ref="K664:K665"/>
    <mergeCell ref="A666:B666"/>
    <mergeCell ref="A667:B667"/>
    <mergeCell ref="K638:K639"/>
    <mergeCell ref="A670:B670"/>
    <mergeCell ref="A671:K671"/>
    <mergeCell ref="A673:H674"/>
    <mergeCell ref="I674:J674"/>
    <mergeCell ref="A676:K676"/>
    <mergeCell ref="A677:B678"/>
    <mergeCell ref="C677:D678"/>
    <mergeCell ref="E677:G677"/>
    <mergeCell ref="H677:J677"/>
    <mergeCell ref="K677:K678"/>
    <mergeCell ref="A696:B696"/>
    <mergeCell ref="A697:K697"/>
    <mergeCell ref="A699:H700"/>
    <mergeCell ref="I700:J700"/>
    <mergeCell ref="A668:B668"/>
    <mergeCell ref="A669:B669"/>
    <mergeCell ref="A653:B653"/>
    <mergeCell ref="A654:B654"/>
    <mergeCell ref="A655:B655"/>
    <mergeCell ref="A656:B656"/>
    <mergeCell ref="A657:B657"/>
    <mergeCell ref="A658:K658"/>
    <mergeCell ref="A660:H661"/>
    <mergeCell ref="I661:J661"/>
    <mergeCell ref="A663:K663"/>
    <mergeCell ref="A679:B679"/>
    <mergeCell ref="A680:B680"/>
    <mergeCell ref="A681:B681"/>
    <mergeCell ref="A682:B682"/>
    <mergeCell ref="A683:B683"/>
    <mergeCell ref="A684:K684"/>
    <mergeCell ref="A690:B691"/>
    <mergeCell ref="C690:D691"/>
    <mergeCell ref="E690:G690"/>
    <mergeCell ref="H690:J690"/>
    <mergeCell ref="K690:K691"/>
    <mergeCell ref="A692:B692"/>
    <mergeCell ref="A693:B693"/>
    <mergeCell ref="A694:B694"/>
    <mergeCell ref="A695:B695"/>
    <mergeCell ref="A716:B717"/>
    <mergeCell ref="C716:D717"/>
    <mergeCell ref="E716:G716"/>
    <mergeCell ref="H716:J716"/>
    <mergeCell ref="K716:K717"/>
    <mergeCell ref="A686:H687"/>
    <mergeCell ref="I687:J687"/>
    <mergeCell ref="A689:K689"/>
    <mergeCell ref="A705:B705"/>
    <mergeCell ref="A706:B706"/>
    <mergeCell ref="A707:B707"/>
    <mergeCell ref="A708:B708"/>
    <mergeCell ref="A709:B709"/>
    <mergeCell ref="A710:K710"/>
    <mergeCell ref="A712:H713"/>
    <mergeCell ref="I713:J713"/>
    <mergeCell ref="A715:K715"/>
    <mergeCell ref="A731:B731"/>
    <mergeCell ref="A732:B732"/>
    <mergeCell ref="A733:B733"/>
    <mergeCell ref="A734:B734"/>
    <mergeCell ref="A702:K702"/>
    <mergeCell ref="A703:B704"/>
    <mergeCell ref="C703:D704"/>
    <mergeCell ref="E703:G703"/>
    <mergeCell ref="H703:J703"/>
    <mergeCell ref="K703:K704"/>
    <mergeCell ref="A722:B722"/>
    <mergeCell ref="A723:K723"/>
    <mergeCell ref="A725:H726"/>
    <mergeCell ref="I726:J726"/>
    <mergeCell ref="A728:K728"/>
    <mergeCell ref="A729:B730"/>
    <mergeCell ref="C729:D730"/>
    <mergeCell ref="E729:G729"/>
    <mergeCell ref="H729:J729"/>
    <mergeCell ref="K729:K730"/>
    <mergeCell ref="A753:K753"/>
    <mergeCell ref="A754:B755"/>
    <mergeCell ref="C754:D755"/>
    <mergeCell ref="E754:G754"/>
    <mergeCell ref="H754:J754"/>
    <mergeCell ref="K754:K755"/>
    <mergeCell ref="A718:B718"/>
    <mergeCell ref="A719:B719"/>
    <mergeCell ref="A720:B720"/>
    <mergeCell ref="A721:B721"/>
    <mergeCell ref="A759:B759"/>
    <mergeCell ref="A760:K760"/>
    <mergeCell ref="A762:H763"/>
    <mergeCell ref="I763:J763"/>
    <mergeCell ref="A756:B756"/>
    <mergeCell ref="A757:B757"/>
    <mergeCell ref="A758:B758"/>
    <mergeCell ref="A750:H751"/>
    <mergeCell ref="I751:J751"/>
    <mergeCell ref="A735:B735"/>
    <mergeCell ref="A736:K736"/>
    <mergeCell ref="A738:H739"/>
    <mergeCell ref="I739:J739"/>
    <mergeCell ref="A741:K741"/>
    <mergeCell ref="A742:B743"/>
    <mergeCell ref="C742:D743"/>
    <mergeCell ref="E742:G742"/>
    <mergeCell ref="H742:J742"/>
    <mergeCell ref="K742:K743"/>
    <mergeCell ref="A744:B744"/>
    <mergeCell ref="A745:B745"/>
    <mergeCell ref="A746:B746"/>
    <mergeCell ref="A747:B747"/>
    <mergeCell ref="A748:K748"/>
    <mergeCell ref="A772:B772"/>
    <mergeCell ref="A773:K773"/>
    <mergeCell ref="A775:H776"/>
    <mergeCell ref="I776:J776"/>
    <mergeCell ref="A765:K765"/>
    <mergeCell ref="A777:K777"/>
    <mergeCell ref="A778:B779"/>
    <mergeCell ref="C778:D779"/>
    <mergeCell ref="E778:G778"/>
    <mergeCell ref="H778:J778"/>
    <mergeCell ref="K778:K779"/>
    <mergeCell ref="A766:K766"/>
    <mergeCell ref="A767:B768"/>
    <mergeCell ref="C767:D768"/>
    <mergeCell ref="E767:G767"/>
    <mergeCell ref="H767:J767"/>
    <mergeCell ref="K767:K768"/>
    <mergeCell ref="A769:B769"/>
    <mergeCell ref="A770:B770"/>
    <mergeCell ref="A771:B771"/>
    <mergeCell ref="A790:B791"/>
    <mergeCell ref="C790:D791"/>
    <mergeCell ref="E790:G790"/>
    <mergeCell ref="H790:J790"/>
    <mergeCell ref="K790:K791"/>
    <mergeCell ref="A792:B792"/>
    <mergeCell ref="A793:B793"/>
    <mergeCell ref="A794:B794"/>
    <mergeCell ref="A795:B795"/>
    <mergeCell ref="A780:B780"/>
    <mergeCell ref="A781:B781"/>
    <mergeCell ref="A782:B782"/>
    <mergeCell ref="A783:B783"/>
    <mergeCell ref="A784:K784"/>
    <mergeCell ref="A786:H787"/>
    <mergeCell ref="I787:J787"/>
    <mergeCell ref="A789:K789"/>
    <mergeCell ref="A804:B804"/>
    <mergeCell ref="A805:B805"/>
    <mergeCell ref="A806:B806"/>
    <mergeCell ref="A807:B807"/>
    <mergeCell ref="A808:K808"/>
    <mergeCell ref="A810:H811"/>
    <mergeCell ref="I811:J811"/>
    <mergeCell ref="A813:K813"/>
    <mergeCell ref="A814:B815"/>
    <mergeCell ref="C814:D815"/>
    <mergeCell ref="E814:G814"/>
    <mergeCell ref="H814:J814"/>
    <mergeCell ref="K814:K815"/>
    <mergeCell ref="A796:K796"/>
    <mergeCell ref="A798:H799"/>
    <mergeCell ref="I799:J799"/>
    <mergeCell ref="A801:K801"/>
    <mergeCell ref="A802:B803"/>
    <mergeCell ref="C802:D803"/>
    <mergeCell ref="E802:G802"/>
    <mergeCell ref="H802:J802"/>
    <mergeCell ref="K802:K803"/>
    <mergeCell ref="A828:B828"/>
    <mergeCell ref="A829:B829"/>
    <mergeCell ref="A830:B830"/>
    <mergeCell ref="A831:B831"/>
    <mergeCell ref="A832:K832"/>
    <mergeCell ref="A834:H835"/>
    <mergeCell ref="I835:J835"/>
    <mergeCell ref="A816:B816"/>
    <mergeCell ref="A817:B817"/>
    <mergeCell ref="A818:B818"/>
    <mergeCell ref="A819:B819"/>
    <mergeCell ref="A820:K820"/>
    <mergeCell ref="A822:H823"/>
    <mergeCell ref="I823:J823"/>
    <mergeCell ref="A825:K825"/>
    <mergeCell ref="A826:B827"/>
    <mergeCell ref="C826:D827"/>
    <mergeCell ref="E826:G826"/>
    <mergeCell ref="H826:J826"/>
    <mergeCell ref="K826:K827"/>
    <mergeCell ref="A881:B881"/>
    <mergeCell ref="A882:K882"/>
    <mergeCell ref="A884:H885"/>
    <mergeCell ref="I885:J885"/>
    <mergeCell ref="A886:K886"/>
    <mergeCell ref="A887:K887"/>
    <mergeCell ref="A888:B889"/>
    <mergeCell ref="C888:D889"/>
    <mergeCell ref="E888:G888"/>
    <mergeCell ref="H888:J888"/>
    <mergeCell ref="K888:K889"/>
    <mergeCell ref="A875:K875"/>
    <mergeCell ref="A876:B877"/>
    <mergeCell ref="C876:D877"/>
    <mergeCell ref="E876:G876"/>
    <mergeCell ref="H876:J876"/>
    <mergeCell ref="K876:K877"/>
    <mergeCell ref="A878:B878"/>
    <mergeCell ref="A879:B879"/>
    <mergeCell ref="A880:B880"/>
    <mergeCell ref="A900:B901"/>
    <mergeCell ref="C900:D901"/>
    <mergeCell ref="E900:G900"/>
    <mergeCell ref="H900:J900"/>
    <mergeCell ref="K900:K901"/>
    <mergeCell ref="A902:B902"/>
    <mergeCell ref="A903:B903"/>
    <mergeCell ref="A904:B904"/>
    <mergeCell ref="A905:B905"/>
    <mergeCell ref="A890:B890"/>
    <mergeCell ref="A891:B891"/>
    <mergeCell ref="A892:B892"/>
    <mergeCell ref="A893:B893"/>
    <mergeCell ref="A894:K894"/>
    <mergeCell ref="A896:H897"/>
    <mergeCell ref="I897:J897"/>
    <mergeCell ref="A898:K898"/>
    <mergeCell ref="A899:K899"/>
    <mergeCell ref="A914:B914"/>
    <mergeCell ref="A915:B915"/>
    <mergeCell ref="A916:B916"/>
    <mergeCell ref="A917:B917"/>
    <mergeCell ref="A918:K918"/>
    <mergeCell ref="A920:H921"/>
    <mergeCell ref="I921:J921"/>
    <mergeCell ref="A922:K922"/>
    <mergeCell ref="A923:K923"/>
    <mergeCell ref="A906:K906"/>
    <mergeCell ref="A908:H909"/>
    <mergeCell ref="I909:J909"/>
    <mergeCell ref="A910:K910"/>
    <mergeCell ref="A911:K911"/>
    <mergeCell ref="A912:B913"/>
    <mergeCell ref="C912:D913"/>
    <mergeCell ref="E912:G912"/>
    <mergeCell ref="H912:J912"/>
    <mergeCell ref="K912:K913"/>
    <mergeCell ref="A929:K929"/>
    <mergeCell ref="A931:H932"/>
    <mergeCell ref="I932:J932"/>
    <mergeCell ref="A933:K933"/>
    <mergeCell ref="A934:K934"/>
    <mergeCell ref="A935:B936"/>
    <mergeCell ref="C935:D936"/>
    <mergeCell ref="E935:G935"/>
    <mergeCell ref="H935:J935"/>
    <mergeCell ref="K935:K936"/>
    <mergeCell ref="A924:B925"/>
    <mergeCell ref="C924:D925"/>
    <mergeCell ref="E924:G924"/>
    <mergeCell ref="H924:J924"/>
    <mergeCell ref="K924:K925"/>
    <mergeCell ref="A926:B926"/>
    <mergeCell ref="A927:B927"/>
    <mergeCell ref="A928:B928"/>
    <mergeCell ref="A948:B948"/>
    <mergeCell ref="A949:B949"/>
    <mergeCell ref="A950:B950"/>
    <mergeCell ref="A951:K951"/>
    <mergeCell ref="A953:H954"/>
    <mergeCell ref="I954:J954"/>
    <mergeCell ref="A955:K955"/>
    <mergeCell ref="A956:K956"/>
    <mergeCell ref="A957:B958"/>
    <mergeCell ref="C957:D958"/>
    <mergeCell ref="E957:G957"/>
    <mergeCell ref="H957:J957"/>
    <mergeCell ref="K957:K958"/>
    <mergeCell ref="A937:B937"/>
    <mergeCell ref="A938:B938"/>
    <mergeCell ref="A939:B939"/>
    <mergeCell ref="A940:K940"/>
    <mergeCell ref="A942:H943"/>
    <mergeCell ref="I943:J943"/>
    <mergeCell ref="A944:K944"/>
    <mergeCell ref="A945:K945"/>
    <mergeCell ref="A946:B947"/>
    <mergeCell ref="C946:D947"/>
    <mergeCell ref="E946:G946"/>
    <mergeCell ref="H946:J946"/>
    <mergeCell ref="K946:K947"/>
    <mergeCell ref="A970:B970"/>
    <mergeCell ref="A971:B971"/>
    <mergeCell ref="A972:B972"/>
    <mergeCell ref="A973:K973"/>
    <mergeCell ref="A975:H976"/>
    <mergeCell ref="I976:J976"/>
    <mergeCell ref="A977:K977"/>
    <mergeCell ref="A978:K978"/>
    <mergeCell ref="A979:B980"/>
    <mergeCell ref="C979:D980"/>
    <mergeCell ref="E979:G979"/>
    <mergeCell ref="H979:J979"/>
    <mergeCell ref="K979:K980"/>
    <mergeCell ref="A959:B959"/>
    <mergeCell ref="A960:B960"/>
    <mergeCell ref="A961:B961"/>
    <mergeCell ref="A962:K962"/>
    <mergeCell ref="A964:H965"/>
    <mergeCell ref="I965:J965"/>
    <mergeCell ref="A966:K966"/>
    <mergeCell ref="A967:K967"/>
    <mergeCell ref="A968:B969"/>
    <mergeCell ref="C968:D969"/>
    <mergeCell ref="E968:G968"/>
    <mergeCell ref="H968:J968"/>
    <mergeCell ref="K968:K969"/>
    <mergeCell ref="H1012:J1012"/>
    <mergeCell ref="K1012:K1013"/>
    <mergeCell ref="A992:B992"/>
    <mergeCell ref="A993:B993"/>
    <mergeCell ref="A994:B994"/>
    <mergeCell ref="A995:K995"/>
    <mergeCell ref="A997:H998"/>
    <mergeCell ref="I998:J998"/>
    <mergeCell ref="A999:K999"/>
    <mergeCell ref="A1000:K1000"/>
    <mergeCell ref="A1001:B1002"/>
    <mergeCell ref="C1001:D1002"/>
    <mergeCell ref="E1001:G1001"/>
    <mergeCell ref="H1001:J1001"/>
    <mergeCell ref="K1001:K1002"/>
    <mergeCell ref="A981:B981"/>
    <mergeCell ref="A982:B982"/>
    <mergeCell ref="A983:B983"/>
    <mergeCell ref="A984:K984"/>
    <mergeCell ref="A986:H987"/>
    <mergeCell ref="I987:J987"/>
    <mergeCell ref="A988:K988"/>
    <mergeCell ref="A989:K989"/>
    <mergeCell ref="A990:B991"/>
    <mergeCell ref="C990:D991"/>
    <mergeCell ref="E990:G990"/>
    <mergeCell ref="H990:J990"/>
    <mergeCell ref="K990:K991"/>
    <mergeCell ref="A1025:B1025"/>
    <mergeCell ref="A1026:B1026"/>
    <mergeCell ref="A1027:B1027"/>
    <mergeCell ref="A1028:K1028"/>
    <mergeCell ref="A1030:H1031"/>
    <mergeCell ref="I1031:J1031"/>
    <mergeCell ref="A1032:K1032"/>
    <mergeCell ref="A1:K2"/>
    <mergeCell ref="A1014:B1014"/>
    <mergeCell ref="A1015:B1015"/>
    <mergeCell ref="A1016:B1016"/>
    <mergeCell ref="A1017:K1017"/>
    <mergeCell ref="A1019:H1020"/>
    <mergeCell ref="I1020:J1020"/>
    <mergeCell ref="A1021:K1021"/>
    <mergeCell ref="A1022:K1022"/>
    <mergeCell ref="A1023:B1024"/>
    <mergeCell ref="C1023:D1024"/>
    <mergeCell ref="E1023:G1023"/>
    <mergeCell ref="H1023:J1023"/>
    <mergeCell ref="K1023:K1024"/>
    <mergeCell ref="A1003:B1003"/>
    <mergeCell ref="A1004:B1004"/>
    <mergeCell ref="A1005:B1005"/>
    <mergeCell ref="A1006:K1006"/>
    <mergeCell ref="A1008:H1009"/>
    <mergeCell ref="I1009:J1009"/>
    <mergeCell ref="A1010:K1010"/>
    <mergeCell ref="A1011:K1011"/>
    <mergeCell ref="A1012:B1013"/>
    <mergeCell ref="C1012:D1013"/>
    <mergeCell ref="E1012:G1012"/>
  </mergeCells>
  <printOptions horizontalCentered="1" verticalCentered="1"/>
  <pageMargins left="0.70866141732283472" right="0.70866141732283472" top="0.74803149606299213" bottom="0.74803149606299213" header="0.31496062992125984" footer="0.31496062992125984"/>
  <pageSetup paperSize="142" scale="20" fitToHeight="0" orientation="portrait" horizontalDpi="4294967293" r:id="rId1"/>
  <rowBreaks count="11" manualBreakCount="11">
    <brk id="103" max="10" man="1"/>
    <brk id="196" max="16383" man="1"/>
    <brk id="282" max="10" man="1"/>
    <brk id="309" max="16383" man="1"/>
    <brk id="407" max="10" man="1"/>
    <brk id="508" max="16383" man="1"/>
    <brk id="622" max="10" man="1"/>
    <brk id="726" max="10" man="1"/>
    <brk id="739" max="10" man="1"/>
    <brk id="850" max="10" man="1"/>
    <brk id="976"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86399-AA3E-4C7B-B5F4-0BA6E0AC4AAC}">
  <dimension ref="A1:Q1378"/>
  <sheetViews>
    <sheetView view="pageBreakPreview" topLeftCell="A1348" zoomScale="70" zoomScaleNormal="100" zoomScaleSheetLayoutView="70" workbookViewId="0">
      <selection activeCell="L15" sqref="L15"/>
    </sheetView>
  </sheetViews>
  <sheetFormatPr baseColWidth="10" defaultColWidth="11" defaultRowHeight="13.8" x14ac:dyDescent="0.25"/>
  <cols>
    <col min="1" max="1" width="11" style="103"/>
    <col min="2" max="2" width="16.88671875" style="103" customWidth="1"/>
    <col min="3" max="3" width="19.6640625" style="103" customWidth="1"/>
    <col min="4" max="4" width="11" style="103"/>
    <col min="5" max="5" width="19.77734375" style="103" customWidth="1"/>
    <col min="6" max="6" width="13.21875" style="103" customWidth="1"/>
    <col min="7" max="7" width="14.6640625" style="104" bestFit="1" customWidth="1"/>
    <col min="8" max="8" width="17.5546875" style="103" customWidth="1"/>
    <col min="9" max="9" width="5.44140625" style="103" customWidth="1"/>
    <col min="10" max="10" width="21.109375" style="104" bestFit="1" customWidth="1"/>
    <col min="11" max="11" width="11.77734375" style="103" bestFit="1" customWidth="1"/>
    <col min="12" max="12" width="11" style="103"/>
    <col min="13" max="13" width="23.88671875" style="103" bestFit="1" customWidth="1"/>
    <col min="14" max="16384" width="11" style="103"/>
  </cols>
  <sheetData>
    <row r="1" spans="1:8" ht="14.4" thickBot="1" x14ac:dyDescent="0.3">
      <c r="A1" s="100" t="s">
        <v>234</v>
      </c>
      <c r="B1" s="1285" t="str">
        <f>+'[73]PRESUP. CACHENCHE'!B11</f>
        <v>TRAZADO Y LOCALIZACION</v>
      </c>
      <c r="C1" s="1285"/>
      <c r="D1" s="1285"/>
      <c r="E1" s="1285"/>
      <c r="F1" s="1285"/>
      <c r="G1" s="101" t="s">
        <v>235</v>
      </c>
      <c r="H1" s="102" t="s">
        <v>206</v>
      </c>
    </row>
    <row r="2" spans="1:8" ht="14.4" x14ac:dyDescent="0.3">
      <c r="A2" s="105"/>
      <c r="B2" s="106"/>
      <c r="C2" s="107"/>
      <c r="D2" s="106"/>
      <c r="E2" s="106"/>
      <c r="F2" s="106"/>
      <c r="G2" s="108"/>
      <c r="H2" s="109"/>
    </row>
    <row r="3" spans="1:8" ht="15" thickBot="1" x14ac:dyDescent="0.35">
      <c r="A3" s="105" t="s">
        <v>236</v>
      </c>
      <c r="B3" s="106"/>
      <c r="C3" s="107"/>
      <c r="D3" s="107"/>
      <c r="E3" s="107"/>
      <c r="F3" s="107"/>
      <c r="G3" s="110"/>
      <c r="H3" s="109"/>
    </row>
    <row r="4" spans="1:8" ht="14.4" x14ac:dyDescent="0.3">
      <c r="A4" s="1286" t="s">
        <v>237</v>
      </c>
      <c r="B4" s="1287"/>
      <c r="C4" s="1288"/>
      <c r="D4" s="112" t="s">
        <v>1</v>
      </c>
      <c r="E4" s="113" t="s">
        <v>238</v>
      </c>
      <c r="F4" s="111" t="s">
        <v>239</v>
      </c>
      <c r="G4" s="114" t="s">
        <v>240</v>
      </c>
      <c r="H4" s="115"/>
    </row>
    <row r="5" spans="1:8" ht="15" thickBot="1" x14ac:dyDescent="0.35">
      <c r="A5" s="1289" t="str">
        <f>+[73]INSUMOS!$B$2</f>
        <v>Equipo completo de topografia</v>
      </c>
      <c r="B5" s="1290"/>
      <c r="C5" s="1291"/>
      <c r="D5" s="116" t="str">
        <f>+[73]INSUMOS!$C$2</f>
        <v>dia</v>
      </c>
      <c r="E5" s="117">
        <f>+[73]INSUMOS!$E$2</f>
        <v>456890</v>
      </c>
      <c r="F5" s="118">
        <v>140</v>
      </c>
      <c r="G5" s="119">
        <f>(+E5/F5)</f>
        <v>3263.5</v>
      </c>
      <c r="H5" s="120"/>
    </row>
    <row r="6" spans="1:8" ht="15" thickBot="1" x14ac:dyDescent="0.35">
      <c r="A6" s="121"/>
      <c r="B6" s="107"/>
      <c r="C6" s="107"/>
      <c r="D6" s="107"/>
      <c r="E6" s="107"/>
      <c r="F6" s="107"/>
      <c r="G6" s="122" t="s">
        <v>241</v>
      </c>
      <c r="H6" s="123">
        <f>SUM(G5:G5)</f>
        <v>3263.5</v>
      </c>
    </row>
    <row r="7" spans="1:8" ht="15" thickBot="1" x14ac:dyDescent="0.35">
      <c r="A7" s="105" t="s">
        <v>242</v>
      </c>
      <c r="B7" s="106"/>
      <c r="C7" s="107"/>
      <c r="D7" s="107"/>
      <c r="E7" s="107"/>
      <c r="F7" s="107"/>
      <c r="G7" s="110"/>
      <c r="H7" s="109"/>
    </row>
    <row r="8" spans="1:8" ht="14.4" x14ac:dyDescent="0.3">
      <c r="A8" s="1286" t="s">
        <v>237</v>
      </c>
      <c r="B8" s="1287"/>
      <c r="C8" s="1288"/>
      <c r="D8" s="111" t="s">
        <v>1</v>
      </c>
      <c r="E8" s="111" t="s">
        <v>243</v>
      </c>
      <c r="F8" s="111" t="s">
        <v>244</v>
      </c>
      <c r="G8" s="124" t="s">
        <v>240</v>
      </c>
      <c r="H8" s="115"/>
    </row>
    <row r="9" spans="1:8" ht="14.4" x14ac:dyDescent="0.3">
      <c r="A9" s="1292" t="str">
        <f>+[73]INSUMOS!$B$3</f>
        <v>Mojon en concreto 0,15m x0,15m x 0,5m</v>
      </c>
      <c r="B9" s="1293"/>
      <c r="C9" s="1294"/>
      <c r="D9" s="125" t="str">
        <f>+[73]INSUMOS!$C$3</f>
        <v>und</v>
      </c>
      <c r="E9" s="126">
        <f>+[73]INSUMOS!$E$3</f>
        <v>42000</v>
      </c>
      <c r="F9" s="127">
        <v>0.02</v>
      </c>
      <c r="G9" s="128">
        <f>+E9*F9</f>
        <v>840</v>
      </c>
      <c r="H9" s="120"/>
    </row>
    <row r="10" spans="1:8" ht="14.4" x14ac:dyDescent="0.3">
      <c r="A10" s="1292" t="str">
        <f>+[73]INSUMOS!$B$4</f>
        <v>Estacas, Pinturas, Tachuelas y Nylon</v>
      </c>
      <c r="B10" s="1293"/>
      <c r="C10" s="1294"/>
      <c r="D10" s="129" t="str">
        <f>+[73]INSUMOS!$C$4</f>
        <v>und</v>
      </c>
      <c r="E10" s="130">
        <f>+[73]INSUMOS!$E$4</f>
        <v>21275</v>
      </c>
      <c r="F10" s="131">
        <v>0.02</v>
      </c>
      <c r="G10" s="128">
        <f>ROUND(E10*F10,0)</f>
        <v>426</v>
      </c>
      <c r="H10" s="120"/>
    </row>
    <row r="11" spans="1:8" ht="15" thickBot="1" x14ac:dyDescent="0.35">
      <c r="A11" s="132"/>
      <c r="B11" s="133"/>
      <c r="C11" s="134"/>
      <c r="D11" s="135"/>
      <c r="E11" s="136"/>
      <c r="F11" s="137"/>
      <c r="G11" s="138"/>
      <c r="H11" s="139"/>
    </row>
    <row r="12" spans="1:8" ht="15" thickBot="1" x14ac:dyDescent="0.35">
      <c r="A12" s="121"/>
      <c r="B12" s="107"/>
      <c r="C12" s="107"/>
      <c r="D12" s="107"/>
      <c r="E12" s="107"/>
      <c r="F12" s="107"/>
      <c r="G12" s="122" t="s">
        <v>241</v>
      </c>
      <c r="H12" s="123">
        <f>SUM(G9:G11)</f>
        <v>1266</v>
      </c>
    </row>
    <row r="13" spans="1:8" ht="15" thickBot="1" x14ac:dyDescent="0.35">
      <c r="A13" s="140" t="s">
        <v>245</v>
      </c>
      <c r="B13" s="141"/>
      <c r="C13" s="133"/>
      <c r="D13" s="107"/>
      <c r="E13" s="107"/>
      <c r="F13" s="107"/>
      <c r="G13" s="110"/>
      <c r="H13" s="109"/>
    </row>
    <row r="14" spans="1:8" ht="14.4" x14ac:dyDescent="0.3">
      <c r="A14" s="1300" t="s">
        <v>246</v>
      </c>
      <c r="B14" s="1301"/>
      <c r="C14" s="143" t="s">
        <v>247</v>
      </c>
      <c r="D14" s="142" t="s">
        <v>248</v>
      </c>
      <c r="E14" s="142" t="s">
        <v>249</v>
      </c>
      <c r="F14" s="142" t="s">
        <v>238</v>
      </c>
      <c r="G14" s="144" t="s">
        <v>240</v>
      </c>
      <c r="H14" s="115"/>
    </row>
    <row r="15" spans="1:8" ht="14.4" x14ac:dyDescent="0.3">
      <c r="A15" s="145"/>
      <c r="B15" s="146"/>
      <c r="C15" s="147"/>
      <c r="D15" s="148"/>
      <c r="E15" s="148"/>
      <c r="F15" s="149"/>
      <c r="G15" s="150"/>
      <c r="H15" s="120"/>
    </row>
    <row r="16" spans="1:8" ht="14.4" x14ac:dyDescent="0.3">
      <c r="A16" s="145"/>
      <c r="B16" s="146"/>
      <c r="C16" s="151"/>
      <c r="D16" s="129"/>
      <c r="E16" s="152"/>
      <c r="F16" s="150"/>
      <c r="G16" s="150"/>
      <c r="H16" s="120"/>
    </row>
    <row r="17" spans="1:11" ht="15" thickBot="1" x14ac:dyDescent="0.35">
      <c r="A17" s="153"/>
      <c r="B17" s="154"/>
      <c r="C17" s="135"/>
      <c r="D17" s="155"/>
      <c r="E17" s="137"/>
      <c r="F17" s="138"/>
      <c r="G17" s="156"/>
      <c r="H17" s="120"/>
    </row>
    <row r="18" spans="1:11" ht="15" thickBot="1" x14ac:dyDescent="0.35">
      <c r="A18" s="121"/>
      <c r="B18" s="107"/>
      <c r="C18" s="107"/>
      <c r="D18" s="107"/>
      <c r="E18" s="107"/>
      <c r="F18" s="107"/>
      <c r="G18" s="122" t="s">
        <v>241</v>
      </c>
      <c r="H18" s="123">
        <f>ROUND(SUM(G15:G17),0)</f>
        <v>0</v>
      </c>
    </row>
    <row r="19" spans="1:11" ht="15" thickBot="1" x14ac:dyDescent="0.35">
      <c r="A19" s="140" t="s">
        <v>250</v>
      </c>
      <c r="B19" s="141"/>
      <c r="C19" s="107"/>
      <c r="D19" s="107"/>
      <c r="E19" s="107"/>
      <c r="F19" s="107"/>
      <c r="G19" s="110"/>
      <c r="H19" s="109"/>
    </row>
    <row r="20" spans="1:11" ht="14.4" x14ac:dyDescent="0.3">
      <c r="A20" s="1302" t="s">
        <v>251</v>
      </c>
      <c r="B20" s="1303"/>
      <c r="C20" s="157" t="s">
        <v>252</v>
      </c>
      <c r="D20" s="111" t="s">
        <v>253</v>
      </c>
      <c r="E20" s="158" t="s">
        <v>254</v>
      </c>
      <c r="F20" s="157" t="s">
        <v>239</v>
      </c>
      <c r="G20" s="114" t="s">
        <v>240</v>
      </c>
      <c r="H20" s="115"/>
    </row>
    <row r="21" spans="1:11" ht="14.4" x14ac:dyDescent="0.3">
      <c r="A21" s="145" t="s">
        <v>255</v>
      </c>
      <c r="B21" s="146"/>
      <c r="C21" s="150">
        <f>+[73]M.O!$F$45</f>
        <v>113880</v>
      </c>
      <c r="D21" s="159">
        <v>1.8</v>
      </c>
      <c r="E21" s="150">
        <f>+D21*C21</f>
        <v>204984</v>
      </c>
      <c r="F21" s="131">
        <f>F5</f>
        <v>140</v>
      </c>
      <c r="G21" s="160">
        <f>ROUND(+E21/F21,0)</f>
        <v>1464</v>
      </c>
      <c r="H21" s="120"/>
    </row>
    <row r="22" spans="1:11" ht="14.4" x14ac:dyDescent="0.3">
      <c r="A22" s="145" t="s">
        <v>256</v>
      </c>
      <c r="B22" s="146"/>
      <c r="C22" s="150">
        <f>+[73]M.O!$L$45*2</f>
        <v>94900</v>
      </c>
      <c r="D22" s="159">
        <v>1.8</v>
      </c>
      <c r="E22" s="150">
        <f>+D22*C22</f>
        <v>170820</v>
      </c>
      <c r="F22" s="131">
        <f>+F5</f>
        <v>140</v>
      </c>
      <c r="G22" s="160">
        <f>ROUND(+E22/F22,0)</f>
        <v>1220</v>
      </c>
      <c r="H22" s="120"/>
    </row>
    <row r="23" spans="1:11" ht="15" thickBot="1" x14ac:dyDescent="0.35">
      <c r="A23" s="153"/>
      <c r="B23" s="161"/>
      <c r="C23" s="136"/>
      <c r="D23" s="162"/>
      <c r="E23" s="136"/>
      <c r="F23" s="163"/>
      <c r="G23" s="164"/>
      <c r="H23" s="120"/>
    </row>
    <row r="24" spans="1:11" ht="15" thickBot="1" x14ac:dyDescent="0.35">
      <c r="A24" s="121"/>
      <c r="B24" s="107"/>
      <c r="C24" s="107"/>
      <c r="D24" s="107"/>
      <c r="E24" s="107"/>
      <c r="F24" s="107"/>
      <c r="G24" s="122" t="s">
        <v>241</v>
      </c>
      <c r="H24" s="123">
        <f>SUM(G21:G23)</f>
        <v>2684</v>
      </c>
    </row>
    <row r="25" spans="1:11" ht="15" thickBot="1" x14ac:dyDescent="0.35">
      <c r="A25" s="121"/>
      <c r="B25" s="107"/>
      <c r="C25" s="107"/>
      <c r="D25" s="107"/>
      <c r="E25" s="107"/>
      <c r="F25" s="107"/>
      <c r="G25" s="165"/>
      <c r="H25" s="109"/>
      <c r="I25" s="166"/>
      <c r="K25" s="166"/>
    </row>
    <row r="26" spans="1:11" ht="15" thickBot="1" x14ac:dyDescent="0.35">
      <c r="A26" s="140"/>
      <c r="B26" s="133"/>
      <c r="C26" s="133"/>
      <c r="D26" s="133"/>
      <c r="E26" s="167"/>
      <c r="F26" s="168"/>
      <c r="G26" s="169" t="s">
        <v>257</v>
      </c>
      <c r="H26" s="123">
        <f>(H6+H12+H18+H24)</f>
        <v>7213.5</v>
      </c>
      <c r="I26" s="166"/>
      <c r="K26" s="166"/>
    </row>
    <row r="27" spans="1:11" ht="15" thickBot="1" x14ac:dyDescent="0.35">
      <c r="A27" s="106"/>
      <c r="B27" s="107"/>
      <c r="C27" s="107"/>
      <c r="D27" s="107"/>
      <c r="E27" s="170"/>
      <c r="F27" s="171"/>
      <c r="G27" s="122"/>
      <c r="H27" s="110"/>
      <c r="I27" s="166"/>
      <c r="K27" s="166"/>
    </row>
    <row r="28" spans="1:11" ht="30.75" customHeight="1" thickBot="1" x14ac:dyDescent="0.3">
      <c r="A28" s="100" t="s">
        <v>258</v>
      </c>
      <c r="B28" s="1285" t="str">
        <f>+'[73]PRESUP. CACHENCHE'!B12</f>
        <v>DEMOLICION DE PLACA ESP. 0.15 a 0,20 MTS (INC. RET. DE MATERIAL EN SITIO AUTORIZADO POR LA AUTORIDAD AMBIENTAL)</v>
      </c>
      <c r="C28" s="1285"/>
      <c r="D28" s="1285"/>
      <c r="E28" s="1285"/>
      <c r="F28" s="1285"/>
      <c r="G28" s="101" t="s">
        <v>235</v>
      </c>
      <c r="H28" s="102" t="s">
        <v>206</v>
      </c>
      <c r="I28" s="166"/>
      <c r="K28" s="166"/>
    </row>
    <row r="29" spans="1:11" ht="14.4" x14ac:dyDescent="0.3">
      <c r="A29" s="105"/>
      <c r="B29" s="106"/>
      <c r="C29" s="107"/>
      <c r="D29" s="106"/>
      <c r="E29" s="106"/>
      <c r="F29" s="106"/>
      <c r="G29" s="108"/>
      <c r="H29" s="109"/>
      <c r="I29" s="166"/>
      <c r="K29" s="166"/>
    </row>
    <row r="30" spans="1:11" ht="15" thickBot="1" x14ac:dyDescent="0.35">
      <c r="A30" s="105" t="s">
        <v>236</v>
      </c>
      <c r="B30" s="106"/>
      <c r="C30" s="107"/>
      <c r="D30" s="107"/>
      <c r="E30" s="107"/>
      <c r="F30" s="107"/>
      <c r="G30" s="110"/>
      <c r="H30" s="109"/>
      <c r="I30" s="166"/>
      <c r="K30" s="166"/>
    </row>
    <row r="31" spans="1:11" ht="14.4" x14ac:dyDescent="0.3">
      <c r="A31" s="1296" t="s">
        <v>237</v>
      </c>
      <c r="B31" s="1297"/>
      <c r="C31" s="1297"/>
      <c r="D31" s="172" t="s">
        <v>1</v>
      </c>
      <c r="E31" s="173" t="s">
        <v>238</v>
      </c>
      <c r="F31" s="157" t="s">
        <v>239</v>
      </c>
      <c r="G31" s="174" t="s">
        <v>240</v>
      </c>
      <c r="H31" s="175"/>
      <c r="I31" s="166"/>
      <c r="K31" s="166"/>
    </row>
    <row r="32" spans="1:11" ht="14.4" x14ac:dyDescent="0.3">
      <c r="A32" s="1304" t="str">
        <f>+[73]INSUMOS!B20</f>
        <v>Retroexcavadora sobre oruga, potencia 158 kw, balde de 1.5 m3</v>
      </c>
      <c r="B32" s="1305"/>
      <c r="C32" s="1305"/>
      <c r="D32" s="116" t="s">
        <v>259</v>
      </c>
      <c r="E32" s="117">
        <f>+[73]INSUMOS!E20*8</f>
        <v>1775368</v>
      </c>
      <c r="F32" s="118">
        <v>45</v>
      </c>
      <c r="G32" s="119">
        <f>(+E32/F32)</f>
        <v>39452.62222222222</v>
      </c>
      <c r="H32" s="176"/>
      <c r="I32" s="166"/>
      <c r="K32" s="166"/>
    </row>
    <row r="33" spans="1:12" ht="14.4" x14ac:dyDescent="0.3">
      <c r="A33" s="1304" t="str">
        <f>+[73]INSUMOS!B16</f>
        <v>Mini Cargador</v>
      </c>
      <c r="B33" s="1305"/>
      <c r="C33" s="1305"/>
      <c r="D33" s="116" t="s">
        <v>259</v>
      </c>
      <c r="E33" s="117">
        <f>+[73]INSUMOS!E16*8</f>
        <v>851112</v>
      </c>
      <c r="F33" s="118">
        <f>+F32</f>
        <v>45</v>
      </c>
      <c r="G33" s="119">
        <f>(+E33/F33)</f>
        <v>18913.599999999999</v>
      </c>
      <c r="H33" s="176"/>
      <c r="I33" s="166"/>
      <c r="K33" s="166"/>
    </row>
    <row r="34" spans="1:12" ht="14.4" x14ac:dyDescent="0.3">
      <c r="A34" s="1304" t="s">
        <v>260</v>
      </c>
      <c r="B34" s="1305"/>
      <c r="C34" s="1305"/>
      <c r="D34" s="116" t="s">
        <v>259</v>
      </c>
      <c r="E34" s="117">
        <f>17000*8</f>
        <v>136000</v>
      </c>
      <c r="F34" s="118">
        <f t="shared" ref="F34:F35" si="0">+F33</f>
        <v>45</v>
      </c>
      <c r="G34" s="119">
        <f>(+E34/F34)</f>
        <v>3022.2222222222222</v>
      </c>
      <c r="H34" s="177"/>
      <c r="I34" s="166"/>
      <c r="K34" s="166"/>
    </row>
    <row r="35" spans="1:12" ht="14.4" x14ac:dyDescent="0.3">
      <c r="A35" s="1289" t="str">
        <f>+[73]INSUMOS!B22</f>
        <v>Compresor portátil de 70 a 120 HP, con martillo</v>
      </c>
      <c r="B35" s="1290"/>
      <c r="C35" s="1291"/>
      <c r="D35" s="178" t="s">
        <v>259</v>
      </c>
      <c r="E35" s="179">
        <f>+[73]INSUMOS!E22*8</f>
        <v>526560</v>
      </c>
      <c r="F35" s="118">
        <f t="shared" si="0"/>
        <v>45</v>
      </c>
      <c r="G35" s="119">
        <f>(+E35/F35)</f>
        <v>11701.333333333334</v>
      </c>
      <c r="H35" s="177"/>
      <c r="I35" s="166"/>
      <c r="K35" s="166"/>
    </row>
    <row r="36" spans="1:12" ht="14.4" thickBot="1" x14ac:dyDescent="0.3">
      <c r="A36" s="1315" t="str">
        <f>+A485</f>
        <v>Herramienta menor 5% M.O.</v>
      </c>
      <c r="B36" s="1316"/>
      <c r="C36" s="1316"/>
      <c r="D36" s="180" t="s">
        <v>261</v>
      </c>
      <c r="E36" s="181"/>
      <c r="F36" s="182">
        <v>0.05</v>
      </c>
      <c r="G36" s="183">
        <f>+F36*H55</f>
        <v>351.15000000000003</v>
      </c>
      <c r="H36" s="184"/>
      <c r="I36" s="166"/>
      <c r="K36" s="166"/>
    </row>
    <row r="37" spans="1:12" ht="15" thickBot="1" x14ac:dyDescent="0.35">
      <c r="A37" s="121"/>
      <c r="B37" s="107"/>
      <c r="C37" s="107"/>
      <c r="D37" s="107"/>
      <c r="E37" s="107"/>
      <c r="F37" s="107"/>
      <c r="G37" s="122" t="s">
        <v>241</v>
      </c>
      <c r="H37" s="139">
        <f>SUM(G32:G36)</f>
        <v>73440.927777777761</v>
      </c>
      <c r="I37" s="166"/>
      <c r="K37" s="166"/>
    </row>
    <row r="38" spans="1:12" ht="15" thickBot="1" x14ac:dyDescent="0.35">
      <c r="A38" s="105" t="s">
        <v>242</v>
      </c>
      <c r="B38" s="106"/>
      <c r="C38" s="107"/>
      <c r="D38" s="107"/>
      <c r="E38" s="107"/>
      <c r="F38" s="107"/>
      <c r="G38" s="110"/>
      <c r="H38" s="185"/>
      <c r="I38" s="166"/>
      <c r="K38" s="1295"/>
      <c r="L38" s="1295"/>
    </row>
    <row r="39" spans="1:12" ht="14.4" x14ac:dyDescent="0.3">
      <c r="A39" s="1296" t="s">
        <v>237</v>
      </c>
      <c r="B39" s="1297"/>
      <c r="C39" s="1297"/>
      <c r="D39" s="157" t="s">
        <v>1</v>
      </c>
      <c r="E39" s="157" t="s">
        <v>243</v>
      </c>
      <c r="F39" s="157" t="s">
        <v>244</v>
      </c>
      <c r="G39" s="174" t="s">
        <v>240</v>
      </c>
      <c r="H39" s="175"/>
      <c r="I39" s="166"/>
      <c r="K39" s="166"/>
    </row>
    <row r="40" spans="1:12" ht="14.4" x14ac:dyDescent="0.3">
      <c r="A40" s="1298" t="str">
        <f>+[73]INSUMOS!B18</f>
        <v xml:space="preserve">Derechos de conformación y/o disposición de materiales sobrantes </v>
      </c>
      <c r="B40" s="1299"/>
      <c r="C40" s="1299"/>
      <c r="D40" s="129" t="str">
        <f>+[73]INSUMOS!C18</f>
        <v>m3</v>
      </c>
      <c r="E40" s="186">
        <f>+[73]INSUMOS!E18</f>
        <v>7297</v>
      </c>
      <c r="F40" s="187">
        <v>0.2</v>
      </c>
      <c r="G40" s="160">
        <f>+E40*F40</f>
        <v>1459.4</v>
      </c>
      <c r="H40" s="176"/>
      <c r="I40" s="166"/>
      <c r="K40" s="166"/>
    </row>
    <row r="41" spans="1:12" ht="14.4" x14ac:dyDescent="0.3">
      <c r="A41" s="1298"/>
      <c r="B41" s="1299"/>
      <c r="C41" s="1299"/>
      <c r="D41" s="129"/>
      <c r="E41" s="130"/>
      <c r="F41" s="131"/>
      <c r="G41" s="160"/>
      <c r="H41" s="176"/>
      <c r="I41" s="166"/>
      <c r="K41" s="166"/>
    </row>
    <row r="42" spans="1:12" ht="15" thickBot="1" x14ac:dyDescent="0.35">
      <c r="A42" s="1306"/>
      <c r="B42" s="1307"/>
      <c r="C42" s="1308"/>
      <c r="D42" s="135"/>
      <c r="E42" s="136"/>
      <c r="F42" s="137"/>
      <c r="G42" s="164"/>
      <c r="H42" s="184"/>
      <c r="I42" s="166"/>
      <c r="K42" s="166"/>
    </row>
    <row r="43" spans="1:12" ht="15" thickBot="1" x14ac:dyDescent="0.35">
      <c r="A43" s="121"/>
      <c r="B43" s="107"/>
      <c r="C43" s="107"/>
      <c r="D43" s="107"/>
      <c r="E43" s="107"/>
      <c r="F43" s="107"/>
      <c r="G43" s="122" t="s">
        <v>241</v>
      </c>
      <c r="H43" s="139">
        <f>SUM(G40:G42)</f>
        <v>1459.4</v>
      </c>
      <c r="I43" s="166"/>
      <c r="K43" s="166"/>
    </row>
    <row r="44" spans="1:12" ht="15" thickBot="1" x14ac:dyDescent="0.35">
      <c r="A44" s="105" t="s">
        <v>245</v>
      </c>
      <c r="B44" s="106"/>
      <c r="C44" s="107"/>
      <c r="D44" s="107"/>
      <c r="E44" s="107"/>
      <c r="F44" s="107"/>
      <c r="G44" s="110"/>
      <c r="H44" s="185"/>
      <c r="I44" s="166"/>
      <c r="K44" s="166"/>
    </row>
    <row r="45" spans="1:12" ht="14.4" x14ac:dyDescent="0.3">
      <c r="A45" s="1309" t="s">
        <v>246</v>
      </c>
      <c r="B45" s="1310"/>
      <c r="C45" s="189" t="s">
        <v>247</v>
      </c>
      <c r="D45" s="188" t="s">
        <v>248</v>
      </c>
      <c r="E45" s="188" t="s">
        <v>249</v>
      </c>
      <c r="F45" s="188" t="s">
        <v>238</v>
      </c>
      <c r="G45" s="190" t="s">
        <v>240</v>
      </c>
      <c r="H45" s="175"/>
      <c r="I45" s="166"/>
      <c r="K45" s="166"/>
    </row>
    <row r="46" spans="1:12" ht="14.4" x14ac:dyDescent="0.3">
      <c r="A46" s="191" t="str">
        <f>+[73]INSUMOS!B19</f>
        <v>Transporte de material de demolición</v>
      </c>
      <c r="B46" s="151"/>
      <c r="C46" s="192">
        <v>0.2</v>
      </c>
      <c r="D46" s="148">
        <v>22.344418114797399</v>
      </c>
      <c r="E46" s="148">
        <f>+C46*D46</f>
        <v>4.4688836229594804</v>
      </c>
      <c r="F46" s="149">
        <f>+[73]INSUMOS!E19</f>
        <v>1055</v>
      </c>
      <c r="G46" s="160">
        <f>+F46*E46</f>
        <v>4714.6722222222515</v>
      </c>
      <c r="H46" s="176"/>
      <c r="I46" s="166"/>
      <c r="K46" s="166"/>
    </row>
    <row r="47" spans="1:12" ht="14.4" x14ac:dyDescent="0.3">
      <c r="A47" s="1311"/>
      <c r="B47" s="1312"/>
      <c r="C47" s="151"/>
      <c r="D47" s="129"/>
      <c r="E47" s="152"/>
      <c r="F47" s="150"/>
      <c r="G47" s="160"/>
      <c r="H47" s="176"/>
      <c r="I47" s="166"/>
      <c r="K47" s="166"/>
    </row>
    <row r="48" spans="1:12" ht="15" thickBot="1" x14ac:dyDescent="0.35">
      <c r="A48" s="1306"/>
      <c r="B48" s="1308"/>
      <c r="C48" s="135"/>
      <c r="D48" s="155"/>
      <c r="E48" s="137"/>
      <c r="F48" s="136"/>
      <c r="G48" s="193"/>
      <c r="H48" s="184"/>
      <c r="I48" s="166"/>
      <c r="K48" s="166"/>
    </row>
    <row r="49" spans="1:11" ht="15" thickBot="1" x14ac:dyDescent="0.35">
      <c r="A49" s="121"/>
      <c r="B49" s="107"/>
      <c r="C49" s="107"/>
      <c r="D49" s="107"/>
      <c r="E49" s="107"/>
      <c r="F49" s="107"/>
      <c r="G49" s="122" t="s">
        <v>241</v>
      </c>
      <c r="H49" s="139">
        <f>(SUM(G46:G48))</f>
        <v>4714.6722222222515</v>
      </c>
      <c r="I49" s="166"/>
      <c r="K49" s="166"/>
    </row>
    <row r="50" spans="1:11" ht="15" thickBot="1" x14ac:dyDescent="0.35">
      <c r="A50" s="105" t="s">
        <v>250</v>
      </c>
      <c r="B50" s="106"/>
      <c r="C50" s="107"/>
      <c r="D50" s="107"/>
      <c r="E50" s="107"/>
      <c r="F50" s="107"/>
      <c r="G50" s="110"/>
      <c r="H50" s="185"/>
      <c r="I50" s="166"/>
      <c r="K50" s="166"/>
    </row>
    <row r="51" spans="1:11" ht="14.4" x14ac:dyDescent="0.3">
      <c r="A51" s="1313" t="s">
        <v>251</v>
      </c>
      <c r="B51" s="1314"/>
      <c r="C51" s="157" t="s">
        <v>252</v>
      </c>
      <c r="D51" s="157" t="s">
        <v>253</v>
      </c>
      <c r="E51" s="194" t="s">
        <v>254</v>
      </c>
      <c r="F51" s="157" t="s">
        <v>239</v>
      </c>
      <c r="G51" s="174" t="s">
        <v>240</v>
      </c>
      <c r="H51" s="175"/>
      <c r="I51" s="166"/>
      <c r="K51" s="166"/>
    </row>
    <row r="52" spans="1:11" ht="14.4" x14ac:dyDescent="0.3">
      <c r="A52" s="1298" t="s">
        <v>262</v>
      </c>
      <c r="B52" s="1299"/>
      <c r="C52" s="150">
        <f>+[73]M.O!N45*2</f>
        <v>94900</v>
      </c>
      <c r="D52" s="159">
        <v>1.8</v>
      </c>
      <c r="E52" s="150">
        <f>+D52*C52</f>
        <v>170820</v>
      </c>
      <c r="F52" s="131">
        <f>F32</f>
        <v>45</v>
      </c>
      <c r="G52" s="160">
        <f>ROUND(+E52/F52,0)</f>
        <v>3796</v>
      </c>
      <c r="H52" s="176"/>
      <c r="I52" s="166"/>
      <c r="J52" s="195"/>
      <c r="K52" s="166"/>
    </row>
    <row r="53" spans="1:11" ht="14.4" x14ac:dyDescent="0.3">
      <c r="A53" s="1292" t="s">
        <v>263</v>
      </c>
      <c r="B53" s="1294"/>
      <c r="C53" s="150">
        <f>+[73]M.O!J45</f>
        <v>80665</v>
      </c>
      <c r="D53" s="159">
        <v>1.8</v>
      </c>
      <c r="E53" s="150">
        <f>+D53*C53</f>
        <v>145197</v>
      </c>
      <c r="F53" s="131">
        <f>F33</f>
        <v>45</v>
      </c>
      <c r="G53" s="160">
        <f>ROUND(+E53/F53,0)</f>
        <v>3227</v>
      </c>
      <c r="H53" s="176"/>
      <c r="I53" s="166"/>
      <c r="J53" s="196"/>
      <c r="K53" s="166"/>
    </row>
    <row r="54" spans="1:11" ht="15" thickBot="1" x14ac:dyDescent="0.35">
      <c r="A54" s="1306"/>
      <c r="B54" s="1308"/>
      <c r="C54" s="136"/>
      <c r="D54" s="162"/>
      <c r="E54" s="136"/>
      <c r="F54" s="163"/>
      <c r="G54" s="164"/>
      <c r="H54" s="184"/>
      <c r="I54" s="166"/>
      <c r="J54" s="197"/>
      <c r="K54" s="166"/>
    </row>
    <row r="55" spans="1:11" ht="15" thickBot="1" x14ac:dyDescent="0.35">
      <c r="A55" s="121"/>
      <c r="B55" s="107"/>
      <c r="C55" s="107"/>
      <c r="D55" s="107"/>
      <c r="E55" s="107"/>
      <c r="F55" s="107"/>
      <c r="G55" s="122" t="s">
        <v>241</v>
      </c>
      <c r="H55" s="139">
        <f>SUM(G52:G54)</f>
        <v>7023</v>
      </c>
      <c r="I55" s="166"/>
      <c r="K55" s="166"/>
    </row>
    <row r="56" spans="1:11" ht="15" thickBot="1" x14ac:dyDescent="0.35">
      <c r="A56" s="121"/>
      <c r="B56" s="107"/>
      <c r="C56" s="107"/>
      <c r="D56" s="107"/>
      <c r="E56" s="107"/>
      <c r="F56" s="107"/>
      <c r="G56" s="165"/>
      <c r="H56" s="185"/>
      <c r="K56" s="166"/>
    </row>
    <row r="57" spans="1:11" ht="15" thickBot="1" x14ac:dyDescent="0.35">
      <c r="A57" s="140"/>
      <c r="B57" s="133"/>
      <c r="C57" s="133"/>
      <c r="D57" s="133"/>
      <c r="E57" s="167"/>
      <c r="F57" s="168"/>
      <c r="G57" s="198" t="s">
        <v>257</v>
      </c>
      <c r="H57" s="123">
        <f>(H37+H43+H49+H55)</f>
        <v>86638</v>
      </c>
      <c r="I57" s="199"/>
      <c r="K57" s="166"/>
    </row>
    <row r="58" spans="1:11" ht="15" thickBot="1" x14ac:dyDescent="0.35">
      <c r="A58" s="106"/>
      <c r="B58" s="107"/>
      <c r="C58" s="107"/>
      <c r="D58" s="107"/>
      <c r="E58" s="170"/>
      <c r="F58" s="171"/>
      <c r="G58" s="122"/>
      <c r="H58" s="110"/>
      <c r="I58" s="166"/>
      <c r="K58" s="166"/>
    </row>
    <row r="59" spans="1:11" ht="14.4" thickBot="1" x14ac:dyDescent="0.3">
      <c r="A59" s="100" t="s">
        <v>264</v>
      </c>
      <c r="B59" s="1285" t="str">
        <f>+'[73]PRESUP. CACHENCHE'!B13</f>
        <v>DEMOLICION DE CUNETAS (INC. RET. DE MATERIAL EN SITIO AUTORIZADO POR LA AUTORIDAD AMBIENTAL)</v>
      </c>
      <c r="C59" s="1285"/>
      <c r="D59" s="1285"/>
      <c r="E59" s="1285"/>
      <c r="F59" s="1285"/>
      <c r="G59" s="101" t="s">
        <v>235</v>
      </c>
      <c r="H59" s="102" t="str">
        <f>+'[73]PRESUP. CACHENCHE'!C13</f>
        <v>ML</v>
      </c>
      <c r="I59" s="166"/>
      <c r="K59" s="166"/>
    </row>
    <row r="60" spans="1:11" ht="14.4" x14ac:dyDescent="0.3">
      <c r="A60" s="105"/>
      <c r="B60" s="106"/>
      <c r="C60" s="107"/>
      <c r="D60" s="106"/>
      <c r="E60" s="106"/>
      <c r="F60" s="106"/>
      <c r="G60" s="108"/>
      <c r="H60" s="109"/>
      <c r="I60" s="166"/>
      <c r="K60" s="166"/>
    </row>
    <row r="61" spans="1:11" ht="15" thickBot="1" x14ac:dyDescent="0.35">
      <c r="A61" s="105" t="s">
        <v>236</v>
      </c>
      <c r="B61" s="106"/>
      <c r="C61" s="107"/>
      <c r="D61" s="107"/>
      <c r="E61" s="107"/>
      <c r="F61" s="107"/>
      <c r="G61" s="110"/>
      <c r="H61" s="109"/>
      <c r="I61" s="166"/>
      <c r="K61" s="166"/>
    </row>
    <row r="62" spans="1:11" ht="14.4" x14ac:dyDescent="0.3">
      <c r="A62" s="1296" t="s">
        <v>237</v>
      </c>
      <c r="B62" s="1297"/>
      <c r="C62" s="1297"/>
      <c r="D62" s="172" t="s">
        <v>1</v>
      </c>
      <c r="E62" s="173" t="s">
        <v>238</v>
      </c>
      <c r="F62" s="157" t="s">
        <v>239</v>
      </c>
      <c r="G62" s="174" t="s">
        <v>240</v>
      </c>
      <c r="H62" s="175"/>
      <c r="I62" s="166"/>
      <c r="K62" s="166"/>
    </row>
    <row r="63" spans="1:11" ht="14.4" x14ac:dyDescent="0.3">
      <c r="A63" s="1304" t="str">
        <f>+[73]INSUMOS!B16</f>
        <v>Mini Cargador</v>
      </c>
      <c r="B63" s="1305"/>
      <c r="C63" s="1305"/>
      <c r="D63" s="116" t="s">
        <v>259</v>
      </c>
      <c r="E63" s="117">
        <f>+[73]INSUMOS!E16*8</f>
        <v>851112</v>
      </c>
      <c r="F63" s="118">
        <v>50</v>
      </c>
      <c r="G63" s="119">
        <f>(+E63/F63)</f>
        <v>17022.240000000002</v>
      </c>
      <c r="H63" s="176"/>
      <c r="I63" s="166"/>
      <c r="K63" s="166"/>
    </row>
    <row r="64" spans="1:11" ht="14.4" x14ac:dyDescent="0.3">
      <c r="A64" s="1317" t="s">
        <v>265</v>
      </c>
      <c r="B64" s="1305"/>
      <c r="C64" s="1305"/>
      <c r="D64" s="116" t="s">
        <v>259</v>
      </c>
      <c r="E64" s="117"/>
      <c r="F64" s="118">
        <v>0.1</v>
      </c>
      <c r="G64" s="119">
        <f>+F64*H86</f>
        <v>461.20000000000005</v>
      </c>
      <c r="H64" s="176"/>
      <c r="I64" s="166"/>
      <c r="K64" s="166"/>
    </row>
    <row r="65" spans="1:11" ht="14.4" x14ac:dyDescent="0.3">
      <c r="A65" s="1304"/>
      <c r="B65" s="1305"/>
      <c r="C65" s="1305"/>
      <c r="D65" s="116"/>
      <c r="E65" s="117"/>
      <c r="F65" s="118"/>
      <c r="G65" s="119"/>
      <c r="H65" s="177"/>
      <c r="I65" s="166"/>
      <c r="K65" s="166"/>
    </row>
    <row r="66" spans="1:11" ht="14.4" x14ac:dyDescent="0.3">
      <c r="A66" s="1289"/>
      <c r="B66" s="1290"/>
      <c r="C66" s="1291"/>
      <c r="D66" s="178"/>
      <c r="E66" s="179"/>
      <c r="F66" s="118"/>
      <c r="G66" s="119"/>
      <c r="H66" s="177"/>
      <c r="I66" s="166"/>
      <c r="K66" s="166"/>
    </row>
    <row r="67" spans="1:11" ht="14.4" thickBot="1" x14ac:dyDescent="0.3">
      <c r="A67" s="1315"/>
      <c r="B67" s="1316"/>
      <c r="C67" s="1316"/>
      <c r="D67" s="180"/>
      <c r="E67" s="181"/>
      <c r="F67" s="182"/>
      <c r="G67" s="183"/>
      <c r="H67" s="184"/>
      <c r="I67" s="166"/>
      <c r="K67" s="166"/>
    </row>
    <row r="68" spans="1:11" ht="15" thickBot="1" x14ac:dyDescent="0.35">
      <c r="A68" s="121"/>
      <c r="B68" s="107"/>
      <c r="C68" s="107"/>
      <c r="D68" s="107"/>
      <c r="E68" s="107"/>
      <c r="F68" s="107"/>
      <c r="G68" s="122" t="s">
        <v>241</v>
      </c>
      <c r="H68" s="139">
        <f>SUM(G63:G67)</f>
        <v>17483.440000000002</v>
      </c>
      <c r="I68" s="166"/>
      <c r="K68" s="166"/>
    </row>
    <row r="69" spans="1:11" ht="15" thickBot="1" x14ac:dyDescent="0.35">
      <c r="A69" s="105" t="s">
        <v>242</v>
      </c>
      <c r="B69" s="106"/>
      <c r="C69" s="107"/>
      <c r="D69" s="107"/>
      <c r="E69" s="107"/>
      <c r="F69" s="107"/>
      <c r="G69" s="110"/>
      <c r="H69" s="185"/>
      <c r="I69" s="166"/>
      <c r="K69" s="166"/>
    </row>
    <row r="70" spans="1:11" ht="14.4" x14ac:dyDescent="0.3">
      <c r="A70" s="1296" t="s">
        <v>237</v>
      </c>
      <c r="B70" s="1297"/>
      <c r="C70" s="1297"/>
      <c r="D70" s="157" t="s">
        <v>1</v>
      </c>
      <c r="E70" s="157" t="s">
        <v>243</v>
      </c>
      <c r="F70" s="157" t="s">
        <v>244</v>
      </c>
      <c r="G70" s="174" t="s">
        <v>240</v>
      </c>
      <c r="H70" s="175"/>
      <c r="I70" s="166"/>
      <c r="K70" s="166"/>
    </row>
    <row r="71" spans="1:11" ht="14.4" x14ac:dyDescent="0.3">
      <c r="A71" s="1298" t="str">
        <f>+A40</f>
        <v xml:space="preserve">Derechos de conformación y/o disposición de materiales sobrantes </v>
      </c>
      <c r="B71" s="1299"/>
      <c r="C71" s="1299"/>
      <c r="D71" s="129" t="str">
        <f>+D40</f>
        <v>m3</v>
      </c>
      <c r="E71" s="186">
        <f>+E40</f>
        <v>7297</v>
      </c>
      <c r="F71" s="200">
        <v>0.1</v>
      </c>
      <c r="G71" s="160">
        <f>+E71*F71</f>
        <v>729.7</v>
      </c>
      <c r="H71" s="176"/>
      <c r="I71" s="166"/>
      <c r="K71" s="166"/>
    </row>
    <row r="72" spans="1:11" ht="14.4" x14ac:dyDescent="0.3">
      <c r="A72" s="1298"/>
      <c r="B72" s="1299"/>
      <c r="C72" s="1299"/>
      <c r="D72" s="129"/>
      <c r="E72" s="130"/>
      <c r="F72" s="131"/>
      <c r="G72" s="160"/>
      <c r="H72" s="176"/>
      <c r="I72" s="166"/>
      <c r="K72" s="166"/>
    </row>
    <row r="73" spans="1:11" ht="15" thickBot="1" x14ac:dyDescent="0.35">
      <c r="A73" s="1306"/>
      <c r="B73" s="1307"/>
      <c r="C73" s="1308"/>
      <c r="D73" s="135"/>
      <c r="E73" s="136"/>
      <c r="F73" s="137"/>
      <c r="G73" s="164"/>
      <c r="H73" s="184"/>
      <c r="I73" s="166"/>
      <c r="K73" s="166"/>
    </row>
    <row r="74" spans="1:11" ht="15" thickBot="1" x14ac:dyDescent="0.35">
      <c r="A74" s="121"/>
      <c r="B74" s="107"/>
      <c r="C74" s="107"/>
      <c r="D74" s="107"/>
      <c r="E74" s="107"/>
      <c r="F74" s="107"/>
      <c r="G74" s="122" t="s">
        <v>241</v>
      </c>
      <c r="H74" s="139">
        <f>SUM(G71:G73)</f>
        <v>729.7</v>
      </c>
      <c r="I74" s="166"/>
      <c r="K74" s="166"/>
    </row>
    <row r="75" spans="1:11" ht="15" thickBot="1" x14ac:dyDescent="0.35">
      <c r="A75" s="105" t="s">
        <v>245</v>
      </c>
      <c r="B75" s="106"/>
      <c r="C75" s="107"/>
      <c r="D75" s="107"/>
      <c r="E75" s="107"/>
      <c r="F75" s="107"/>
      <c r="G75" s="110"/>
      <c r="H75" s="185"/>
      <c r="I75" s="166"/>
      <c r="K75" s="166"/>
    </row>
    <row r="76" spans="1:11" ht="14.4" x14ac:dyDescent="0.3">
      <c r="A76" s="1309" t="s">
        <v>246</v>
      </c>
      <c r="B76" s="1310"/>
      <c r="C76" s="189" t="s">
        <v>247</v>
      </c>
      <c r="D76" s="188" t="s">
        <v>248</v>
      </c>
      <c r="E76" s="188" t="s">
        <v>249</v>
      </c>
      <c r="F76" s="188" t="s">
        <v>238</v>
      </c>
      <c r="G76" s="190" t="s">
        <v>240</v>
      </c>
      <c r="H76" s="175"/>
      <c r="I76" s="166"/>
      <c r="K76" s="166"/>
    </row>
    <row r="77" spans="1:11" ht="14.4" x14ac:dyDescent="0.3">
      <c r="A77" s="1292" t="str">
        <f>+[73]INSUMOS!B19</f>
        <v>Transporte de material de demolición</v>
      </c>
      <c r="B77" s="1294"/>
      <c r="C77" s="192">
        <v>0.1</v>
      </c>
      <c r="D77" s="148">
        <v>19.448909952606598</v>
      </c>
      <c r="E77" s="148">
        <f>+C77*D77</f>
        <v>1.9448909952606599</v>
      </c>
      <c r="F77" s="149">
        <f>+[73]INSUMOS!E19</f>
        <v>1055</v>
      </c>
      <c r="G77" s="160">
        <f>+F77*E77</f>
        <v>2051.859999999996</v>
      </c>
      <c r="H77" s="176"/>
      <c r="I77" s="166"/>
      <c r="K77" s="166"/>
    </row>
    <row r="78" spans="1:11" ht="14.4" x14ac:dyDescent="0.3">
      <c r="A78" s="1311"/>
      <c r="B78" s="1312"/>
      <c r="C78" s="151"/>
      <c r="D78" s="129"/>
      <c r="E78" s="152"/>
      <c r="F78" s="150"/>
      <c r="G78" s="160"/>
      <c r="H78" s="176"/>
      <c r="I78" s="166"/>
      <c r="K78" s="166"/>
    </row>
    <row r="79" spans="1:11" ht="15" thickBot="1" x14ac:dyDescent="0.35">
      <c r="A79" s="1306"/>
      <c r="B79" s="1308"/>
      <c r="C79" s="135"/>
      <c r="D79" s="155"/>
      <c r="E79" s="137"/>
      <c r="F79" s="136"/>
      <c r="G79" s="193"/>
      <c r="H79" s="184"/>
      <c r="I79" s="166"/>
      <c r="K79" s="166"/>
    </row>
    <row r="80" spans="1:11" ht="15" thickBot="1" x14ac:dyDescent="0.35">
      <c r="A80" s="121"/>
      <c r="B80" s="107"/>
      <c r="C80" s="107"/>
      <c r="D80" s="107"/>
      <c r="E80" s="107"/>
      <c r="F80" s="107"/>
      <c r="G80" s="122" t="s">
        <v>241</v>
      </c>
      <c r="H80" s="139">
        <f>(SUM(G77:G79))</f>
        <v>2051.859999999996</v>
      </c>
      <c r="I80" s="166"/>
      <c r="K80" s="166"/>
    </row>
    <row r="81" spans="1:11" ht="15" thickBot="1" x14ac:dyDescent="0.35">
      <c r="A81" s="105" t="s">
        <v>250</v>
      </c>
      <c r="B81" s="106"/>
      <c r="C81" s="107"/>
      <c r="D81" s="107"/>
      <c r="E81" s="107"/>
      <c r="F81" s="107"/>
      <c r="G81" s="110"/>
      <c r="H81" s="185"/>
      <c r="I81" s="166"/>
      <c r="K81" s="166"/>
    </row>
    <row r="82" spans="1:11" ht="14.4" x14ac:dyDescent="0.3">
      <c r="A82" s="1313" t="s">
        <v>251</v>
      </c>
      <c r="B82" s="1314"/>
      <c r="C82" s="157" t="s">
        <v>252</v>
      </c>
      <c r="D82" s="157" t="s">
        <v>253</v>
      </c>
      <c r="E82" s="194" t="s">
        <v>254</v>
      </c>
      <c r="F82" s="157" t="s">
        <v>239</v>
      </c>
      <c r="G82" s="174" t="s">
        <v>240</v>
      </c>
      <c r="H82" s="175"/>
      <c r="I82" s="166"/>
      <c r="K82" s="166"/>
    </row>
    <row r="83" spans="1:11" ht="14.4" x14ac:dyDescent="0.3">
      <c r="A83" s="1298" t="s">
        <v>266</v>
      </c>
      <c r="B83" s="1299"/>
      <c r="C83" s="150">
        <f>+[73]M.O!N45</f>
        <v>47450</v>
      </c>
      <c r="D83" s="159">
        <v>1.8</v>
      </c>
      <c r="E83" s="150">
        <f>+D83*C83</f>
        <v>85410</v>
      </c>
      <c r="F83" s="131">
        <v>50</v>
      </c>
      <c r="G83" s="160">
        <f>ROUND(+E83/F83,0)</f>
        <v>1708</v>
      </c>
      <c r="H83" s="176"/>
      <c r="I83" s="166"/>
      <c r="K83" s="166"/>
    </row>
    <row r="84" spans="1:11" ht="14.4" x14ac:dyDescent="0.3">
      <c r="A84" s="1292" t="s">
        <v>263</v>
      </c>
      <c r="B84" s="1294"/>
      <c r="C84" s="150">
        <f>+[73]M.O!J45</f>
        <v>80665</v>
      </c>
      <c r="D84" s="159">
        <v>1.8</v>
      </c>
      <c r="E84" s="150">
        <f>+D84*C84</f>
        <v>145197</v>
      </c>
      <c r="F84" s="131">
        <v>50</v>
      </c>
      <c r="G84" s="160">
        <f>ROUND(+E84/F84,0)</f>
        <v>2904</v>
      </c>
      <c r="H84" s="176"/>
      <c r="I84" s="166"/>
      <c r="K84" s="166"/>
    </row>
    <row r="85" spans="1:11" ht="15" thickBot="1" x14ac:dyDescent="0.35">
      <c r="A85" s="1306"/>
      <c r="B85" s="1308"/>
      <c r="C85" s="136"/>
      <c r="D85" s="162"/>
      <c r="E85" s="136"/>
      <c r="F85" s="163"/>
      <c r="G85" s="164"/>
      <c r="H85" s="184"/>
      <c r="I85" s="166"/>
      <c r="K85" s="166"/>
    </row>
    <row r="86" spans="1:11" ht="15" thickBot="1" x14ac:dyDescent="0.35">
      <c r="A86" s="121"/>
      <c r="B86" s="107"/>
      <c r="C86" s="107"/>
      <c r="D86" s="107"/>
      <c r="E86" s="107"/>
      <c r="F86" s="107"/>
      <c r="G86" s="122" t="s">
        <v>241</v>
      </c>
      <c r="H86" s="139">
        <f>SUM(G83:G85)</f>
        <v>4612</v>
      </c>
      <c r="I86" s="166"/>
      <c r="K86" s="166"/>
    </row>
    <row r="87" spans="1:11" ht="15" thickBot="1" x14ac:dyDescent="0.35">
      <c r="A87" s="121"/>
      <c r="B87" s="107"/>
      <c r="C87" s="107"/>
      <c r="D87" s="107"/>
      <c r="E87" s="107"/>
      <c r="F87" s="107"/>
      <c r="G87" s="165"/>
      <c r="H87" s="185"/>
      <c r="I87" s="166"/>
      <c r="K87" s="166"/>
    </row>
    <row r="88" spans="1:11" ht="15" thickBot="1" x14ac:dyDescent="0.35">
      <c r="A88" s="140"/>
      <c r="B88" s="133"/>
      <c r="C88" s="133"/>
      <c r="D88" s="133"/>
      <c r="E88" s="167"/>
      <c r="F88" s="168"/>
      <c r="G88" s="198" t="s">
        <v>257</v>
      </c>
      <c r="H88" s="123">
        <f>(H68+H74+H80+H86)</f>
        <v>24877</v>
      </c>
      <c r="I88" s="166"/>
      <c r="K88" s="166"/>
    </row>
    <row r="89" spans="1:11" ht="15" thickBot="1" x14ac:dyDescent="0.35">
      <c r="A89" s="106"/>
      <c r="B89" s="107"/>
      <c r="C89" s="107"/>
      <c r="D89" s="107"/>
      <c r="E89" s="170"/>
      <c r="F89" s="171"/>
      <c r="G89" s="122"/>
      <c r="H89" s="110"/>
      <c r="I89" s="166"/>
      <c r="K89" s="166"/>
    </row>
    <row r="90" spans="1:11" ht="14.4" thickBot="1" x14ac:dyDescent="0.3">
      <c r="A90" s="100" t="s">
        <v>267</v>
      </c>
      <c r="B90" s="1285" t="str">
        <f>+'[73]PRESUP. CACHENCHE'!B14</f>
        <v>DEMOLICION DE ANDENES (INC. RET. DE MATERIAL EN SITIO AUTORIZADO POR LA AUTORIDAD AMBIENTAL)</v>
      </c>
      <c r="C90" s="1285"/>
      <c r="D90" s="1285"/>
      <c r="E90" s="1285"/>
      <c r="F90" s="1285"/>
      <c r="G90" s="101" t="s">
        <v>235</v>
      </c>
      <c r="H90" s="102" t="str">
        <f>+'[73]PRESUP. CACHENCHE'!C14</f>
        <v>M2</v>
      </c>
      <c r="I90" s="166"/>
      <c r="K90" s="166"/>
    </row>
    <row r="91" spans="1:11" ht="14.4" x14ac:dyDescent="0.3">
      <c r="A91" s="105"/>
      <c r="B91" s="106"/>
      <c r="C91" s="107"/>
      <c r="D91" s="106"/>
      <c r="E91" s="106"/>
      <c r="F91" s="106"/>
      <c r="G91" s="108"/>
      <c r="H91" s="109"/>
      <c r="I91" s="166"/>
      <c r="K91" s="166"/>
    </row>
    <row r="92" spans="1:11" ht="15" thickBot="1" x14ac:dyDescent="0.35">
      <c r="A92" s="105" t="s">
        <v>236</v>
      </c>
      <c r="B92" s="106"/>
      <c r="C92" s="107"/>
      <c r="D92" s="107"/>
      <c r="E92" s="107"/>
      <c r="F92" s="107"/>
      <c r="G92" s="110"/>
      <c r="H92" s="109"/>
      <c r="I92" s="166"/>
      <c r="K92" s="166"/>
    </row>
    <row r="93" spans="1:11" ht="14.4" x14ac:dyDescent="0.3">
      <c r="A93" s="1296" t="s">
        <v>237</v>
      </c>
      <c r="B93" s="1297"/>
      <c r="C93" s="1297"/>
      <c r="D93" s="172" t="s">
        <v>1</v>
      </c>
      <c r="E93" s="173" t="s">
        <v>238</v>
      </c>
      <c r="F93" s="157" t="s">
        <v>239</v>
      </c>
      <c r="G93" s="174" t="s">
        <v>240</v>
      </c>
      <c r="H93" s="175"/>
      <c r="I93" s="166"/>
      <c r="K93" s="166"/>
    </row>
    <row r="94" spans="1:11" ht="14.4" x14ac:dyDescent="0.3">
      <c r="A94" s="1304" t="str">
        <f>+[73]INSUMOS!B22</f>
        <v>Compresor portátil de 70 a 120 HP, con martillo</v>
      </c>
      <c r="B94" s="1305"/>
      <c r="C94" s="1305"/>
      <c r="D94" s="116" t="s">
        <v>259</v>
      </c>
      <c r="E94" s="117">
        <f>+[73]INSUMOS!E22*8</f>
        <v>526560</v>
      </c>
      <c r="F94" s="118">
        <v>120</v>
      </c>
      <c r="G94" s="119">
        <f>(+E94/F94)</f>
        <v>4388</v>
      </c>
      <c r="H94" s="176"/>
      <c r="I94" s="166"/>
      <c r="K94" s="166"/>
    </row>
    <row r="95" spans="1:11" ht="14.4" x14ac:dyDescent="0.3">
      <c r="A95" s="1317" t="str">
        <f>+[73]INSUMOS!B17</f>
        <v xml:space="preserve">Cargador: potencia en el volante 125 hp, clasificación de rpm del motor 2300 </v>
      </c>
      <c r="B95" s="1305"/>
      <c r="C95" s="1305"/>
      <c r="D95" s="116" t="s">
        <v>259</v>
      </c>
      <c r="E95" s="117">
        <f>+[73]INSUMOS!E17*8</f>
        <v>1475243.55542864</v>
      </c>
      <c r="F95" s="118">
        <v>120</v>
      </c>
      <c r="G95" s="119">
        <f>+E95/F95</f>
        <v>12293.696295238666</v>
      </c>
      <c r="H95" s="176"/>
      <c r="I95" s="166"/>
      <c r="K95" s="166"/>
    </row>
    <row r="96" spans="1:11" ht="14.4" x14ac:dyDescent="0.3">
      <c r="A96" s="1317" t="s">
        <v>268</v>
      </c>
      <c r="B96" s="1305"/>
      <c r="C96" s="1305"/>
      <c r="D96" s="116" t="s">
        <v>261</v>
      </c>
      <c r="E96" s="117"/>
      <c r="F96" s="118">
        <v>0.05</v>
      </c>
      <c r="G96" s="119">
        <f>+F96*H117</f>
        <v>131.70000000000002</v>
      </c>
      <c r="H96" s="177"/>
      <c r="I96" s="166"/>
      <c r="K96" s="166"/>
    </row>
    <row r="97" spans="1:11" ht="14.4" x14ac:dyDescent="0.3">
      <c r="A97" s="1289"/>
      <c r="B97" s="1290"/>
      <c r="C97" s="1291"/>
      <c r="D97" s="178"/>
      <c r="E97" s="179"/>
      <c r="F97" s="118"/>
      <c r="G97" s="119"/>
      <c r="H97" s="177"/>
      <c r="I97" s="166"/>
      <c r="K97" s="166"/>
    </row>
    <row r="98" spans="1:11" ht="14.4" thickBot="1" x14ac:dyDescent="0.3">
      <c r="A98" s="1315"/>
      <c r="B98" s="1316"/>
      <c r="C98" s="1316"/>
      <c r="D98" s="180"/>
      <c r="E98" s="181"/>
      <c r="F98" s="182"/>
      <c r="G98" s="183"/>
      <c r="H98" s="184"/>
      <c r="I98" s="166"/>
      <c r="K98" s="166"/>
    </row>
    <row r="99" spans="1:11" ht="15" thickBot="1" x14ac:dyDescent="0.35">
      <c r="A99" s="121"/>
      <c r="B99" s="107"/>
      <c r="C99" s="107"/>
      <c r="D99" s="107"/>
      <c r="E99" s="107"/>
      <c r="F99" s="107"/>
      <c r="G99" s="122" t="s">
        <v>241</v>
      </c>
      <c r="H99" s="139">
        <f>SUM(G94:G98)</f>
        <v>16813.396295238668</v>
      </c>
      <c r="I99" s="166"/>
      <c r="K99" s="166"/>
    </row>
    <row r="100" spans="1:11" ht="15" thickBot="1" x14ac:dyDescent="0.35">
      <c r="A100" s="105" t="s">
        <v>242</v>
      </c>
      <c r="B100" s="106"/>
      <c r="C100" s="107"/>
      <c r="D100" s="107"/>
      <c r="E100" s="107"/>
      <c r="F100" s="107"/>
      <c r="G100" s="110"/>
      <c r="H100" s="185"/>
      <c r="I100" s="166"/>
      <c r="K100" s="166"/>
    </row>
    <row r="101" spans="1:11" ht="14.4" x14ac:dyDescent="0.3">
      <c r="A101" s="1296" t="s">
        <v>237</v>
      </c>
      <c r="B101" s="1297"/>
      <c r="C101" s="1297"/>
      <c r="D101" s="157" t="s">
        <v>1</v>
      </c>
      <c r="E101" s="157" t="s">
        <v>243</v>
      </c>
      <c r="F101" s="157" t="s">
        <v>244</v>
      </c>
      <c r="G101" s="174" t="s">
        <v>240</v>
      </c>
      <c r="H101" s="175"/>
      <c r="I101" s="166"/>
      <c r="K101" s="166"/>
    </row>
    <row r="102" spans="1:11" ht="14.4" x14ac:dyDescent="0.3">
      <c r="A102" s="1298" t="str">
        <f>+A71</f>
        <v xml:space="preserve">Derechos de conformación y/o disposición de materiales sobrantes </v>
      </c>
      <c r="B102" s="1299"/>
      <c r="C102" s="1299"/>
      <c r="D102" s="129" t="str">
        <f>+D71</f>
        <v>m3</v>
      </c>
      <c r="E102" s="186">
        <f>+E71</f>
        <v>7297</v>
      </c>
      <c r="F102" s="192">
        <v>0.18707738862016313</v>
      </c>
      <c r="G102" s="160">
        <f>+E102*F102</f>
        <v>1365.1037047613304</v>
      </c>
      <c r="H102" s="176"/>
      <c r="I102" s="166"/>
      <c r="K102" s="166"/>
    </row>
    <row r="103" spans="1:11" ht="14.4" x14ac:dyDescent="0.3">
      <c r="A103" s="1298"/>
      <c r="B103" s="1299"/>
      <c r="C103" s="1299"/>
      <c r="D103" s="129"/>
      <c r="E103" s="130"/>
      <c r="F103" s="131"/>
      <c r="G103" s="160"/>
      <c r="H103" s="176"/>
      <c r="I103" s="166"/>
      <c r="K103" s="166"/>
    </row>
    <row r="104" spans="1:11" ht="15" thickBot="1" x14ac:dyDescent="0.35">
      <c r="A104" s="1306"/>
      <c r="B104" s="1307"/>
      <c r="C104" s="1308"/>
      <c r="D104" s="135"/>
      <c r="E104" s="136"/>
      <c r="F104" s="137"/>
      <c r="G104" s="164"/>
      <c r="H104" s="184"/>
      <c r="I104" s="166"/>
      <c r="K104" s="166"/>
    </row>
    <row r="105" spans="1:11" ht="15" thickBot="1" x14ac:dyDescent="0.35">
      <c r="A105" s="121"/>
      <c r="B105" s="107"/>
      <c r="C105" s="107"/>
      <c r="D105" s="107"/>
      <c r="E105" s="107"/>
      <c r="F105" s="107"/>
      <c r="G105" s="122" t="s">
        <v>241</v>
      </c>
      <c r="H105" s="139">
        <f>SUM(G102:G104)</f>
        <v>1365.1037047613304</v>
      </c>
      <c r="I105" s="166"/>
      <c r="K105" s="166"/>
    </row>
    <row r="106" spans="1:11" ht="15" thickBot="1" x14ac:dyDescent="0.35">
      <c r="A106" s="105" t="s">
        <v>245</v>
      </c>
      <c r="B106" s="106"/>
      <c r="C106" s="107"/>
      <c r="D106" s="107"/>
      <c r="E106" s="107"/>
      <c r="F106" s="107"/>
      <c r="G106" s="110"/>
      <c r="H106" s="185"/>
      <c r="I106" s="166"/>
      <c r="K106" s="166"/>
    </row>
    <row r="107" spans="1:11" ht="14.4" x14ac:dyDescent="0.3">
      <c r="A107" s="1309" t="s">
        <v>246</v>
      </c>
      <c r="B107" s="1310"/>
      <c r="C107" s="189" t="s">
        <v>247</v>
      </c>
      <c r="D107" s="188" t="s">
        <v>248</v>
      </c>
      <c r="E107" s="188" t="s">
        <v>249</v>
      </c>
      <c r="F107" s="188" t="s">
        <v>238</v>
      </c>
      <c r="G107" s="190" t="s">
        <v>240</v>
      </c>
      <c r="H107" s="175"/>
      <c r="I107" s="166"/>
      <c r="K107" s="166"/>
    </row>
    <row r="108" spans="1:11" ht="14.4" x14ac:dyDescent="0.3">
      <c r="A108" s="1311"/>
      <c r="B108" s="1312"/>
      <c r="C108" s="192"/>
      <c r="D108" s="148"/>
      <c r="E108" s="148"/>
      <c r="F108" s="149"/>
      <c r="G108" s="160"/>
      <c r="H108" s="176"/>
      <c r="I108" s="166"/>
      <c r="K108" s="166"/>
    </row>
    <row r="109" spans="1:11" ht="14.4" x14ac:dyDescent="0.3">
      <c r="A109" s="1311"/>
      <c r="B109" s="1312"/>
      <c r="C109" s="151"/>
      <c r="D109" s="129"/>
      <c r="E109" s="152"/>
      <c r="F109" s="150"/>
      <c r="G109" s="160"/>
      <c r="H109" s="176"/>
      <c r="I109" s="166"/>
      <c r="K109" s="166"/>
    </row>
    <row r="110" spans="1:11" ht="15" thickBot="1" x14ac:dyDescent="0.35">
      <c r="A110" s="1306"/>
      <c r="B110" s="1308"/>
      <c r="C110" s="135"/>
      <c r="D110" s="155"/>
      <c r="E110" s="137"/>
      <c r="F110" s="136"/>
      <c r="G110" s="193"/>
      <c r="H110" s="184"/>
      <c r="I110" s="166"/>
      <c r="K110" s="166"/>
    </row>
    <row r="111" spans="1:11" ht="15" thickBot="1" x14ac:dyDescent="0.35">
      <c r="A111" s="121"/>
      <c r="B111" s="107"/>
      <c r="C111" s="107"/>
      <c r="D111" s="107"/>
      <c r="E111" s="107"/>
      <c r="F111" s="107"/>
      <c r="G111" s="122" t="s">
        <v>241</v>
      </c>
      <c r="H111" s="139">
        <f>(SUM(G108:G110))</f>
        <v>0</v>
      </c>
      <c r="I111" s="166"/>
      <c r="K111" s="166"/>
    </row>
    <row r="112" spans="1:11" ht="15" thickBot="1" x14ac:dyDescent="0.35">
      <c r="A112" s="105" t="s">
        <v>250</v>
      </c>
      <c r="B112" s="106"/>
      <c r="C112" s="107"/>
      <c r="D112" s="107"/>
      <c r="E112" s="107"/>
      <c r="F112" s="107"/>
      <c r="G112" s="110"/>
      <c r="H112" s="185"/>
      <c r="I112" s="166"/>
      <c r="K112" s="166"/>
    </row>
    <row r="113" spans="1:11" ht="14.4" x14ac:dyDescent="0.3">
      <c r="A113" s="1313" t="s">
        <v>251</v>
      </c>
      <c r="B113" s="1314"/>
      <c r="C113" s="157" t="s">
        <v>252</v>
      </c>
      <c r="D113" s="157" t="s">
        <v>253</v>
      </c>
      <c r="E113" s="194" t="s">
        <v>254</v>
      </c>
      <c r="F113" s="157" t="s">
        <v>239</v>
      </c>
      <c r="G113" s="174" t="s">
        <v>240</v>
      </c>
      <c r="H113" s="175"/>
      <c r="I113" s="166"/>
      <c r="K113" s="166"/>
    </row>
    <row r="114" spans="1:11" ht="14.4" x14ac:dyDescent="0.3">
      <c r="A114" s="1298" t="s">
        <v>262</v>
      </c>
      <c r="B114" s="1299"/>
      <c r="C114" s="150">
        <f>+[73]M.O!N45*2</f>
        <v>94900</v>
      </c>
      <c r="D114" s="159">
        <v>1.8</v>
      </c>
      <c r="E114" s="150">
        <f>+D114*C114</f>
        <v>170820</v>
      </c>
      <c r="F114" s="131">
        <v>120</v>
      </c>
      <c r="G114" s="160">
        <f>ROUND(+E114/F114,0)</f>
        <v>1424</v>
      </c>
      <c r="H114" s="176"/>
      <c r="I114" s="166"/>
      <c r="K114" s="166"/>
    </row>
    <row r="115" spans="1:11" ht="14.4" x14ac:dyDescent="0.3">
      <c r="A115" s="1292" t="s">
        <v>263</v>
      </c>
      <c r="B115" s="1294"/>
      <c r="C115" s="150">
        <f>+[73]M.O!J45</f>
        <v>80665</v>
      </c>
      <c r="D115" s="159">
        <v>1.8</v>
      </c>
      <c r="E115" s="150">
        <f>+D115*C115</f>
        <v>145197</v>
      </c>
      <c r="F115" s="131">
        <v>120</v>
      </c>
      <c r="G115" s="160">
        <f>ROUND(+E115/F115,0)</f>
        <v>1210</v>
      </c>
      <c r="H115" s="176"/>
      <c r="I115" s="166"/>
      <c r="K115" s="166"/>
    </row>
    <row r="116" spans="1:11" ht="15" thickBot="1" x14ac:dyDescent="0.35">
      <c r="A116" s="1306"/>
      <c r="B116" s="1308"/>
      <c r="C116" s="136"/>
      <c r="D116" s="162"/>
      <c r="E116" s="136"/>
      <c r="F116" s="163"/>
      <c r="G116" s="164"/>
      <c r="H116" s="184"/>
      <c r="I116" s="166"/>
      <c r="K116" s="166"/>
    </row>
    <row r="117" spans="1:11" ht="15" thickBot="1" x14ac:dyDescent="0.35">
      <c r="A117" s="201"/>
      <c r="B117" s="202"/>
      <c r="C117" s="202"/>
      <c r="D117" s="202"/>
      <c r="E117" s="202"/>
      <c r="F117" s="202"/>
      <c r="G117" s="203" t="s">
        <v>241</v>
      </c>
      <c r="H117" s="123">
        <f>SUM(G114:G116)</f>
        <v>2634</v>
      </c>
      <c r="I117" s="166"/>
      <c r="K117" s="166"/>
    </row>
    <row r="118" spans="1:11" ht="15" thickBot="1" x14ac:dyDescent="0.35">
      <c r="A118" s="121"/>
      <c r="B118" s="107"/>
      <c r="C118" s="107"/>
      <c r="D118" s="107"/>
      <c r="E118" s="107"/>
      <c r="F118" s="107"/>
      <c r="G118" s="165"/>
      <c r="H118" s="185"/>
      <c r="I118" s="166"/>
      <c r="K118" s="166"/>
    </row>
    <row r="119" spans="1:11" ht="15" thickBot="1" x14ac:dyDescent="0.35">
      <c r="A119" s="140"/>
      <c r="B119" s="133"/>
      <c r="C119" s="133"/>
      <c r="D119" s="133"/>
      <c r="E119" s="167"/>
      <c r="F119" s="168"/>
      <c r="G119" s="198" t="s">
        <v>257</v>
      </c>
      <c r="H119" s="123">
        <f>(H99+H105+H111+H117)</f>
        <v>20812.5</v>
      </c>
      <c r="I119" s="166"/>
      <c r="K119" s="166"/>
    </row>
    <row r="120" spans="1:11" ht="15" thickBot="1" x14ac:dyDescent="0.35">
      <c r="A120" s="105"/>
      <c r="B120" s="107"/>
      <c r="C120" s="107"/>
      <c r="D120" s="107"/>
      <c r="E120" s="170"/>
      <c r="F120" s="171"/>
      <c r="G120" s="122"/>
      <c r="H120" s="110"/>
      <c r="I120" s="166"/>
      <c r="K120" s="166"/>
    </row>
    <row r="121" spans="1:11" ht="14.4" thickBot="1" x14ac:dyDescent="0.3">
      <c r="A121" s="100" t="s">
        <v>269</v>
      </c>
      <c r="B121" s="1285" t="str">
        <f>+'[73]PRESUP. CACHENCHE'!B15</f>
        <v>DEMOLICION DE BORDILLOS (INC. RET. DE MATERIAL EN SITIO AUTORIZADO POR LA AUTORIDAD AMBIENTAL)</v>
      </c>
      <c r="C121" s="1285"/>
      <c r="D121" s="1285"/>
      <c r="E121" s="1285"/>
      <c r="F121" s="1285"/>
      <c r="G121" s="101" t="s">
        <v>235</v>
      </c>
      <c r="H121" s="102" t="str">
        <f>+'[73]PRESUP. CACHENCHE'!C15</f>
        <v>ML</v>
      </c>
      <c r="I121" s="166"/>
      <c r="K121" s="166"/>
    </row>
    <row r="122" spans="1:11" ht="14.4" x14ac:dyDescent="0.3">
      <c r="A122" s="105"/>
      <c r="B122" s="106"/>
      <c r="C122" s="107"/>
      <c r="D122" s="106"/>
      <c r="E122" s="106"/>
      <c r="F122" s="106"/>
      <c r="G122" s="108"/>
      <c r="H122" s="109"/>
      <c r="I122" s="166"/>
      <c r="K122" s="166"/>
    </row>
    <row r="123" spans="1:11" ht="15" thickBot="1" x14ac:dyDescent="0.35">
      <c r="A123" s="105" t="s">
        <v>236</v>
      </c>
      <c r="B123" s="106"/>
      <c r="C123" s="107"/>
      <c r="D123" s="107"/>
      <c r="E123" s="107"/>
      <c r="F123" s="107"/>
      <c r="G123" s="110"/>
      <c r="H123" s="109"/>
      <c r="I123" s="166"/>
      <c r="K123" s="166"/>
    </row>
    <row r="124" spans="1:11" ht="14.4" x14ac:dyDescent="0.3">
      <c r="A124" s="1296" t="s">
        <v>237</v>
      </c>
      <c r="B124" s="1297"/>
      <c r="C124" s="1297"/>
      <c r="D124" s="172" t="s">
        <v>1</v>
      </c>
      <c r="E124" s="173" t="s">
        <v>238</v>
      </c>
      <c r="F124" s="157" t="s">
        <v>239</v>
      </c>
      <c r="G124" s="174" t="s">
        <v>240</v>
      </c>
      <c r="H124" s="175"/>
      <c r="I124" s="166"/>
      <c r="K124" s="166"/>
    </row>
    <row r="125" spans="1:11" ht="14.4" x14ac:dyDescent="0.3">
      <c r="A125" s="1304" t="str">
        <f>+[73]INSUMOS!B22</f>
        <v>Compresor portátil de 70 a 120 HP, con martillo</v>
      </c>
      <c r="B125" s="1305"/>
      <c r="C125" s="1305"/>
      <c r="D125" s="116" t="s">
        <v>259</v>
      </c>
      <c r="E125" s="117">
        <f>+[73]INSUMOS!E22*8</f>
        <v>526560</v>
      </c>
      <c r="F125" s="118">
        <v>50</v>
      </c>
      <c r="G125" s="119">
        <f>(+E125/F125)</f>
        <v>10531.2</v>
      </c>
      <c r="H125" s="176"/>
      <c r="I125" s="166"/>
      <c r="K125" s="166"/>
    </row>
    <row r="126" spans="1:11" ht="14.4" x14ac:dyDescent="0.3">
      <c r="A126" s="1317" t="str">
        <f>+A96</f>
        <v>Herramienta menor 5% M.O.</v>
      </c>
      <c r="B126" s="1305"/>
      <c r="C126" s="1305"/>
      <c r="D126" s="116" t="s">
        <v>261</v>
      </c>
      <c r="E126" s="117"/>
      <c r="F126" s="118">
        <v>0.05</v>
      </c>
      <c r="G126" s="119">
        <f>+F126*H148</f>
        <v>170.8</v>
      </c>
      <c r="H126" s="176"/>
      <c r="I126" s="166"/>
      <c r="K126" s="166"/>
    </row>
    <row r="127" spans="1:11" ht="14.4" x14ac:dyDescent="0.3">
      <c r="A127" s="1304"/>
      <c r="B127" s="1305"/>
      <c r="C127" s="1305"/>
      <c r="D127" s="116"/>
      <c r="E127" s="117"/>
      <c r="F127" s="118"/>
      <c r="G127" s="119"/>
      <c r="H127" s="177"/>
      <c r="I127" s="166"/>
      <c r="K127" s="166"/>
    </row>
    <row r="128" spans="1:11" ht="14.4" x14ac:dyDescent="0.3">
      <c r="A128" s="1289"/>
      <c r="B128" s="1290"/>
      <c r="C128" s="1291"/>
      <c r="D128" s="178"/>
      <c r="E128" s="179"/>
      <c r="F128" s="118"/>
      <c r="G128" s="119"/>
      <c r="H128" s="177"/>
      <c r="I128" s="166"/>
      <c r="K128" s="166"/>
    </row>
    <row r="129" spans="1:11" ht="14.4" thickBot="1" x14ac:dyDescent="0.3">
      <c r="A129" s="1315"/>
      <c r="B129" s="1316"/>
      <c r="C129" s="1316"/>
      <c r="D129" s="180"/>
      <c r="E129" s="181"/>
      <c r="F129" s="182"/>
      <c r="G129" s="183"/>
      <c r="H129" s="184"/>
      <c r="I129" s="166"/>
      <c r="K129" s="166"/>
    </row>
    <row r="130" spans="1:11" ht="15" thickBot="1" x14ac:dyDescent="0.35">
      <c r="A130" s="121"/>
      <c r="B130" s="107"/>
      <c r="C130" s="107"/>
      <c r="D130" s="107"/>
      <c r="E130" s="107"/>
      <c r="F130" s="107"/>
      <c r="G130" s="122" t="s">
        <v>241</v>
      </c>
      <c r="H130" s="139">
        <f>SUM(G125:G129)</f>
        <v>10702</v>
      </c>
      <c r="I130" s="166"/>
      <c r="K130" s="166"/>
    </row>
    <row r="131" spans="1:11" ht="15" thickBot="1" x14ac:dyDescent="0.35">
      <c r="A131" s="105" t="s">
        <v>242</v>
      </c>
      <c r="B131" s="106"/>
      <c r="C131" s="107"/>
      <c r="D131" s="107"/>
      <c r="E131" s="107"/>
      <c r="F131" s="107"/>
      <c r="G131" s="110"/>
      <c r="H131" s="185"/>
      <c r="I131" s="166"/>
      <c r="K131" s="166"/>
    </row>
    <row r="132" spans="1:11" ht="14.4" x14ac:dyDescent="0.3">
      <c r="A132" s="1296" t="s">
        <v>237</v>
      </c>
      <c r="B132" s="1297"/>
      <c r="C132" s="1297"/>
      <c r="D132" s="157" t="s">
        <v>1</v>
      </c>
      <c r="E132" s="157" t="s">
        <v>243</v>
      </c>
      <c r="F132" s="157" t="s">
        <v>244</v>
      </c>
      <c r="G132" s="174" t="s">
        <v>240</v>
      </c>
      <c r="H132" s="175"/>
      <c r="I132" s="166"/>
      <c r="K132" s="166"/>
    </row>
    <row r="133" spans="1:11" ht="14.4" x14ac:dyDescent="0.3">
      <c r="A133" s="1298" t="str">
        <f>+A102</f>
        <v xml:space="preserve">Derechos de conformación y/o disposición de materiales sobrantes </v>
      </c>
      <c r="B133" s="1299"/>
      <c r="C133" s="1299"/>
      <c r="D133" s="129" t="str">
        <f>+D102</f>
        <v>m3</v>
      </c>
      <c r="E133" s="186">
        <f>+E102</f>
        <v>7297</v>
      </c>
      <c r="F133" s="200">
        <v>3.3506920652322844E-2</v>
      </c>
      <c r="G133" s="160">
        <f>+E133*F133</f>
        <v>244.4999999999998</v>
      </c>
      <c r="H133" s="176"/>
      <c r="I133" s="166"/>
      <c r="K133" s="166"/>
    </row>
    <row r="134" spans="1:11" ht="14.4" x14ac:dyDescent="0.3">
      <c r="A134" s="1298"/>
      <c r="B134" s="1299"/>
      <c r="C134" s="1299"/>
      <c r="D134" s="129"/>
      <c r="E134" s="130"/>
      <c r="F134" s="131"/>
      <c r="G134" s="160"/>
      <c r="H134" s="176"/>
      <c r="I134" s="166"/>
      <c r="K134" s="166"/>
    </row>
    <row r="135" spans="1:11" ht="15" thickBot="1" x14ac:dyDescent="0.35">
      <c r="A135" s="1306"/>
      <c r="B135" s="1307"/>
      <c r="C135" s="1308"/>
      <c r="D135" s="135"/>
      <c r="E135" s="136"/>
      <c r="F135" s="137"/>
      <c r="G135" s="164"/>
      <c r="H135" s="184"/>
      <c r="I135" s="166"/>
      <c r="K135" s="166"/>
    </row>
    <row r="136" spans="1:11" ht="15" thickBot="1" x14ac:dyDescent="0.35">
      <c r="A136" s="121"/>
      <c r="B136" s="107"/>
      <c r="C136" s="107"/>
      <c r="D136" s="107"/>
      <c r="E136" s="107"/>
      <c r="F136" s="107"/>
      <c r="G136" s="122" t="s">
        <v>241</v>
      </c>
      <c r="H136" s="139">
        <f>SUM(G133:G135)</f>
        <v>244.4999999999998</v>
      </c>
      <c r="I136" s="166"/>
      <c r="K136" s="166"/>
    </row>
    <row r="137" spans="1:11" ht="15" thickBot="1" x14ac:dyDescent="0.35">
      <c r="A137" s="105" t="s">
        <v>245</v>
      </c>
      <c r="B137" s="106"/>
      <c r="C137" s="107"/>
      <c r="D137" s="107"/>
      <c r="E137" s="107"/>
      <c r="F137" s="107"/>
      <c r="G137" s="110"/>
      <c r="H137" s="185"/>
      <c r="I137" s="166"/>
      <c r="K137" s="166"/>
    </row>
    <row r="138" spans="1:11" ht="14.4" x14ac:dyDescent="0.3">
      <c r="A138" s="1309" t="s">
        <v>246</v>
      </c>
      <c r="B138" s="1310"/>
      <c r="C138" s="189" t="s">
        <v>247</v>
      </c>
      <c r="D138" s="188" t="s">
        <v>248</v>
      </c>
      <c r="E138" s="188" t="s">
        <v>249</v>
      </c>
      <c r="F138" s="188" t="s">
        <v>238</v>
      </c>
      <c r="G138" s="190" t="s">
        <v>240</v>
      </c>
      <c r="H138" s="175"/>
      <c r="I138" s="166"/>
      <c r="K138" s="166"/>
    </row>
    <row r="139" spans="1:11" ht="14.4" x14ac:dyDescent="0.3">
      <c r="A139" s="1311"/>
      <c r="B139" s="1312"/>
      <c r="C139" s="192"/>
      <c r="D139" s="148"/>
      <c r="E139" s="148"/>
      <c r="F139" s="149"/>
      <c r="G139" s="160"/>
      <c r="H139" s="176"/>
      <c r="I139" s="166"/>
      <c r="K139" s="166"/>
    </row>
    <row r="140" spans="1:11" ht="14.4" x14ac:dyDescent="0.3">
      <c r="A140" s="1311"/>
      <c r="B140" s="1312"/>
      <c r="C140" s="151"/>
      <c r="D140" s="129"/>
      <c r="E140" s="152"/>
      <c r="F140" s="150"/>
      <c r="G140" s="160"/>
      <c r="H140" s="176"/>
      <c r="I140" s="166"/>
      <c r="K140" s="166"/>
    </row>
    <row r="141" spans="1:11" ht="15" thickBot="1" x14ac:dyDescent="0.35">
      <c r="A141" s="1306"/>
      <c r="B141" s="1308"/>
      <c r="C141" s="135"/>
      <c r="D141" s="155"/>
      <c r="E141" s="137"/>
      <c r="F141" s="136"/>
      <c r="G141" s="193"/>
      <c r="H141" s="184"/>
      <c r="I141" s="166"/>
      <c r="K141" s="166"/>
    </row>
    <row r="142" spans="1:11" ht="15" thickBot="1" x14ac:dyDescent="0.35">
      <c r="A142" s="121"/>
      <c r="B142" s="107"/>
      <c r="C142" s="107"/>
      <c r="D142" s="107"/>
      <c r="E142" s="107"/>
      <c r="F142" s="107"/>
      <c r="G142" s="122" t="s">
        <v>241</v>
      </c>
      <c r="H142" s="139">
        <f>(SUM(G139:G141))</f>
        <v>0</v>
      </c>
      <c r="I142" s="166"/>
      <c r="K142" s="166"/>
    </row>
    <row r="143" spans="1:11" ht="15" thickBot="1" x14ac:dyDescent="0.35">
      <c r="A143" s="105" t="s">
        <v>250</v>
      </c>
      <c r="B143" s="106"/>
      <c r="C143" s="107"/>
      <c r="D143" s="107"/>
      <c r="E143" s="107"/>
      <c r="F143" s="107"/>
      <c r="G143" s="110"/>
      <c r="H143" s="185"/>
      <c r="I143" s="166"/>
      <c r="K143" s="166"/>
    </row>
    <row r="144" spans="1:11" ht="14.4" x14ac:dyDescent="0.3">
      <c r="A144" s="1313" t="s">
        <v>251</v>
      </c>
      <c r="B144" s="1314"/>
      <c r="C144" s="157" t="s">
        <v>252</v>
      </c>
      <c r="D144" s="157" t="s">
        <v>253</v>
      </c>
      <c r="E144" s="194" t="s">
        <v>254</v>
      </c>
      <c r="F144" s="157" t="s">
        <v>239</v>
      </c>
      <c r="G144" s="174" t="s">
        <v>240</v>
      </c>
      <c r="H144" s="175"/>
      <c r="I144" s="166"/>
      <c r="K144" s="166"/>
    </row>
    <row r="145" spans="1:11" ht="14.4" x14ac:dyDescent="0.3">
      <c r="A145" s="1298" t="s">
        <v>262</v>
      </c>
      <c r="B145" s="1299"/>
      <c r="C145" s="150">
        <f>+[73]M.O!N45*2</f>
        <v>94900</v>
      </c>
      <c r="D145" s="159">
        <v>1.8</v>
      </c>
      <c r="E145" s="150">
        <f>+D145*C145</f>
        <v>170820</v>
      </c>
      <c r="F145" s="131">
        <v>50</v>
      </c>
      <c r="G145" s="160">
        <f>ROUND(+E145/F145,0)</f>
        <v>3416</v>
      </c>
      <c r="H145" s="176"/>
      <c r="I145" s="166"/>
      <c r="K145" s="166"/>
    </row>
    <row r="146" spans="1:11" ht="14.4" x14ac:dyDescent="0.3">
      <c r="A146" s="1292"/>
      <c r="B146" s="1294"/>
      <c r="C146" s="150"/>
      <c r="D146" s="159"/>
      <c r="E146" s="150"/>
      <c r="F146" s="131"/>
      <c r="G146" s="160"/>
      <c r="H146" s="176"/>
      <c r="I146" s="166"/>
      <c r="K146" s="166"/>
    </row>
    <row r="147" spans="1:11" ht="15" thickBot="1" x14ac:dyDescent="0.35">
      <c r="A147" s="1306"/>
      <c r="B147" s="1308"/>
      <c r="C147" s="136"/>
      <c r="D147" s="162"/>
      <c r="E147" s="136"/>
      <c r="F147" s="163"/>
      <c r="G147" s="164"/>
      <c r="H147" s="184"/>
      <c r="I147" s="166"/>
      <c r="K147" s="166"/>
    </row>
    <row r="148" spans="1:11" ht="15" thickBot="1" x14ac:dyDescent="0.35">
      <c r="A148" s="201"/>
      <c r="B148" s="202"/>
      <c r="C148" s="202"/>
      <c r="D148" s="202"/>
      <c r="E148" s="202"/>
      <c r="F148" s="202"/>
      <c r="G148" s="203" t="s">
        <v>241</v>
      </c>
      <c r="H148" s="123">
        <f>SUM(G145:G147)</f>
        <v>3416</v>
      </c>
      <c r="I148" s="166"/>
      <c r="K148" s="166"/>
    </row>
    <row r="149" spans="1:11" ht="15" thickBot="1" x14ac:dyDescent="0.35">
      <c r="A149" s="121"/>
      <c r="B149" s="107"/>
      <c r="C149" s="107"/>
      <c r="D149" s="107"/>
      <c r="E149" s="107"/>
      <c r="F149" s="107"/>
      <c r="G149" s="165"/>
      <c r="H149" s="185"/>
      <c r="I149" s="166"/>
      <c r="K149" s="166"/>
    </row>
    <row r="150" spans="1:11" ht="15" thickBot="1" x14ac:dyDescent="0.35">
      <c r="A150" s="140"/>
      <c r="B150" s="133"/>
      <c r="C150" s="133"/>
      <c r="D150" s="133"/>
      <c r="E150" s="167"/>
      <c r="F150" s="168"/>
      <c r="G150" s="198" t="s">
        <v>257</v>
      </c>
      <c r="H150" s="123">
        <f>(H130+H136+H142+H148)</f>
        <v>14362.5</v>
      </c>
      <c r="I150" s="166"/>
      <c r="K150" s="166"/>
    </row>
    <row r="151" spans="1:11" ht="15" thickBot="1" x14ac:dyDescent="0.35">
      <c r="A151" s="105"/>
      <c r="B151" s="107"/>
      <c r="C151" s="107"/>
      <c r="D151" s="107"/>
      <c r="E151" s="170"/>
      <c r="F151" s="171"/>
      <c r="G151" s="122"/>
      <c r="H151" s="110"/>
      <c r="I151" s="166"/>
      <c r="K151" s="166"/>
    </row>
    <row r="152" spans="1:11" ht="14.4" thickBot="1" x14ac:dyDescent="0.3">
      <c r="A152" s="100" t="s">
        <v>270</v>
      </c>
      <c r="B152" s="1285" t="str">
        <f>+'[73]PRESUP. CACHENCHE'!B16</f>
        <v>REMOCION Y TRASLADO DE ARBOLES</v>
      </c>
      <c r="C152" s="1285"/>
      <c r="D152" s="1285"/>
      <c r="E152" s="1285"/>
      <c r="F152" s="1285"/>
      <c r="G152" s="101" t="s">
        <v>235</v>
      </c>
      <c r="H152" s="102" t="str">
        <f>+'[73]PRESUP. CACHENCHE'!C16</f>
        <v>UN</v>
      </c>
      <c r="I152" s="166"/>
      <c r="K152" s="166"/>
    </row>
    <row r="153" spans="1:11" ht="14.4" x14ac:dyDescent="0.3">
      <c r="A153" s="105"/>
      <c r="B153" s="106"/>
      <c r="C153" s="107"/>
      <c r="D153" s="106"/>
      <c r="E153" s="106"/>
      <c r="F153" s="106"/>
      <c r="G153" s="108"/>
      <c r="H153" s="109"/>
      <c r="I153" s="166"/>
      <c r="K153" s="166"/>
    </row>
    <row r="154" spans="1:11" ht="15" thickBot="1" x14ac:dyDescent="0.35">
      <c r="A154" s="105" t="s">
        <v>236</v>
      </c>
      <c r="B154" s="106"/>
      <c r="C154" s="107"/>
      <c r="D154" s="107"/>
      <c r="E154" s="107"/>
      <c r="F154" s="107"/>
      <c r="G154" s="110"/>
      <c r="H154" s="109"/>
      <c r="I154" s="166"/>
      <c r="K154" s="166"/>
    </row>
    <row r="155" spans="1:11" ht="14.4" x14ac:dyDescent="0.3">
      <c r="A155" s="1296" t="s">
        <v>237</v>
      </c>
      <c r="B155" s="1297"/>
      <c r="C155" s="1297"/>
      <c r="D155" s="172" t="s">
        <v>1</v>
      </c>
      <c r="E155" s="173" t="s">
        <v>238</v>
      </c>
      <c r="F155" s="157" t="s">
        <v>239</v>
      </c>
      <c r="G155" s="174" t="s">
        <v>240</v>
      </c>
      <c r="H155" s="175"/>
      <c r="I155" s="166"/>
      <c r="K155" s="166"/>
    </row>
    <row r="156" spans="1:11" ht="14.4" x14ac:dyDescent="0.3">
      <c r="A156" s="1304" t="str">
        <f>+[73]INSUMOS!B47</f>
        <v>Grúa capacidad 15 toneladas</v>
      </c>
      <c r="B156" s="1305"/>
      <c r="C156" s="1305"/>
      <c r="D156" s="116" t="s">
        <v>259</v>
      </c>
      <c r="E156" s="117">
        <f>+[73]INSUMOS!E47*8</f>
        <v>1752666.3045352593</v>
      </c>
      <c r="F156" s="118">
        <v>12</v>
      </c>
      <c r="G156" s="119">
        <f>(+E156/F156)</f>
        <v>146055.52537793826</v>
      </c>
      <c r="H156" s="176"/>
      <c r="I156" s="166"/>
      <c r="K156" s="166"/>
    </row>
    <row r="157" spans="1:11" ht="14.4" x14ac:dyDescent="0.3">
      <c r="A157" s="1317" t="s">
        <v>265</v>
      </c>
      <c r="B157" s="1305"/>
      <c r="C157" s="1305"/>
      <c r="D157" s="116" t="s">
        <v>261</v>
      </c>
      <c r="E157" s="117"/>
      <c r="F157" s="118">
        <v>0.1</v>
      </c>
      <c r="G157" s="119">
        <f>+H179*F157</f>
        <v>2135.3000000000002</v>
      </c>
      <c r="H157" s="177"/>
      <c r="I157" s="166"/>
      <c r="K157" s="166"/>
    </row>
    <row r="158" spans="1:11" ht="14.4" x14ac:dyDescent="0.3">
      <c r="A158" s="1289"/>
      <c r="B158" s="1290"/>
      <c r="C158" s="1291"/>
      <c r="D158" s="178"/>
      <c r="E158" s="179"/>
      <c r="F158" s="118"/>
      <c r="G158" s="119"/>
      <c r="H158" s="177"/>
      <c r="I158" s="166"/>
      <c r="K158" s="166"/>
    </row>
    <row r="159" spans="1:11" ht="14.4" thickBot="1" x14ac:dyDescent="0.3">
      <c r="A159" s="1315"/>
      <c r="B159" s="1316"/>
      <c r="C159" s="1316"/>
      <c r="D159" s="180"/>
      <c r="E159" s="181"/>
      <c r="F159" s="182"/>
      <c r="G159" s="183"/>
      <c r="H159" s="184"/>
      <c r="I159" s="166"/>
      <c r="K159" s="166"/>
    </row>
    <row r="160" spans="1:11" ht="15" thickBot="1" x14ac:dyDescent="0.35">
      <c r="A160" s="121"/>
      <c r="B160" s="107"/>
      <c r="C160" s="107"/>
      <c r="D160" s="107"/>
      <c r="E160" s="107"/>
      <c r="F160" s="107"/>
      <c r="G160" s="122" t="s">
        <v>241</v>
      </c>
      <c r="H160" s="139">
        <f>SUM(G156:G159)</f>
        <v>148190.82537793825</v>
      </c>
      <c r="I160" s="166"/>
      <c r="K160" s="166"/>
    </row>
    <row r="161" spans="1:11" ht="15" thickBot="1" x14ac:dyDescent="0.35">
      <c r="A161" s="105" t="s">
        <v>242</v>
      </c>
      <c r="B161" s="106"/>
      <c r="C161" s="107"/>
      <c r="D161" s="107"/>
      <c r="E161" s="107"/>
      <c r="F161" s="107"/>
      <c r="G161" s="110"/>
      <c r="H161" s="185"/>
      <c r="I161" s="166"/>
      <c r="K161" s="166"/>
    </row>
    <row r="162" spans="1:11" ht="14.4" x14ac:dyDescent="0.3">
      <c r="A162" s="1296" t="s">
        <v>237</v>
      </c>
      <c r="B162" s="1297"/>
      <c r="C162" s="1297"/>
      <c r="D162" s="157" t="s">
        <v>1</v>
      </c>
      <c r="E162" s="157" t="s">
        <v>243</v>
      </c>
      <c r="F162" s="157" t="s">
        <v>244</v>
      </c>
      <c r="G162" s="174" t="s">
        <v>240</v>
      </c>
      <c r="H162" s="175"/>
      <c r="I162" s="166"/>
      <c r="K162" s="166"/>
    </row>
    <row r="163" spans="1:11" ht="14.4" x14ac:dyDescent="0.3">
      <c r="A163" s="1298" t="str">
        <f>+[73]INSUMOS!B49</f>
        <v>Tela de fique o similar</v>
      </c>
      <c r="B163" s="1299"/>
      <c r="C163" s="1299"/>
      <c r="D163" s="204" t="str">
        <f>+[73]INSUMOS!C49</f>
        <v>m2</v>
      </c>
      <c r="E163" s="205">
        <f>+[73]INSUMOS!E49</f>
        <v>12627.3321181679</v>
      </c>
      <c r="F163" s="206">
        <v>2.9678687070636895</v>
      </c>
      <c r="G163" s="207">
        <f>+E163*F163</f>
        <v>37476.263847210765</v>
      </c>
      <c r="H163" s="208"/>
      <c r="I163" s="166"/>
      <c r="K163" s="166"/>
    </row>
    <row r="164" spans="1:11" ht="14.4" x14ac:dyDescent="0.3">
      <c r="A164" s="1298" t="str">
        <f>+[73]INSUMOS!B50</f>
        <v>Cicatrizante hormonal para remoción de especies vegetales</v>
      </c>
      <c r="B164" s="1299"/>
      <c r="C164" s="1299"/>
      <c r="D164" s="204" t="str">
        <f>+[73]INSUMOS!C50</f>
        <v>kg</v>
      </c>
      <c r="E164" s="205">
        <f>+[73]INSUMOS!E50</f>
        <v>42996.791205642767</v>
      </c>
      <c r="F164" s="206">
        <v>1</v>
      </c>
      <c r="G164" s="207">
        <f t="shared" ref="G164:G165" si="1">+E164*F164</f>
        <v>42996.791205642767</v>
      </c>
      <c r="H164" s="208"/>
      <c r="I164" s="166"/>
      <c r="K164" s="166"/>
    </row>
    <row r="165" spans="1:11" ht="14.4" x14ac:dyDescent="0.3">
      <c r="A165" s="1298" t="str">
        <f>+[73]INSUMOS!B51</f>
        <v>Fertilizante orgánico mineral</v>
      </c>
      <c r="B165" s="1299"/>
      <c r="C165" s="1299"/>
      <c r="D165" s="204" t="str">
        <f>+[73]INSUMOS!C51</f>
        <v>L</v>
      </c>
      <c r="E165" s="205">
        <f>+[73]INSUMOS!E51</f>
        <v>33974.525724417857</v>
      </c>
      <c r="F165" s="206">
        <v>0.3</v>
      </c>
      <c r="G165" s="207">
        <f t="shared" si="1"/>
        <v>10192.357717325356</v>
      </c>
      <c r="H165" s="208"/>
      <c r="I165" s="166"/>
      <c r="K165" s="166"/>
    </row>
    <row r="166" spans="1:11" ht="15" thickBot="1" x14ac:dyDescent="0.35">
      <c r="A166" s="1318" t="str">
        <f>+[73]INSUMOS!B52</f>
        <v>Listones o postes de madera para tutor de árbol</v>
      </c>
      <c r="B166" s="1319"/>
      <c r="C166" s="1319"/>
      <c r="D166" s="209" t="str">
        <f>+[73]INSUMOS!C52</f>
        <v>und</v>
      </c>
      <c r="E166" s="210">
        <f>+[73]INSUMOS!E52</f>
        <v>5598.5830548400099</v>
      </c>
      <c r="F166" s="211">
        <v>1</v>
      </c>
      <c r="G166" s="164">
        <f>+E166*F166</f>
        <v>5598.5830548400099</v>
      </c>
      <c r="H166" s="176"/>
      <c r="I166" s="166"/>
      <c r="K166" s="166"/>
    </row>
    <row r="167" spans="1:11" ht="15" thickBot="1" x14ac:dyDescent="0.35">
      <c r="A167" s="121"/>
      <c r="B167" s="107"/>
      <c r="C167" s="107"/>
      <c r="D167" s="107"/>
      <c r="E167" s="107"/>
      <c r="F167" s="107"/>
      <c r="G167" s="122" t="s">
        <v>241</v>
      </c>
      <c r="H167" s="139">
        <f>SUM(G163:G166)</f>
        <v>96263.995825018908</v>
      </c>
      <c r="I167" s="166"/>
      <c r="K167" s="166"/>
    </row>
    <row r="168" spans="1:11" ht="15" thickBot="1" x14ac:dyDescent="0.35">
      <c r="A168" s="105" t="s">
        <v>245</v>
      </c>
      <c r="B168" s="106"/>
      <c r="C168" s="107"/>
      <c r="D168" s="107"/>
      <c r="E168" s="107"/>
      <c r="F168" s="107"/>
      <c r="G168" s="110"/>
      <c r="H168" s="185"/>
      <c r="I168" s="166"/>
      <c r="K168" s="166"/>
    </row>
    <row r="169" spans="1:11" ht="14.4" x14ac:dyDescent="0.3">
      <c r="A169" s="1309" t="s">
        <v>246</v>
      </c>
      <c r="B169" s="1310"/>
      <c r="C169" s="189" t="s">
        <v>247</v>
      </c>
      <c r="D169" s="188" t="s">
        <v>248</v>
      </c>
      <c r="E169" s="188" t="s">
        <v>249</v>
      </c>
      <c r="F169" s="188" t="s">
        <v>238</v>
      </c>
      <c r="G169" s="190" t="s">
        <v>240</v>
      </c>
      <c r="H169" s="175"/>
      <c r="I169" s="166"/>
      <c r="K169" s="166"/>
    </row>
    <row r="170" spans="1:11" ht="14.4" x14ac:dyDescent="0.3">
      <c r="A170" s="1311" t="str">
        <f>+[73]INSUMOS!B76</f>
        <v>Transporte de material sobrante de poda</v>
      </c>
      <c r="B170" s="1312"/>
      <c r="C170" s="192">
        <v>0.5</v>
      </c>
      <c r="D170" s="129">
        <v>5.9483122358068945</v>
      </c>
      <c r="E170" s="148">
        <f>+C170*D170</f>
        <v>2.9741561179034472</v>
      </c>
      <c r="F170" s="149">
        <f>+[73]INSUMOS!E76</f>
        <v>1773</v>
      </c>
      <c r="G170" s="160">
        <f>+F170*E170</f>
        <v>5273.1787970428122</v>
      </c>
      <c r="H170" s="176"/>
      <c r="I170" s="166"/>
      <c r="K170" s="166"/>
    </row>
    <row r="171" spans="1:11" ht="14.4" x14ac:dyDescent="0.3">
      <c r="A171" s="1311"/>
      <c r="B171" s="1312"/>
      <c r="C171" s="151"/>
      <c r="D171" s="129"/>
      <c r="E171" s="152"/>
      <c r="F171" s="150"/>
      <c r="G171" s="160"/>
      <c r="H171" s="176"/>
      <c r="I171" s="166"/>
      <c r="K171" s="166"/>
    </row>
    <row r="172" spans="1:11" ht="15" thickBot="1" x14ac:dyDescent="0.35">
      <c r="A172" s="1306"/>
      <c r="B172" s="1308"/>
      <c r="C172" s="135"/>
      <c r="D172" s="155"/>
      <c r="E172" s="137"/>
      <c r="F172" s="136"/>
      <c r="G172" s="193"/>
      <c r="H172" s="184"/>
      <c r="I172" s="166"/>
      <c r="K172" s="166"/>
    </row>
    <row r="173" spans="1:11" ht="15" thickBot="1" x14ac:dyDescent="0.35">
      <c r="A173" s="121"/>
      <c r="B173" s="107"/>
      <c r="C173" s="107"/>
      <c r="D173" s="107"/>
      <c r="E173" s="107"/>
      <c r="F173" s="107"/>
      <c r="G173" s="122" t="s">
        <v>241</v>
      </c>
      <c r="H173" s="139">
        <f>(SUM(G170:G172))</f>
        <v>5273.1787970428122</v>
      </c>
      <c r="I173" s="166"/>
      <c r="K173" s="166"/>
    </row>
    <row r="174" spans="1:11" ht="15" thickBot="1" x14ac:dyDescent="0.35">
      <c r="A174" s="105" t="s">
        <v>250</v>
      </c>
      <c r="B174" s="106"/>
      <c r="C174" s="107"/>
      <c r="D174" s="107"/>
      <c r="E174" s="107"/>
      <c r="F174" s="107"/>
      <c r="G174" s="110"/>
      <c r="H174" s="185"/>
      <c r="I174" s="166"/>
      <c r="K174" s="166"/>
    </row>
    <row r="175" spans="1:11" ht="14.4" x14ac:dyDescent="0.3">
      <c r="A175" s="1313" t="s">
        <v>251</v>
      </c>
      <c r="B175" s="1314"/>
      <c r="C175" s="157" t="s">
        <v>252</v>
      </c>
      <c r="D175" s="157" t="s">
        <v>253</v>
      </c>
      <c r="E175" s="194" t="s">
        <v>254</v>
      </c>
      <c r="F175" s="157" t="s">
        <v>239</v>
      </c>
      <c r="G175" s="174" t="s">
        <v>240</v>
      </c>
      <c r="H175" s="175"/>
      <c r="I175" s="166"/>
      <c r="K175" s="166"/>
    </row>
    <row r="176" spans="1:11" ht="14.4" x14ac:dyDescent="0.3">
      <c r="A176" s="1298" t="s">
        <v>271</v>
      </c>
      <c r="B176" s="1299"/>
      <c r="C176" s="150">
        <f>+[73]M.O!N45*3</f>
        <v>142350</v>
      </c>
      <c r="D176" s="159">
        <v>1.8</v>
      </c>
      <c r="E176" s="150">
        <f>+D176*C176</f>
        <v>256230</v>
      </c>
      <c r="F176" s="131">
        <v>12</v>
      </c>
      <c r="G176" s="160">
        <f>ROUND(+E176/F176,0)</f>
        <v>21353</v>
      </c>
      <c r="H176" s="176"/>
      <c r="I176" s="166"/>
      <c r="K176" s="166"/>
    </row>
    <row r="177" spans="1:11" ht="14.4" x14ac:dyDescent="0.3">
      <c r="A177" s="1292"/>
      <c r="B177" s="1294"/>
      <c r="C177" s="150"/>
      <c r="D177" s="159"/>
      <c r="E177" s="150"/>
      <c r="F177" s="131"/>
      <c r="G177" s="160"/>
      <c r="H177" s="176"/>
      <c r="I177" s="166"/>
      <c r="K177" s="166"/>
    </row>
    <row r="178" spans="1:11" ht="15" thickBot="1" x14ac:dyDescent="0.35">
      <c r="A178" s="1306"/>
      <c r="B178" s="1308"/>
      <c r="C178" s="136"/>
      <c r="D178" s="162"/>
      <c r="E178" s="136"/>
      <c r="F178" s="163"/>
      <c r="G178" s="164"/>
      <c r="H178" s="184"/>
      <c r="I178" s="166"/>
      <c r="K178" s="166"/>
    </row>
    <row r="179" spans="1:11" ht="15" thickBot="1" x14ac:dyDescent="0.35">
      <c r="A179" s="201"/>
      <c r="B179" s="202"/>
      <c r="C179" s="202"/>
      <c r="D179" s="202"/>
      <c r="E179" s="202"/>
      <c r="F179" s="202"/>
      <c r="G179" s="203" t="s">
        <v>241</v>
      </c>
      <c r="H179" s="123">
        <f>SUM(G176:G178)</f>
        <v>21353</v>
      </c>
      <c r="I179" s="166"/>
      <c r="K179" s="166"/>
    </row>
    <row r="180" spans="1:11" ht="15" thickBot="1" x14ac:dyDescent="0.35">
      <c r="A180" s="121"/>
      <c r="B180" s="107"/>
      <c r="C180" s="107"/>
      <c r="D180" s="107"/>
      <c r="E180" s="107"/>
      <c r="F180" s="107"/>
      <c r="G180" s="165"/>
      <c r="H180" s="185"/>
      <c r="K180" s="166"/>
    </row>
    <row r="181" spans="1:11" ht="14.4" customHeight="1" thickBot="1" x14ac:dyDescent="0.35">
      <c r="A181" s="140"/>
      <c r="B181" s="133"/>
      <c r="C181" s="133"/>
      <c r="D181" s="133"/>
      <c r="E181" s="167"/>
      <c r="F181" s="168"/>
      <c r="G181" s="198" t="s">
        <v>257</v>
      </c>
      <c r="H181" s="123">
        <f>(H160+H167+H173+H179)</f>
        <v>271081</v>
      </c>
      <c r="I181" s="166"/>
      <c r="K181" s="166"/>
    </row>
    <row r="182" spans="1:11" ht="14.4" customHeight="1" thickBot="1" x14ac:dyDescent="0.35">
      <c r="A182" s="105"/>
      <c r="B182" s="107"/>
      <c r="C182" s="107"/>
      <c r="D182" s="107"/>
      <c r="E182" s="170"/>
      <c r="F182" s="171"/>
      <c r="G182" s="122"/>
      <c r="H182" s="109"/>
      <c r="I182" s="166"/>
      <c r="K182" s="166"/>
    </row>
    <row r="183" spans="1:11" ht="14.4" customHeight="1" thickBot="1" x14ac:dyDescent="0.3">
      <c r="A183" s="100" t="s">
        <v>272</v>
      </c>
      <c r="B183" s="1285" t="str">
        <f>+'[73]PRESUP. CACHENCHE'!B19</f>
        <v>EXCAVACION MECÁNICA DE SUBRASANTE</v>
      </c>
      <c r="C183" s="1285"/>
      <c r="D183" s="1285"/>
      <c r="E183" s="1285"/>
      <c r="F183" s="1285"/>
      <c r="G183" s="101" t="s">
        <v>235</v>
      </c>
      <c r="H183" s="102" t="str">
        <f>+'[73]PRESUP. CACHENCHE'!C19</f>
        <v>M3</v>
      </c>
      <c r="I183" s="166"/>
      <c r="K183" s="166"/>
    </row>
    <row r="184" spans="1:11" ht="14.4" x14ac:dyDescent="0.3">
      <c r="A184" s="105"/>
      <c r="B184" s="106"/>
      <c r="C184" s="107"/>
      <c r="D184" s="106"/>
      <c r="E184" s="106"/>
      <c r="F184" s="106"/>
      <c r="G184" s="108"/>
      <c r="H184" s="109"/>
      <c r="I184" s="166"/>
      <c r="K184" s="166"/>
    </row>
    <row r="185" spans="1:11" ht="15" thickBot="1" x14ac:dyDescent="0.35">
      <c r="A185" s="105" t="s">
        <v>236</v>
      </c>
      <c r="B185" s="106"/>
      <c r="C185" s="107"/>
      <c r="D185" s="107"/>
      <c r="E185" s="107"/>
      <c r="F185" s="107"/>
      <c r="G185" s="110"/>
      <c r="H185" s="109"/>
      <c r="I185" s="166"/>
      <c r="K185" s="166"/>
    </row>
    <row r="186" spans="1:11" ht="14.4" x14ac:dyDescent="0.3">
      <c r="A186" s="1296" t="s">
        <v>237</v>
      </c>
      <c r="B186" s="1297"/>
      <c r="C186" s="1297"/>
      <c r="D186" s="172" t="s">
        <v>1</v>
      </c>
      <c r="E186" s="173" t="s">
        <v>238</v>
      </c>
      <c r="F186" s="157" t="s">
        <v>239</v>
      </c>
      <c r="G186" s="174" t="s">
        <v>240</v>
      </c>
      <c r="H186" s="175"/>
      <c r="I186" s="166"/>
      <c r="K186" s="166"/>
    </row>
    <row r="187" spans="1:11" ht="14.4" x14ac:dyDescent="0.3">
      <c r="A187" s="1304" t="str">
        <f>+[73]INSUMOS!B24</f>
        <v>Retrocargador, pala de 1,1 m3 de capacidad, profundidad de excavación de 4.400 mm y una altura de 5.680 mm</v>
      </c>
      <c r="B187" s="1305"/>
      <c r="C187" s="1305"/>
      <c r="D187" s="116" t="s">
        <v>259</v>
      </c>
      <c r="E187" s="117">
        <f>+[73]INSUMOS!E24*8</f>
        <v>1142168</v>
      </c>
      <c r="F187" s="118">
        <v>180</v>
      </c>
      <c r="G187" s="119">
        <f>(+E187/F187)</f>
        <v>6345.3777777777777</v>
      </c>
      <c r="H187" s="176"/>
      <c r="I187" s="166"/>
      <c r="K187" s="166"/>
    </row>
    <row r="188" spans="1:11" ht="14.4" x14ac:dyDescent="0.3">
      <c r="A188" s="1304"/>
      <c r="B188" s="1305"/>
      <c r="C188" s="1305"/>
      <c r="D188" s="116"/>
      <c r="E188" s="117"/>
      <c r="F188" s="118"/>
      <c r="G188" s="119"/>
      <c r="H188" s="176"/>
      <c r="I188" s="166"/>
      <c r="K188" s="166"/>
    </row>
    <row r="189" spans="1:11" ht="14.4" thickBot="1" x14ac:dyDescent="0.3">
      <c r="A189" s="1315"/>
      <c r="B189" s="1316"/>
      <c r="C189" s="1316"/>
      <c r="D189" s="180"/>
      <c r="E189" s="181"/>
      <c r="F189" s="182"/>
      <c r="G189" s="183"/>
      <c r="H189" s="184"/>
      <c r="I189" s="166"/>
      <c r="K189" s="166"/>
    </row>
    <row r="190" spans="1:11" ht="15" thickBot="1" x14ac:dyDescent="0.35">
      <c r="A190" s="121"/>
      <c r="B190" s="107"/>
      <c r="C190" s="107"/>
      <c r="D190" s="107"/>
      <c r="E190" s="107"/>
      <c r="F190" s="107"/>
      <c r="G190" s="122" t="s">
        <v>241</v>
      </c>
      <c r="H190" s="139">
        <f>SUM(G187:G189)</f>
        <v>6345.3777777777777</v>
      </c>
      <c r="I190" s="166"/>
      <c r="K190" s="166"/>
    </row>
    <row r="191" spans="1:11" ht="15" thickBot="1" x14ac:dyDescent="0.35">
      <c r="A191" s="105" t="s">
        <v>242</v>
      </c>
      <c r="B191" s="106"/>
      <c r="C191" s="107"/>
      <c r="D191" s="107"/>
      <c r="E191" s="107"/>
      <c r="F191" s="107"/>
      <c r="G191" s="110"/>
      <c r="H191" s="185"/>
      <c r="I191" s="166"/>
      <c r="K191" s="166"/>
    </row>
    <row r="192" spans="1:11" ht="14.4" x14ac:dyDescent="0.3">
      <c r="A192" s="1296" t="s">
        <v>237</v>
      </c>
      <c r="B192" s="1297"/>
      <c r="C192" s="1297"/>
      <c r="D192" s="157" t="s">
        <v>1</v>
      </c>
      <c r="E192" s="157" t="s">
        <v>243</v>
      </c>
      <c r="F192" s="157" t="s">
        <v>244</v>
      </c>
      <c r="G192" s="174" t="s">
        <v>240</v>
      </c>
      <c r="H192" s="175"/>
      <c r="I192" s="166"/>
      <c r="K192" s="166"/>
    </row>
    <row r="193" spans="1:11" ht="14.4" x14ac:dyDescent="0.3">
      <c r="A193" s="1298" t="str">
        <f>+[73]INSUMOS!B21</f>
        <v>Derecho de explotación y/o disposición de materiales</v>
      </c>
      <c r="B193" s="1299"/>
      <c r="C193" s="1299"/>
      <c r="D193" s="129" t="s">
        <v>201</v>
      </c>
      <c r="E193" s="186">
        <f>+[73]INSUMOS!E21</f>
        <v>8138</v>
      </c>
      <c r="F193" s="187">
        <v>1.3</v>
      </c>
      <c r="G193" s="160">
        <f>+E193*F193</f>
        <v>10579.4</v>
      </c>
      <c r="H193" s="176"/>
      <c r="I193" s="166"/>
      <c r="K193" s="166"/>
    </row>
    <row r="194" spans="1:11" ht="14.4" x14ac:dyDescent="0.3">
      <c r="A194" s="1298"/>
      <c r="B194" s="1299"/>
      <c r="C194" s="1299"/>
      <c r="D194" s="129"/>
      <c r="E194" s="130"/>
      <c r="F194" s="131"/>
      <c r="G194" s="160"/>
      <c r="H194" s="176"/>
      <c r="I194" s="166"/>
      <c r="K194" s="166"/>
    </row>
    <row r="195" spans="1:11" ht="15" thickBot="1" x14ac:dyDescent="0.35">
      <c r="A195" s="1306"/>
      <c r="B195" s="1307"/>
      <c r="C195" s="1308"/>
      <c r="D195" s="135"/>
      <c r="E195" s="136"/>
      <c r="F195" s="137"/>
      <c r="G195" s="164"/>
      <c r="H195" s="184"/>
      <c r="I195" s="166"/>
      <c r="K195" s="166"/>
    </row>
    <row r="196" spans="1:11" ht="15" thickBot="1" x14ac:dyDescent="0.35">
      <c r="A196" s="121"/>
      <c r="B196" s="107"/>
      <c r="C196" s="107"/>
      <c r="D196" s="107"/>
      <c r="E196" s="107"/>
      <c r="F196" s="107"/>
      <c r="G196" s="122" t="s">
        <v>241</v>
      </c>
      <c r="H196" s="139">
        <f>SUM(G193:G195)</f>
        <v>10579.4</v>
      </c>
      <c r="I196" s="166"/>
      <c r="K196" s="166"/>
    </row>
    <row r="197" spans="1:11" ht="15" thickBot="1" x14ac:dyDescent="0.35">
      <c r="A197" s="105" t="s">
        <v>245</v>
      </c>
      <c r="B197" s="106"/>
      <c r="C197" s="107"/>
      <c r="D197" s="107"/>
      <c r="E197" s="107"/>
      <c r="F197" s="107"/>
      <c r="G197" s="110"/>
      <c r="H197" s="185"/>
      <c r="I197" s="166"/>
      <c r="K197" s="166"/>
    </row>
    <row r="198" spans="1:11" ht="14.4" x14ac:dyDescent="0.3">
      <c r="A198" s="1309" t="s">
        <v>246</v>
      </c>
      <c r="B198" s="1310"/>
      <c r="C198" s="189" t="s">
        <v>247</v>
      </c>
      <c r="D198" s="188" t="s">
        <v>248</v>
      </c>
      <c r="E198" s="188" t="s">
        <v>249</v>
      </c>
      <c r="F198" s="188" t="s">
        <v>238</v>
      </c>
      <c r="G198" s="190" t="s">
        <v>240</v>
      </c>
      <c r="H198" s="175"/>
      <c r="I198" s="166"/>
      <c r="K198" s="166"/>
    </row>
    <row r="199" spans="1:11" ht="14.4" x14ac:dyDescent="0.3">
      <c r="A199" s="1292" t="str">
        <f>+[73]INSUMOS!B23</f>
        <v>Transporte de material de excavación</v>
      </c>
      <c r="B199" s="1294"/>
      <c r="C199" s="192">
        <v>1.3</v>
      </c>
      <c r="D199" s="129">
        <v>7.9194636178910001</v>
      </c>
      <c r="E199" s="148">
        <f>+C199*D199</f>
        <v>10.295302703258301</v>
      </c>
      <c r="F199" s="149">
        <f>+[73]INSUMOS!E23</f>
        <v>1081</v>
      </c>
      <c r="G199" s="160">
        <f>+F199*E199</f>
        <v>11129.222222222223</v>
      </c>
      <c r="H199" s="176"/>
      <c r="I199" s="166"/>
      <c r="K199" s="166"/>
    </row>
    <row r="200" spans="1:11" ht="14.4" x14ac:dyDescent="0.3">
      <c r="A200" s="1311"/>
      <c r="B200" s="1312"/>
      <c r="C200" s="151"/>
      <c r="D200" s="129"/>
      <c r="E200" s="152"/>
      <c r="F200" s="150"/>
      <c r="G200" s="160"/>
      <c r="H200" s="176"/>
      <c r="I200" s="166"/>
      <c r="K200" s="166"/>
    </row>
    <row r="201" spans="1:11" ht="15" thickBot="1" x14ac:dyDescent="0.35">
      <c r="A201" s="1306"/>
      <c r="B201" s="1308"/>
      <c r="C201" s="135"/>
      <c r="D201" s="155"/>
      <c r="E201" s="137"/>
      <c r="F201" s="136"/>
      <c r="G201" s="193"/>
      <c r="H201" s="184"/>
      <c r="I201" s="166"/>
      <c r="K201" s="166"/>
    </row>
    <row r="202" spans="1:11" ht="15" thickBot="1" x14ac:dyDescent="0.35">
      <c r="A202" s="121"/>
      <c r="B202" s="107"/>
      <c r="C202" s="107"/>
      <c r="D202" s="107"/>
      <c r="E202" s="107"/>
      <c r="F202" s="107"/>
      <c r="G202" s="122" t="s">
        <v>241</v>
      </c>
      <c r="H202" s="139">
        <f>(SUM(G199:G201))</f>
        <v>11129.222222222223</v>
      </c>
      <c r="I202" s="166"/>
      <c r="K202" s="166"/>
    </row>
    <row r="203" spans="1:11" ht="15" thickBot="1" x14ac:dyDescent="0.35">
      <c r="A203" s="105" t="s">
        <v>250</v>
      </c>
      <c r="B203" s="106"/>
      <c r="C203" s="107"/>
      <c r="D203" s="107"/>
      <c r="E203" s="107"/>
      <c r="F203" s="107"/>
      <c r="G203" s="110"/>
      <c r="H203" s="185"/>
      <c r="I203" s="166"/>
      <c r="K203" s="166"/>
    </row>
    <row r="204" spans="1:11" ht="14.4" x14ac:dyDescent="0.3">
      <c r="A204" s="1313" t="s">
        <v>251</v>
      </c>
      <c r="B204" s="1314"/>
      <c r="C204" s="157" t="s">
        <v>252</v>
      </c>
      <c r="D204" s="157" t="s">
        <v>253</v>
      </c>
      <c r="E204" s="194" t="s">
        <v>254</v>
      </c>
      <c r="F204" s="157" t="s">
        <v>239</v>
      </c>
      <c r="G204" s="174" t="s">
        <v>240</v>
      </c>
      <c r="H204" s="175"/>
      <c r="I204" s="166"/>
      <c r="K204" s="166"/>
    </row>
    <row r="205" spans="1:11" ht="14.4" x14ac:dyDescent="0.3">
      <c r="A205" s="1298" t="s">
        <v>273</v>
      </c>
      <c r="B205" s="1299"/>
      <c r="C205" s="150">
        <f>+[73]M.O!N45</f>
        <v>47450</v>
      </c>
      <c r="D205" s="159">
        <v>1.8</v>
      </c>
      <c r="E205" s="150">
        <f>+D205*C205</f>
        <v>85410</v>
      </c>
      <c r="F205" s="131">
        <f>F187</f>
        <v>180</v>
      </c>
      <c r="G205" s="160">
        <f>ROUND(+E205/F205,0)</f>
        <v>475</v>
      </c>
      <c r="H205" s="176"/>
      <c r="I205" s="166"/>
      <c r="K205" s="166"/>
    </row>
    <row r="206" spans="1:11" ht="14.4" x14ac:dyDescent="0.3">
      <c r="A206" s="1311"/>
      <c r="B206" s="1312"/>
      <c r="C206" s="150"/>
      <c r="D206" s="159"/>
      <c r="E206" s="150"/>
      <c r="F206" s="131"/>
      <c r="G206" s="160"/>
      <c r="H206" s="176"/>
      <c r="I206" s="166"/>
      <c r="K206" s="166"/>
    </row>
    <row r="207" spans="1:11" ht="15" thickBot="1" x14ac:dyDescent="0.35">
      <c r="A207" s="1306"/>
      <c r="B207" s="1308"/>
      <c r="C207" s="136"/>
      <c r="D207" s="162"/>
      <c r="E207" s="136"/>
      <c r="F207" s="163"/>
      <c r="G207" s="164"/>
      <c r="H207" s="184"/>
      <c r="I207" s="166"/>
      <c r="J207" s="212"/>
      <c r="K207" s="166"/>
    </row>
    <row r="208" spans="1:11" ht="15" thickBot="1" x14ac:dyDescent="0.35">
      <c r="A208" s="121"/>
      <c r="B208" s="107"/>
      <c r="C208" s="107"/>
      <c r="D208" s="107"/>
      <c r="E208" s="107"/>
      <c r="F208" s="107"/>
      <c r="G208" s="122" t="s">
        <v>241</v>
      </c>
      <c r="H208" s="139">
        <f>SUM(G205:G207)</f>
        <v>475</v>
      </c>
      <c r="I208" s="166"/>
      <c r="K208" s="166"/>
    </row>
    <row r="209" spans="1:11" ht="15" thickBot="1" x14ac:dyDescent="0.35">
      <c r="A209" s="121"/>
      <c r="B209" s="107"/>
      <c r="C209" s="107"/>
      <c r="D209" s="107"/>
      <c r="E209" s="107"/>
      <c r="F209" s="107"/>
      <c r="G209" s="165"/>
      <c r="H209" s="185"/>
      <c r="I209" s="166"/>
      <c r="K209" s="166"/>
    </row>
    <row r="210" spans="1:11" ht="15" thickBot="1" x14ac:dyDescent="0.35">
      <c r="A210" s="140"/>
      <c r="B210" s="133"/>
      <c r="C210" s="133"/>
      <c r="D210" s="133"/>
      <c r="E210" s="167"/>
      <c r="F210" s="168"/>
      <c r="G210" s="198" t="s">
        <v>257</v>
      </c>
      <c r="H210" s="123">
        <f>(H190+H196+H202+H208)</f>
        <v>28529</v>
      </c>
      <c r="I210" s="166"/>
      <c r="K210" s="166"/>
    </row>
    <row r="211" spans="1:11" ht="15" thickBot="1" x14ac:dyDescent="0.35">
      <c r="A211" s="106"/>
      <c r="B211" s="107"/>
      <c r="C211" s="107"/>
      <c r="D211" s="107"/>
      <c r="E211" s="170"/>
      <c r="F211" s="171"/>
      <c r="G211" s="122"/>
      <c r="H211" s="110"/>
      <c r="I211" s="166"/>
      <c r="K211" s="166"/>
    </row>
    <row r="212" spans="1:11" ht="14.4" thickBot="1" x14ac:dyDescent="0.3">
      <c r="A212" s="100" t="s">
        <v>274</v>
      </c>
      <c r="B212" s="1285" t="str">
        <f>+'[73]PRESUP. CACHENCHE'!B20</f>
        <v>EXCAVACION MANUAL</v>
      </c>
      <c r="C212" s="1285"/>
      <c r="D212" s="1285"/>
      <c r="E212" s="1285"/>
      <c r="F212" s="1285"/>
      <c r="G212" s="101" t="s">
        <v>235</v>
      </c>
      <c r="H212" s="102" t="s">
        <v>201</v>
      </c>
      <c r="I212" s="166"/>
      <c r="K212" s="166"/>
    </row>
    <row r="213" spans="1:11" ht="14.4" x14ac:dyDescent="0.3">
      <c r="A213" s="105"/>
      <c r="B213" s="106"/>
      <c r="C213" s="107"/>
      <c r="D213" s="106"/>
      <c r="E213" s="106"/>
      <c r="F213" s="106"/>
      <c r="G213" s="108"/>
      <c r="H213" s="109"/>
      <c r="I213" s="166"/>
      <c r="K213" s="166"/>
    </row>
    <row r="214" spans="1:11" ht="15" thickBot="1" x14ac:dyDescent="0.35">
      <c r="A214" s="105" t="s">
        <v>236</v>
      </c>
      <c r="B214" s="106"/>
      <c r="C214" s="107"/>
      <c r="D214" s="107"/>
      <c r="E214" s="107"/>
      <c r="F214" s="107"/>
      <c r="G214" s="110"/>
      <c r="H214" s="109"/>
      <c r="I214" s="166"/>
      <c r="K214" s="166"/>
    </row>
    <row r="215" spans="1:11" ht="14.4" x14ac:dyDescent="0.3">
      <c r="A215" s="1296" t="s">
        <v>237</v>
      </c>
      <c r="B215" s="1297"/>
      <c r="C215" s="1297"/>
      <c r="D215" s="172" t="s">
        <v>1</v>
      </c>
      <c r="E215" s="173" t="s">
        <v>238</v>
      </c>
      <c r="F215" s="157" t="s">
        <v>239</v>
      </c>
      <c r="G215" s="174" t="s">
        <v>240</v>
      </c>
      <c r="H215" s="175"/>
      <c r="I215" s="166"/>
      <c r="K215" s="166"/>
    </row>
    <row r="216" spans="1:11" ht="14.4" x14ac:dyDescent="0.3">
      <c r="A216" s="1317" t="str">
        <f>+A36</f>
        <v>Herramienta menor 5% M.O.</v>
      </c>
      <c r="B216" s="1305"/>
      <c r="C216" s="1305"/>
      <c r="D216" s="116" t="s">
        <v>261</v>
      </c>
      <c r="E216" s="117"/>
      <c r="F216" s="118">
        <v>0.05</v>
      </c>
      <c r="G216" s="119">
        <f>+F216*H237</f>
        <v>2135.25</v>
      </c>
      <c r="H216" s="176"/>
      <c r="I216" s="166"/>
      <c r="K216" s="166"/>
    </row>
    <row r="217" spans="1:11" ht="14.4" x14ac:dyDescent="0.3">
      <c r="A217" s="1304"/>
      <c r="B217" s="1305"/>
      <c r="C217" s="1305"/>
      <c r="D217" s="116"/>
      <c r="E217" s="117"/>
      <c r="F217" s="118"/>
      <c r="G217" s="119"/>
      <c r="H217" s="176"/>
      <c r="I217" s="166"/>
      <c r="K217" s="166"/>
    </row>
    <row r="218" spans="1:11" ht="14.4" thickBot="1" x14ac:dyDescent="0.3">
      <c r="A218" s="1315"/>
      <c r="B218" s="1316"/>
      <c r="C218" s="1316"/>
      <c r="D218" s="180"/>
      <c r="E218" s="181"/>
      <c r="F218" s="182"/>
      <c r="G218" s="183"/>
      <c r="H218" s="184"/>
      <c r="I218" s="166"/>
      <c r="K218" s="166"/>
    </row>
    <row r="219" spans="1:11" ht="15" thickBot="1" x14ac:dyDescent="0.35">
      <c r="A219" s="121"/>
      <c r="B219" s="107"/>
      <c r="C219" s="107"/>
      <c r="D219" s="107"/>
      <c r="E219" s="107"/>
      <c r="F219" s="107"/>
      <c r="G219" s="122" t="s">
        <v>241</v>
      </c>
      <c r="H219" s="139">
        <f>SUM(G216:G218)</f>
        <v>2135.25</v>
      </c>
      <c r="I219" s="166"/>
      <c r="K219" s="166"/>
    </row>
    <row r="220" spans="1:11" ht="15" thickBot="1" x14ac:dyDescent="0.35">
      <c r="A220" s="105" t="s">
        <v>242</v>
      </c>
      <c r="B220" s="106"/>
      <c r="C220" s="107"/>
      <c r="D220" s="107"/>
      <c r="E220" s="107"/>
      <c r="F220" s="107"/>
      <c r="G220" s="110"/>
      <c r="H220" s="185"/>
      <c r="I220" s="166"/>
      <c r="K220" s="166"/>
    </row>
    <row r="221" spans="1:11" ht="14.4" x14ac:dyDescent="0.3">
      <c r="A221" s="1296" t="s">
        <v>237</v>
      </c>
      <c r="B221" s="1297"/>
      <c r="C221" s="1297"/>
      <c r="D221" s="157" t="s">
        <v>1</v>
      </c>
      <c r="E221" s="157" t="s">
        <v>243</v>
      </c>
      <c r="F221" s="157" t="s">
        <v>244</v>
      </c>
      <c r="G221" s="174" t="s">
        <v>240</v>
      </c>
      <c r="H221" s="175"/>
      <c r="I221" s="166"/>
      <c r="K221" s="166"/>
    </row>
    <row r="222" spans="1:11" ht="14.4" x14ac:dyDescent="0.3">
      <c r="A222" s="1298" t="str">
        <f>+[73]INSUMOS!B21</f>
        <v>Derecho de explotación y/o disposición de materiales</v>
      </c>
      <c r="B222" s="1299"/>
      <c r="C222" s="1299"/>
      <c r="D222" s="129" t="s">
        <v>201</v>
      </c>
      <c r="E222" s="186">
        <f>+[73]INSUMOS!E21</f>
        <v>8138</v>
      </c>
      <c r="F222" s="187">
        <v>1.3</v>
      </c>
      <c r="G222" s="160">
        <f>+E222*F222</f>
        <v>10579.4</v>
      </c>
      <c r="H222" s="176"/>
      <c r="I222" s="166"/>
      <c r="K222" s="166"/>
    </row>
    <row r="223" spans="1:11" ht="14.4" x14ac:dyDescent="0.3">
      <c r="A223" s="1298"/>
      <c r="B223" s="1299"/>
      <c r="C223" s="1299"/>
      <c r="D223" s="129"/>
      <c r="E223" s="130"/>
      <c r="F223" s="131"/>
      <c r="G223" s="160"/>
      <c r="H223" s="176"/>
      <c r="I223" s="166"/>
      <c r="K223" s="166"/>
    </row>
    <row r="224" spans="1:11" ht="15" thickBot="1" x14ac:dyDescent="0.35">
      <c r="A224" s="1306"/>
      <c r="B224" s="1307"/>
      <c r="C224" s="1308"/>
      <c r="D224" s="135"/>
      <c r="E224" s="136"/>
      <c r="F224" s="137"/>
      <c r="G224" s="164"/>
      <c r="H224" s="184"/>
      <c r="I224" s="166"/>
      <c r="K224" s="166"/>
    </row>
    <row r="225" spans="1:11" ht="15" thickBot="1" x14ac:dyDescent="0.35">
      <c r="A225" s="121"/>
      <c r="B225" s="107"/>
      <c r="C225" s="107"/>
      <c r="D225" s="107"/>
      <c r="E225" s="107"/>
      <c r="F225" s="107"/>
      <c r="G225" s="122" t="s">
        <v>241</v>
      </c>
      <c r="H225" s="139">
        <f>SUM(G222:G224)</f>
        <v>10579.4</v>
      </c>
      <c r="I225" s="166"/>
      <c r="K225" s="166"/>
    </row>
    <row r="226" spans="1:11" ht="15" thickBot="1" x14ac:dyDescent="0.35">
      <c r="A226" s="105" t="s">
        <v>245</v>
      </c>
      <c r="B226" s="106"/>
      <c r="C226" s="107"/>
      <c r="D226" s="107"/>
      <c r="E226" s="107"/>
      <c r="F226" s="107"/>
      <c r="G226" s="110"/>
      <c r="H226" s="185"/>
      <c r="I226" s="166"/>
      <c r="K226" s="166"/>
    </row>
    <row r="227" spans="1:11" ht="14.4" x14ac:dyDescent="0.3">
      <c r="A227" s="1309" t="s">
        <v>246</v>
      </c>
      <c r="B227" s="1310"/>
      <c r="C227" s="189" t="s">
        <v>247</v>
      </c>
      <c r="D227" s="188" t="s">
        <v>248</v>
      </c>
      <c r="E227" s="188" t="s">
        <v>249</v>
      </c>
      <c r="F227" s="188" t="s">
        <v>238</v>
      </c>
      <c r="G227" s="190" t="s">
        <v>240</v>
      </c>
      <c r="H227" s="175"/>
      <c r="I227" s="166"/>
      <c r="K227" s="166"/>
    </row>
    <row r="228" spans="1:11" ht="14.4" x14ac:dyDescent="0.3">
      <c r="A228" s="1292" t="str">
        <f>+[73]INSUMOS!B23</f>
        <v>Transporte de material de excavación</v>
      </c>
      <c r="B228" s="1294"/>
      <c r="C228" s="192">
        <v>1.3</v>
      </c>
      <c r="D228" s="148">
        <v>8.7578097203444099</v>
      </c>
      <c r="E228" s="148">
        <f>+C228*D228</f>
        <v>11.385152636447733</v>
      </c>
      <c r="F228" s="149">
        <f>+[73]INSUMOS!E23</f>
        <v>1081</v>
      </c>
      <c r="G228" s="160">
        <f>+F228*E228</f>
        <v>12307.35</v>
      </c>
      <c r="H228" s="176"/>
      <c r="I228" s="166"/>
      <c r="K228" s="166"/>
    </row>
    <row r="229" spans="1:11" ht="14.4" x14ac:dyDescent="0.3">
      <c r="A229" s="1311"/>
      <c r="B229" s="1312"/>
      <c r="C229" s="151"/>
      <c r="D229" s="129"/>
      <c r="E229" s="152"/>
      <c r="F229" s="150"/>
      <c r="G229" s="160"/>
      <c r="H229" s="176"/>
      <c r="I229" s="166"/>
      <c r="K229" s="166"/>
    </row>
    <row r="230" spans="1:11" ht="15" thickBot="1" x14ac:dyDescent="0.35">
      <c r="A230" s="1306"/>
      <c r="B230" s="1308"/>
      <c r="C230" s="135"/>
      <c r="D230" s="155"/>
      <c r="E230" s="137"/>
      <c r="F230" s="136"/>
      <c r="G230" s="193"/>
      <c r="H230" s="184"/>
      <c r="I230" s="166"/>
      <c r="K230" s="166"/>
    </row>
    <row r="231" spans="1:11" ht="15" thickBot="1" x14ac:dyDescent="0.35">
      <c r="A231" s="121"/>
      <c r="B231" s="107"/>
      <c r="C231" s="107"/>
      <c r="D231" s="107"/>
      <c r="E231" s="107"/>
      <c r="F231" s="107"/>
      <c r="G231" s="122" t="s">
        <v>241</v>
      </c>
      <c r="H231" s="139">
        <f>(SUM(G228:G230))</f>
        <v>12307.35</v>
      </c>
      <c r="I231" s="166"/>
      <c r="K231" s="166"/>
    </row>
    <row r="232" spans="1:11" ht="15" thickBot="1" x14ac:dyDescent="0.35">
      <c r="A232" s="105" t="s">
        <v>250</v>
      </c>
      <c r="B232" s="106"/>
      <c r="C232" s="107"/>
      <c r="D232" s="107"/>
      <c r="E232" s="107"/>
      <c r="F232" s="107"/>
      <c r="G232" s="110"/>
      <c r="H232" s="185"/>
      <c r="I232" s="166"/>
      <c r="K232" s="166"/>
    </row>
    <row r="233" spans="1:11" ht="14.4" x14ac:dyDescent="0.3">
      <c r="A233" s="1313" t="s">
        <v>251</v>
      </c>
      <c r="B233" s="1314"/>
      <c r="C233" s="157" t="s">
        <v>252</v>
      </c>
      <c r="D233" s="157" t="s">
        <v>253</v>
      </c>
      <c r="E233" s="194" t="s">
        <v>254</v>
      </c>
      <c r="F233" s="157" t="s">
        <v>239</v>
      </c>
      <c r="G233" s="174" t="s">
        <v>240</v>
      </c>
      <c r="H233" s="175"/>
      <c r="I233" s="166"/>
      <c r="K233" s="166"/>
    </row>
    <row r="234" spans="1:11" ht="14.4" x14ac:dyDescent="0.3">
      <c r="A234" s="1298" t="s">
        <v>275</v>
      </c>
      <c r="B234" s="1299"/>
      <c r="C234" s="150">
        <f>+[73]M.O!N45*4</f>
        <v>189800</v>
      </c>
      <c r="D234" s="159">
        <v>1.8</v>
      </c>
      <c r="E234" s="150">
        <f>+D234*C234</f>
        <v>341640</v>
      </c>
      <c r="F234" s="131">
        <v>8</v>
      </c>
      <c r="G234" s="160">
        <f>ROUND(+E234/F234,0)</f>
        <v>42705</v>
      </c>
      <c r="H234" s="176"/>
      <c r="I234" s="166"/>
      <c r="K234" s="166"/>
    </row>
    <row r="235" spans="1:11" ht="14.4" x14ac:dyDescent="0.3">
      <c r="A235" s="1311"/>
      <c r="B235" s="1312"/>
      <c r="C235" s="150"/>
      <c r="D235" s="159"/>
      <c r="E235" s="150"/>
      <c r="F235" s="131"/>
      <c r="G235" s="160"/>
      <c r="H235" s="176"/>
      <c r="I235" s="166"/>
      <c r="J235" s="213"/>
      <c r="K235" s="166"/>
    </row>
    <row r="236" spans="1:11" ht="15" thickBot="1" x14ac:dyDescent="0.35">
      <c r="A236" s="1306"/>
      <c r="B236" s="1308"/>
      <c r="C236" s="136"/>
      <c r="D236" s="162"/>
      <c r="E236" s="136"/>
      <c r="F236" s="163"/>
      <c r="G236" s="164"/>
      <c r="H236" s="184"/>
      <c r="I236" s="166"/>
      <c r="K236" s="166"/>
    </row>
    <row r="237" spans="1:11" ht="15" thickBot="1" x14ac:dyDescent="0.35">
      <c r="A237" s="121"/>
      <c r="B237" s="107"/>
      <c r="C237" s="107"/>
      <c r="D237" s="107"/>
      <c r="E237" s="107"/>
      <c r="F237" s="107"/>
      <c r="G237" s="122" t="s">
        <v>241</v>
      </c>
      <c r="H237" s="139">
        <f>SUM(G234:G236)</f>
        <v>42705</v>
      </c>
      <c r="I237" s="166"/>
      <c r="K237" s="166"/>
    </row>
    <row r="238" spans="1:11" ht="15" thickBot="1" x14ac:dyDescent="0.35">
      <c r="A238" s="121"/>
      <c r="B238" s="107"/>
      <c r="C238" s="107"/>
      <c r="D238" s="107"/>
      <c r="E238" s="107"/>
      <c r="F238" s="107"/>
      <c r="G238" s="165"/>
      <c r="H238" s="185"/>
      <c r="I238" s="166"/>
      <c r="K238" s="166"/>
    </row>
    <row r="239" spans="1:11" ht="15" thickBot="1" x14ac:dyDescent="0.35">
      <c r="A239" s="140"/>
      <c r="B239" s="133"/>
      <c r="C239" s="133"/>
      <c r="D239" s="133"/>
      <c r="E239" s="167"/>
      <c r="F239" s="168"/>
      <c r="G239" s="198" t="s">
        <v>257</v>
      </c>
      <c r="H239" s="123">
        <f>(H219+H225+H231+H237)</f>
        <v>67727</v>
      </c>
      <c r="I239" s="166"/>
      <c r="K239" s="166"/>
    </row>
    <row r="240" spans="1:11" ht="15" thickBot="1" x14ac:dyDescent="0.35">
      <c r="A240" s="106"/>
      <c r="B240" s="107"/>
      <c r="C240" s="107"/>
      <c r="D240" s="107"/>
      <c r="E240" s="170"/>
      <c r="F240" s="171"/>
      <c r="G240" s="122"/>
      <c r="H240" s="110"/>
      <c r="I240" s="166"/>
      <c r="K240" s="166"/>
    </row>
    <row r="241" spans="1:11" ht="14.4" thickBot="1" x14ac:dyDescent="0.3">
      <c r="A241" s="100" t="s">
        <v>276</v>
      </c>
      <c r="B241" s="1285" t="str">
        <f>+'[73]PRESUP. CACHENCHE'!B21</f>
        <v>CONFORMACION DE SUBRASANTE</v>
      </c>
      <c r="C241" s="1285"/>
      <c r="D241" s="1285"/>
      <c r="E241" s="1285"/>
      <c r="F241" s="1285"/>
      <c r="G241" s="101" t="s">
        <v>235</v>
      </c>
      <c r="H241" s="102" t="s">
        <v>206</v>
      </c>
      <c r="I241" s="166"/>
      <c r="K241" s="166"/>
    </row>
    <row r="242" spans="1:11" ht="14.4" x14ac:dyDescent="0.3">
      <c r="A242" s="105"/>
      <c r="B242" s="106"/>
      <c r="C242" s="107"/>
      <c r="D242" s="106"/>
      <c r="E242" s="106"/>
      <c r="F242" s="106"/>
      <c r="G242" s="108"/>
      <c r="H242" s="109"/>
      <c r="I242" s="166"/>
      <c r="K242" s="166"/>
    </row>
    <row r="243" spans="1:11" ht="15" thickBot="1" x14ac:dyDescent="0.35">
      <c r="A243" s="105" t="s">
        <v>236</v>
      </c>
      <c r="B243" s="106"/>
      <c r="C243" s="107"/>
      <c r="D243" s="107"/>
      <c r="E243" s="107"/>
      <c r="F243" s="107"/>
      <c r="G243" s="110"/>
      <c r="H243" s="109"/>
      <c r="I243" s="166"/>
      <c r="K243" s="166"/>
    </row>
    <row r="244" spans="1:11" ht="14.4" x14ac:dyDescent="0.3">
      <c r="A244" s="1296" t="s">
        <v>237</v>
      </c>
      <c r="B244" s="1297"/>
      <c r="C244" s="1297"/>
      <c r="D244" s="172" t="s">
        <v>1</v>
      </c>
      <c r="E244" s="173" t="s">
        <v>238</v>
      </c>
      <c r="F244" s="157" t="s">
        <v>239</v>
      </c>
      <c r="G244" s="174" t="s">
        <v>240</v>
      </c>
      <c r="H244" s="175"/>
      <c r="I244" s="166"/>
      <c r="K244" s="166"/>
    </row>
    <row r="245" spans="1:11" ht="24.75" customHeight="1" x14ac:dyDescent="0.3">
      <c r="A245" s="1304" t="str">
        <f>+[73]INSUMOS!B24</f>
        <v>Retrocargador, pala de 1,1 m3 de capacidad, profundidad de excavación de 4.400 mm y una altura de 5.680 mm</v>
      </c>
      <c r="B245" s="1305"/>
      <c r="C245" s="1305"/>
      <c r="D245" s="116" t="s">
        <v>259</v>
      </c>
      <c r="E245" s="117">
        <f>+[73]INSUMOS!E24*8</f>
        <v>1142168</v>
      </c>
      <c r="F245" s="118">
        <v>550</v>
      </c>
      <c r="G245" s="119">
        <f>(+E245/F245)</f>
        <v>2076.6690909090908</v>
      </c>
      <c r="H245" s="176"/>
      <c r="I245" s="166"/>
      <c r="K245" s="166"/>
    </row>
    <row r="246" spans="1:11" ht="14.4" x14ac:dyDescent="0.3">
      <c r="A246" s="1304"/>
      <c r="B246" s="1305"/>
      <c r="C246" s="1305"/>
      <c r="D246" s="116"/>
      <c r="E246" s="117"/>
      <c r="F246" s="118"/>
      <c r="G246" s="119"/>
      <c r="H246" s="176"/>
      <c r="I246" s="166"/>
      <c r="K246" s="166"/>
    </row>
    <row r="247" spans="1:11" ht="14.4" thickBot="1" x14ac:dyDescent="0.3">
      <c r="A247" s="1315"/>
      <c r="B247" s="1316"/>
      <c r="C247" s="1316"/>
      <c r="D247" s="180"/>
      <c r="E247" s="181"/>
      <c r="F247" s="182" t="s">
        <v>137</v>
      </c>
      <c r="G247" s="183"/>
      <c r="H247" s="184"/>
      <c r="I247" s="166"/>
      <c r="K247" s="166"/>
    </row>
    <row r="248" spans="1:11" ht="15" thickBot="1" x14ac:dyDescent="0.35">
      <c r="A248" s="121"/>
      <c r="B248" s="107"/>
      <c r="C248" s="107"/>
      <c r="D248" s="107"/>
      <c r="E248" s="107"/>
      <c r="F248" s="107"/>
      <c r="G248" s="122" t="s">
        <v>241</v>
      </c>
      <c r="H248" s="139">
        <f>SUM(G245:G247)</f>
        <v>2076.6690909090908</v>
      </c>
      <c r="I248" s="166"/>
      <c r="K248" s="166"/>
    </row>
    <row r="249" spans="1:11" ht="15" thickBot="1" x14ac:dyDescent="0.35">
      <c r="A249" s="105" t="s">
        <v>242</v>
      </c>
      <c r="B249" s="106"/>
      <c r="C249" s="107"/>
      <c r="D249" s="107"/>
      <c r="E249" s="107"/>
      <c r="F249" s="107"/>
      <c r="G249" s="110"/>
      <c r="H249" s="185"/>
      <c r="I249" s="166"/>
      <c r="K249" s="166"/>
    </row>
    <row r="250" spans="1:11" ht="14.4" x14ac:dyDescent="0.3">
      <c r="A250" s="1296" t="s">
        <v>237</v>
      </c>
      <c r="B250" s="1297"/>
      <c r="C250" s="1297"/>
      <c r="D250" s="157" t="s">
        <v>1</v>
      </c>
      <c r="E250" s="157" t="s">
        <v>243</v>
      </c>
      <c r="F250" s="157" t="s">
        <v>244</v>
      </c>
      <c r="G250" s="174" t="s">
        <v>240</v>
      </c>
      <c r="H250" s="175"/>
      <c r="I250" s="166"/>
      <c r="K250" s="166"/>
    </row>
    <row r="251" spans="1:11" ht="14.4" x14ac:dyDescent="0.3">
      <c r="A251" s="1298" t="str">
        <f>+[73]INSUMOS!B26</f>
        <v>Material seleccionado para relleno</v>
      </c>
      <c r="B251" s="1299"/>
      <c r="C251" s="1299"/>
      <c r="D251" s="129" t="s">
        <v>201</v>
      </c>
      <c r="E251" s="186">
        <f>+[73]INSUMOS!E26</f>
        <v>23103</v>
      </c>
      <c r="F251" s="200">
        <v>0.147751690036619</v>
      </c>
      <c r="G251" s="160">
        <f>+E251*F251</f>
        <v>3413.507294916009</v>
      </c>
      <c r="H251" s="176"/>
      <c r="I251" s="166"/>
      <c r="K251" s="166"/>
    </row>
    <row r="252" spans="1:11" ht="14.4" x14ac:dyDescent="0.3">
      <c r="A252" s="1298"/>
      <c r="B252" s="1299"/>
      <c r="C252" s="1299"/>
      <c r="D252" s="129"/>
      <c r="E252" s="130"/>
      <c r="F252" s="131"/>
      <c r="G252" s="160"/>
      <c r="H252" s="176"/>
      <c r="I252" s="166"/>
      <c r="K252" s="166"/>
    </row>
    <row r="253" spans="1:11" ht="15" thickBot="1" x14ac:dyDescent="0.35">
      <c r="A253" s="1306"/>
      <c r="B253" s="1307"/>
      <c r="C253" s="1308"/>
      <c r="D253" s="135"/>
      <c r="E253" s="136"/>
      <c r="F253" s="137"/>
      <c r="G253" s="164"/>
      <c r="H253" s="184"/>
      <c r="I253" s="166"/>
      <c r="K253" s="166"/>
    </row>
    <row r="254" spans="1:11" ht="15" thickBot="1" x14ac:dyDescent="0.35">
      <c r="A254" s="121"/>
      <c r="B254" s="107"/>
      <c r="C254" s="107"/>
      <c r="D254" s="107"/>
      <c r="E254" s="107"/>
      <c r="F254" s="107"/>
      <c r="G254" s="122" t="s">
        <v>241</v>
      </c>
      <c r="H254" s="139">
        <f>SUM(G251:G253)</f>
        <v>3413.507294916009</v>
      </c>
      <c r="I254" s="166"/>
      <c r="K254" s="166"/>
    </row>
    <row r="255" spans="1:11" ht="15" thickBot="1" x14ac:dyDescent="0.35">
      <c r="A255" s="105" t="s">
        <v>245</v>
      </c>
      <c r="B255" s="106"/>
      <c r="C255" s="107"/>
      <c r="D255" s="107"/>
      <c r="E255" s="107"/>
      <c r="F255" s="107"/>
      <c r="G255" s="110"/>
      <c r="H255" s="185"/>
      <c r="I255" s="166"/>
      <c r="K255" s="166"/>
    </row>
    <row r="256" spans="1:11" ht="14.4" x14ac:dyDescent="0.3">
      <c r="A256" s="1309" t="s">
        <v>246</v>
      </c>
      <c r="B256" s="1310"/>
      <c r="C256" s="189" t="s">
        <v>247</v>
      </c>
      <c r="D256" s="188" t="s">
        <v>248</v>
      </c>
      <c r="E256" s="188" t="s">
        <v>249</v>
      </c>
      <c r="F256" s="188" t="s">
        <v>238</v>
      </c>
      <c r="G256" s="190" t="s">
        <v>240</v>
      </c>
      <c r="H256" s="175"/>
      <c r="I256" s="166"/>
      <c r="K256" s="166"/>
    </row>
    <row r="257" spans="1:11" ht="14.4" x14ac:dyDescent="0.3">
      <c r="A257" s="1292" t="str">
        <f>+[73]INSUMOS!B25</f>
        <v>Transporte de material de relleno</v>
      </c>
      <c r="B257" s="1294"/>
      <c r="C257" s="200">
        <v>0.15</v>
      </c>
      <c r="D257" s="148">
        <f>+D228</f>
        <v>8.7578097203444099</v>
      </c>
      <c r="E257" s="148">
        <f>+C257*D257</f>
        <v>1.3136714580516615</v>
      </c>
      <c r="F257" s="149">
        <f>+[73]INSUMOS!E25</f>
        <v>1450</v>
      </c>
      <c r="G257" s="160">
        <f>+F257*E257</f>
        <v>1904.8236141749092</v>
      </c>
      <c r="H257" s="176"/>
      <c r="I257" s="166"/>
      <c r="K257" s="166"/>
    </row>
    <row r="258" spans="1:11" ht="14.4" x14ac:dyDescent="0.3">
      <c r="A258" s="1311"/>
      <c r="B258" s="1312"/>
      <c r="C258" s="151"/>
      <c r="D258" s="129"/>
      <c r="E258" s="152"/>
      <c r="F258" s="150"/>
      <c r="G258" s="160"/>
      <c r="H258" s="176"/>
      <c r="I258" s="166"/>
      <c r="K258" s="166"/>
    </row>
    <row r="259" spans="1:11" ht="15" thickBot="1" x14ac:dyDescent="0.35">
      <c r="A259" s="1306"/>
      <c r="B259" s="1308"/>
      <c r="C259" s="135"/>
      <c r="D259" s="155"/>
      <c r="E259" s="137"/>
      <c r="F259" s="136"/>
      <c r="G259" s="193"/>
      <c r="H259" s="184"/>
      <c r="I259" s="166"/>
      <c r="K259" s="166"/>
    </row>
    <row r="260" spans="1:11" ht="15" thickBot="1" x14ac:dyDescent="0.35">
      <c r="A260" s="121"/>
      <c r="B260" s="107"/>
      <c r="C260" s="107"/>
      <c r="D260" s="107"/>
      <c r="E260" s="107"/>
      <c r="F260" s="107"/>
      <c r="G260" s="122" t="s">
        <v>241</v>
      </c>
      <c r="H260" s="139">
        <f>(SUM(G257:G259))</f>
        <v>1904.8236141749092</v>
      </c>
      <c r="I260" s="166"/>
      <c r="K260" s="166"/>
    </row>
    <row r="261" spans="1:11" ht="15" thickBot="1" x14ac:dyDescent="0.35">
      <c r="A261" s="105" t="s">
        <v>250</v>
      </c>
      <c r="B261" s="106"/>
      <c r="C261" s="107"/>
      <c r="D261" s="107"/>
      <c r="E261" s="107"/>
      <c r="F261" s="107"/>
      <c r="G261" s="110"/>
      <c r="H261" s="185"/>
      <c r="I261" s="166"/>
      <c r="K261" s="166"/>
    </row>
    <row r="262" spans="1:11" ht="14.4" x14ac:dyDescent="0.3">
      <c r="A262" s="1313" t="s">
        <v>251</v>
      </c>
      <c r="B262" s="1314"/>
      <c r="C262" s="157" t="s">
        <v>252</v>
      </c>
      <c r="D262" s="157" t="s">
        <v>253</v>
      </c>
      <c r="E262" s="194" t="s">
        <v>254</v>
      </c>
      <c r="F262" s="157" t="s">
        <v>239</v>
      </c>
      <c r="G262" s="174" t="s">
        <v>240</v>
      </c>
      <c r="H262" s="175"/>
      <c r="I262" s="166"/>
      <c r="K262" s="166"/>
    </row>
    <row r="263" spans="1:11" ht="14.4" x14ac:dyDescent="0.3">
      <c r="A263" s="1298" t="s">
        <v>273</v>
      </c>
      <c r="B263" s="1299"/>
      <c r="C263" s="150">
        <f>+[73]M.O!N45</f>
        <v>47450</v>
      </c>
      <c r="D263" s="159">
        <v>1.8</v>
      </c>
      <c r="E263" s="150">
        <f>+D263*C263</f>
        <v>85410</v>
      </c>
      <c r="F263" s="131">
        <f>F245</f>
        <v>550</v>
      </c>
      <c r="G263" s="160">
        <f>ROUND(+E263/F263,0)</f>
        <v>155</v>
      </c>
      <c r="H263" s="176"/>
      <c r="I263" s="166"/>
      <c r="K263" s="166"/>
    </row>
    <row r="264" spans="1:11" ht="14.4" x14ac:dyDescent="0.3">
      <c r="A264" s="1311"/>
      <c r="B264" s="1312"/>
      <c r="C264" s="150"/>
      <c r="D264" s="159"/>
      <c r="E264" s="150"/>
      <c r="F264" s="131"/>
      <c r="G264" s="160"/>
      <c r="H264" s="176"/>
      <c r="I264" s="166"/>
      <c r="J264" s="214"/>
      <c r="K264" s="166"/>
    </row>
    <row r="265" spans="1:11" ht="15" thickBot="1" x14ac:dyDescent="0.35">
      <c r="A265" s="1306"/>
      <c r="B265" s="1308"/>
      <c r="C265" s="136"/>
      <c r="D265" s="162"/>
      <c r="E265" s="136"/>
      <c r="F265" s="163"/>
      <c r="G265" s="164"/>
      <c r="H265" s="184"/>
      <c r="I265" s="166"/>
      <c r="K265" s="166"/>
    </row>
    <row r="266" spans="1:11" ht="15" thickBot="1" x14ac:dyDescent="0.35">
      <c r="A266" s="121"/>
      <c r="B266" s="107"/>
      <c r="C266" s="107"/>
      <c r="D266" s="107"/>
      <c r="E266" s="107"/>
      <c r="F266" s="107"/>
      <c r="G266" s="122" t="s">
        <v>241</v>
      </c>
      <c r="H266" s="139">
        <f>SUM(G263:G265)</f>
        <v>155</v>
      </c>
      <c r="I266" s="166"/>
      <c r="J266" s="215"/>
      <c r="K266" s="166"/>
    </row>
    <row r="267" spans="1:11" ht="15" thickBot="1" x14ac:dyDescent="0.35">
      <c r="A267" s="121"/>
      <c r="B267" s="107"/>
      <c r="C267" s="107"/>
      <c r="D267" s="107"/>
      <c r="E267" s="107"/>
      <c r="F267" s="107"/>
      <c r="G267" s="165"/>
      <c r="H267" s="185"/>
      <c r="I267" s="166"/>
      <c r="K267" s="166"/>
    </row>
    <row r="268" spans="1:11" ht="15" thickBot="1" x14ac:dyDescent="0.35">
      <c r="A268" s="140"/>
      <c r="B268" s="133"/>
      <c r="C268" s="133"/>
      <c r="D268" s="133"/>
      <c r="E268" s="167"/>
      <c r="F268" s="168"/>
      <c r="G268" s="198" t="s">
        <v>257</v>
      </c>
      <c r="H268" s="123">
        <f>(H248+H254+H260+H266)</f>
        <v>7550.0000000000091</v>
      </c>
      <c r="I268" s="166"/>
      <c r="K268" s="166"/>
    </row>
    <row r="269" spans="1:11" ht="15" thickBot="1" x14ac:dyDescent="0.35">
      <c r="A269" s="106"/>
      <c r="B269" s="107"/>
      <c r="C269" s="107"/>
      <c r="D269" s="107"/>
      <c r="E269" s="170"/>
      <c r="F269" s="171"/>
      <c r="G269" s="122"/>
      <c r="H269" s="110"/>
      <c r="I269" s="166"/>
      <c r="K269" s="166"/>
    </row>
    <row r="270" spans="1:11" ht="14.4" thickBot="1" x14ac:dyDescent="0.3">
      <c r="A270" s="100" t="s">
        <v>277</v>
      </c>
      <c r="B270" s="1285" t="str">
        <f>+'[73]PPTO GENERAL'!B261</f>
        <v>MEJORAMIENTO DE LA SUBRASANTE EN PROPORCION DE CAL DE 6%POR PESO</v>
      </c>
      <c r="C270" s="1285"/>
      <c r="D270" s="1285"/>
      <c r="E270" s="1285"/>
      <c r="F270" s="1285"/>
      <c r="G270" s="101" t="s">
        <v>235</v>
      </c>
      <c r="H270" s="102" t="str">
        <f>+'[73]PPTO GENERAL'!C261</f>
        <v>m3</v>
      </c>
      <c r="I270" s="166"/>
      <c r="K270" s="166"/>
    </row>
    <row r="271" spans="1:11" ht="14.4" x14ac:dyDescent="0.3">
      <c r="A271" s="105"/>
      <c r="B271" s="106"/>
      <c r="C271" s="107"/>
      <c r="D271" s="106"/>
      <c r="E271" s="106"/>
      <c r="F271" s="106"/>
      <c r="G271" s="108"/>
      <c r="H271" s="109"/>
      <c r="I271" s="166"/>
      <c r="K271" s="166"/>
    </row>
    <row r="272" spans="1:11" ht="15" thickBot="1" x14ac:dyDescent="0.35">
      <c r="A272" s="105" t="s">
        <v>236</v>
      </c>
      <c r="B272" s="106"/>
      <c r="C272" s="107"/>
      <c r="D272" s="107"/>
      <c r="E272" s="107"/>
      <c r="F272" s="107"/>
      <c r="G272" s="110"/>
      <c r="H272" s="109"/>
      <c r="I272" s="166"/>
      <c r="K272" s="166"/>
    </row>
    <row r="273" spans="1:11" ht="14.4" x14ac:dyDescent="0.3">
      <c r="A273" s="1296" t="s">
        <v>237</v>
      </c>
      <c r="B273" s="1297"/>
      <c r="C273" s="1297"/>
      <c r="D273" s="172" t="s">
        <v>1</v>
      </c>
      <c r="E273" s="173" t="s">
        <v>238</v>
      </c>
      <c r="F273" s="157" t="s">
        <v>239</v>
      </c>
      <c r="G273" s="174" t="s">
        <v>240</v>
      </c>
      <c r="H273" s="175"/>
      <c r="I273" s="166"/>
      <c r="K273" s="166"/>
    </row>
    <row r="274" spans="1:11" ht="14.4" x14ac:dyDescent="0.3">
      <c r="A274" s="1304" t="str">
        <f>+[73]INSUMOS!B12</f>
        <v>Motoniveladora potencia 215 HP, ancho de cuchilla 4,27 m, peso 18 ton</v>
      </c>
      <c r="B274" s="1305"/>
      <c r="C274" s="1305"/>
      <c r="D274" s="116" t="s">
        <v>259</v>
      </c>
      <c r="E274" s="117">
        <f>+[73]INSUMOS!E12*8</f>
        <v>2088672</v>
      </c>
      <c r="F274" s="118">
        <v>280</v>
      </c>
      <c r="G274" s="119">
        <f>(+E274/F274)</f>
        <v>7459.5428571428574</v>
      </c>
      <c r="H274" s="176"/>
      <c r="I274" s="166"/>
      <c r="K274" s="166"/>
    </row>
    <row r="275" spans="1:11" ht="14.4" x14ac:dyDescent="0.3">
      <c r="A275" s="1304" t="str">
        <f>+[73]INSUMOS!B14</f>
        <v>Vibrocompactador, potencia 153 HP, peso 10 ton</v>
      </c>
      <c r="B275" s="1305"/>
      <c r="C275" s="1305"/>
      <c r="D275" s="116" t="s">
        <v>259</v>
      </c>
      <c r="E275" s="117">
        <f>+[73]INSUMOS!E14*8</f>
        <v>1456000</v>
      </c>
      <c r="F275" s="118">
        <v>280</v>
      </c>
      <c r="G275" s="119">
        <f>+E275/F275</f>
        <v>5200</v>
      </c>
      <c r="H275" s="176"/>
      <c r="I275" s="166"/>
      <c r="K275" s="166"/>
    </row>
    <row r="276" spans="1:11" ht="14.4" thickBot="1" x14ac:dyDescent="0.3">
      <c r="A276" s="1315"/>
      <c r="B276" s="1316"/>
      <c r="C276" s="1316"/>
      <c r="D276" s="180"/>
      <c r="E276" s="181"/>
      <c r="F276" s="182" t="s">
        <v>137</v>
      </c>
      <c r="G276" s="183"/>
      <c r="H276" s="184"/>
      <c r="I276" s="166"/>
      <c r="K276" s="166"/>
    </row>
    <row r="277" spans="1:11" ht="15" thickBot="1" x14ac:dyDescent="0.35">
      <c r="A277" s="121"/>
      <c r="B277" s="107"/>
      <c r="C277" s="107"/>
      <c r="D277" s="107"/>
      <c r="E277" s="107"/>
      <c r="F277" s="107"/>
      <c r="G277" s="122" t="s">
        <v>241</v>
      </c>
      <c r="H277" s="139">
        <f>SUM(G274:G276)</f>
        <v>12659.542857142857</v>
      </c>
      <c r="I277" s="166"/>
      <c r="K277" s="166"/>
    </row>
    <row r="278" spans="1:11" ht="15" thickBot="1" x14ac:dyDescent="0.35">
      <c r="A278" s="105" t="s">
        <v>242</v>
      </c>
      <c r="B278" s="106"/>
      <c r="C278" s="107"/>
      <c r="D278" s="107"/>
      <c r="E278" s="107"/>
      <c r="F278" s="107"/>
      <c r="G278" s="110"/>
      <c r="H278" s="185"/>
      <c r="I278" s="166"/>
      <c r="K278" s="166"/>
    </row>
    <row r="279" spans="1:11" ht="14.4" x14ac:dyDescent="0.3">
      <c r="A279" s="1296" t="s">
        <v>237</v>
      </c>
      <c r="B279" s="1297"/>
      <c r="C279" s="1297"/>
      <c r="D279" s="157" t="s">
        <v>1</v>
      </c>
      <c r="E279" s="157" t="s">
        <v>243</v>
      </c>
      <c r="F279" s="157" t="s">
        <v>244</v>
      </c>
      <c r="G279" s="174" t="s">
        <v>240</v>
      </c>
      <c r="H279" s="175"/>
      <c r="I279" s="166"/>
      <c r="K279" s="166"/>
    </row>
    <row r="280" spans="1:11" ht="14.4" x14ac:dyDescent="0.3">
      <c r="A280" s="1298" t="str">
        <f>+[73]INSUMOS!B92</f>
        <v>Cal hidratada</v>
      </c>
      <c r="B280" s="1299"/>
      <c r="C280" s="1299"/>
      <c r="D280" s="129" t="str">
        <f>+[73]INSUMOS!C92</f>
        <v>kg</v>
      </c>
      <c r="E280" s="186">
        <f>+[73]INSUMOS!E92</f>
        <v>1876</v>
      </c>
      <c r="F280" s="216">
        <v>52.706903238907515</v>
      </c>
      <c r="G280" s="160">
        <f>+E280*F280</f>
        <v>98878.150476190494</v>
      </c>
      <c r="H280" s="176"/>
      <c r="I280" s="166"/>
      <c r="K280" s="166"/>
    </row>
    <row r="281" spans="1:11" ht="14.4" x14ac:dyDescent="0.3">
      <c r="A281" s="1298"/>
      <c r="B281" s="1299"/>
      <c r="C281" s="1299"/>
      <c r="D281" s="129"/>
      <c r="E281" s="130"/>
      <c r="F281" s="131"/>
      <c r="G281" s="160"/>
      <c r="H281" s="176"/>
      <c r="I281" s="166"/>
      <c r="K281" s="166"/>
    </row>
    <row r="282" spans="1:11" ht="15" thickBot="1" x14ac:dyDescent="0.35">
      <c r="A282" s="1306"/>
      <c r="B282" s="1307"/>
      <c r="C282" s="1308"/>
      <c r="D282" s="135"/>
      <c r="E282" s="136"/>
      <c r="F282" s="137"/>
      <c r="G282" s="164"/>
      <c r="H282" s="184"/>
      <c r="I282" s="166"/>
      <c r="K282" s="166"/>
    </row>
    <row r="283" spans="1:11" ht="15" thickBot="1" x14ac:dyDescent="0.35">
      <c r="A283" s="121"/>
      <c r="B283" s="107"/>
      <c r="C283" s="107"/>
      <c r="D283" s="107"/>
      <c r="E283" s="107"/>
      <c r="F283" s="107"/>
      <c r="G283" s="122" t="s">
        <v>241</v>
      </c>
      <c r="H283" s="139">
        <f>SUM(G280:G282)</f>
        <v>98878.150476190494</v>
      </c>
      <c r="I283" s="166"/>
      <c r="K283" s="166"/>
    </row>
    <row r="284" spans="1:11" ht="15" thickBot="1" x14ac:dyDescent="0.35">
      <c r="A284" s="105" t="s">
        <v>245</v>
      </c>
      <c r="B284" s="106"/>
      <c r="C284" s="107"/>
      <c r="D284" s="107"/>
      <c r="E284" s="107"/>
      <c r="F284" s="107"/>
      <c r="G284" s="110"/>
      <c r="H284" s="185"/>
      <c r="I284" s="166"/>
      <c r="K284" s="166"/>
    </row>
    <row r="285" spans="1:11" ht="14.4" x14ac:dyDescent="0.3">
      <c r="A285" s="1309" t="s">
        <v>246</v>
      </c>
      <c r="B285" s="1310"/>
      <c r="C285" s="189" t="s">
        <v>247</v>
      </c>
      <c r="D285" s="188" t="s">
        <v>248</v>
      </c>
      <c r="E285" s="188" t="s">
        <v>249</v>
      </c>
      <c r="F285" s="188" t="s">
        <v>238</v>
      </c>
      <c r="G285" s="190" t="s">
        <v>240</v>
      </c>
      <c r="H285" s="175"/>
      <c r="I285" s="166"/>
      <c r="K285" s="166"/>
    </row>
    <row r="286" spans="1:11" ht="14.4" x14ac:dyDescent="0.3">
      <c r="A286" s="1292"/>
      <c r="B286" s="1294"/>
      <c r="C286" s="200"/>
      <c r="D286" s="148"/>
      <c r="E286" s="148"/>
      <c r="F286" s="149"/>
      <c r="G286" s="160"/>
      <c r="H286" s="176"/>
      <c r="I286" s="166"/>
      <c r="K286" s="166"/>
    </row>
    <row r="287" spans="1:11" ht="14.4" x14ac:dyDescent="0.3">
      <c r="A287" s="1311"/>
      <c r="B287" s="1312"/>
      <c r="C287" s="151"/>
      <c r="D287" s="129"/>
      <c r="E287" s="152"/>
      <c r="F287" s="150"/>
      <c r="G287" s="160"/>
      <c r="H287" s="176"/>
      <c r="I287" s="166"/>
      <c r="K287" s="166"/>
    </row>
    <row r="288" spans="1:11" ht="15" thickBot="1" x14ac:dyDescent="0.35">
      <c r="A288" s="1306"/>
      <c r="B288" s="1308"/>
      <c r="C288" s="135"/>
      <c r="D288" s="155"/>
      <c r="E288" s="137"/>
      <c r="F288" s="136"/>
      <c r="G288" s="193"/>
      <c r="H288" s="184"/>
      <c r="I288" s="166"/>
      <c r="K288" s="166"/>
    </row>
    <row r="289" spans="1:13" ht="15" thickBot="1" x14ac:dyDescent="0.35">
      <c r="A289" s="121"/>
      <c r="B289" s="107"/>
      <c r="C289" s="107"/>
      <c r="D289" s="107"/>
      <c r="E289" s="107"/>
      <c r="F289" s="107"/>
      <c r="G289" s="122" t="s">
        <v>241</v>
      </c>
      <c r="H289" s="139">
        <f>(SUM(G286:G288))</f>
        <v>0</v>
      </c>
      <c r="I289" s="166"/>
      <c r="K289" s="166"/>
    </row>
    <row r="290" spans="1:13" ht="15" thickBot="1" x14ac:dyDescent="0.35">
      <c r="A290" s="105" t="s">
        <v>250</v>
      </c>
      <c r="B290" s="106"/>
      <c r="C290" s="107"/>
      <c r="D290" s="107"/>
      <c r="E290" s="107"/>
      <c r="F290" s="107"/>
      <c r="G290" s="110"/>
      <c r="H290" s="185"/>
      <c r="I290" s="166"/>
      <c r="K290" s="166"/>
    </row>
    <row r="291" spans="1:13" ht="14.4" x14ac:dyDescent="0.3">
      <c r="A291" s="1313" t="s">
        <v>251</v>
      </c>
      <c r="B291" s="1314"/>
      <c r="C291" s="157" t="s">
        <v>252</v>
      </c>
      <c r="D291" s="157" t="s">
        <v>253</v>
      </c>
      <c r="E291" s="194" t="s">
        <v>254</v>
      </c>
      <c r="F291" s="157" t="s">
        <v>239</v>
      </c>
      <c r="G291" s="174" t="s">
        <v>240</v>
      </c>
      <c r="H291" s="175"/>
      <c r="I291" s="166"/>
      <c r="K291" s="166"/>
    </row>
    <row r="292" spans="1:13" ht="14.4" x14ac:dyDescent="0.3">
      <c r="A292" s="1298" t="s">
        <v>262</v>
      </c>
      <c r="B292" s="1299"/>
      <c r="C292" s="150">
        <f>+[73]M.O!N45*2</f>
        <v>94900</v>
      </c>
      <c r="D292" s="159">
        <v>1.8</v>
      </c>
      <c r="E292" s="150">
        <f>+D292*C292</f>
        <v>170820</v>
      </c>
      <c r="F292" s="131">
        <f>F274</f>
        <v>280</v>
      </c>
      <c r="G292" s="160">
        <f>ROUND(+E292/F292,0)</f>
        <v>610</v>
      </c>
      <c r="H292" s="176"/>
      <c r="I292" s="166"/>
      <c r="K292" s="166"/>
    </row>
    <row r="293" spans="1:13" ht="14.4" x14ac:dyDescent="0.3">
      <c r="A293" s="1292" t="s">
        <v>263</v>
      </c>
      <c r="B293" s="1294"/>
      <c r="C293" s="150">
        <f>+[73]M.O!J45</f>
        <v>80665</v>
      </c>
      <c r="D293" s="159">
        <v>1.8</v>
      </c>
      <c r="E293" s="150">
        <f>+D293*C293</f>
        <v>145197</v>
      </c>
      <c r="F293" s="131">
        <v>280</v>
      </c>
      <c r="G293" s="160">
        <f>ROUND(+E293/F293,0)</f>
        <v>519</v>
      </c>
      <c r="H293" s="176"/>
      <c r="I293" s="166"/>
      <c r="K293" s="166"/>
    </row>
    <row r="294" spans="1:13" ht="15" thickBot="1" x14ac:dyDescent="0.35">
      <c r="A294" s="1306"/>
      <c r="B294" s="1308"/>
      <c r="C294" s="136"/>
      <c r="D294" s="162"/>
      <c r="E294" s="136"/>
      <c r="F294" s="163"/>
      <c r="G294" s="164"/>
      <c r="H294" s="184"/>
      <c r="I294" s="166"/>
      <c r="K294" s="166"/>
      <c r="M294" s="217"/>
    </row>
    <row r="295" spans="1:13" ht="15" thickBot="1" x14ac:dyDescent="0.35">
      <c r="A295" s="121"/>
      <c r="B295" s="107"/>
      <c r="C295" s="107"/>
      <c r="D295" s="107"/>
      <c r="E295" s="107"/>
      <c r="F295" s="107"/>
      <c r="G295" s="122" t="s">
        <v>241</v>
      </c>
      <c r="H295" s="139">
        <f>SUM(G292:G294)</f>
        <v>1129</v>
      </c>
      <c r="I295" s="166"/>
      <c r="K295" s="166"/>
    </row>
    <row r="296" spans="1:13" ht="15" thickBot="1" x14ac:dyDescent="0.35">
      <c r="A296" s="121"/>
      <c r="B296" s="107"/>
      <c r="C296" s="107"/>
      <c r="D296" s="107"/>
      <c r="E296" s="107"/>
      <c r="F296" s="107"/>
      <c r="G296" s="165"/>
      <c r="H296" s="185"/>
      <c r="K296" s="166"/>
    </row>
    <row r="297" spans="1:13" ht="15" thickBot="1" x14ac:dyDescent="0.35">
      <c r="A297" s="140"/>
      <c r="B297" s="133"/>
      <c r="C297" s="133"/>
      <c r="D297" s="133"/>
      <c r="E297" s="167"/>
      <c r="F297" s="168"/>
      <c r="G297" s="198" t="s">
        <v>257</v>
      </c>
      <c r="H297" s="123">
        <f>(H277+H283+H289+H295)</f>
        <v>112666.69333333336</v>
      </c>
      <c r="I297" s="166"/>
      <c r="K297" s="166"/>
    </row>
    <row r="298" spans="1:13" ht="15" thickBot="1" x14ac:dyDescent="0.35">
      <c r="A298" s="106"/>
      <c r="B298" s="107"/>
      <c r="C298" s="107"/>
      <c r="D298" s="107"/>
      <c r="E298" s="170"/>
      <c r="F298" s="171"/>
      <c r="G298" s="122"/>
      <c r="H298" s="110"/>
      <c r="I298" s="166"/>
      <c r="K298" s="166"/>
    </row>
    <row r="299" spans="1:13" ht="14.4" thickBot="1" x14ac:dyDescent="0.3">
      <c r="A299" s="100" t="s">
        <v>278</v>
      </c>
      <c r="B299" s="1285" t="str">
        <f>+'[73]PRESUP. CACHENCHE'!B22</f>
        <v>SUBBASE GRANULAR CLASE B, MEJORADA CON CEMENTO</v>
      </c>
      <c r="C299" s="1285"/>
      <c r="D299" s="1285"/>
      <c r="E299" s="1285"/>
      <c r="F299" s="1285"/>
      <c r="G299" s="101" t="s">
        <v>235</v>
      </c>
      <c r="H299" s="102" t="s">
        <v>201</v>
      </c>
      <c r="I299" s="166"/>
      <c r="K299" s="166"/>
    </row>
    <row r="300" spans="1:13" ht="14.4" x14ac:dyDescent="0.3">
      <c r="A300" s="105"/>
      <c r="B300" s="106"/>
      <c r="C300" s="107"/>
      <c r="D300" s="106"/>
      <c r="E300" s="106"/>
      <c r="F300" s="106"/>
      <c r="G300" s="108"/>
      <c r="H300" s="109"/>
      <c r="I300" s="166"/>
      <c r="K300" s="166"/>
    </row>
    <row r="301" spans="1:13" ht="15" thickBot="1" x14ac:dyDescent="0.35">
      <c r="A301" s="105" t="s">
        <v>236</v>
      </c>
      <c r="B301" s="106"/>
      <c r="C301" s="107"/>
      <c r="D301" s="107"/>
      <c r="E301" s="107"/>
      <c r="F301" s="107"/>
      <c r="G301" s="110"/>
      <c r="H301" s="185"/>
      <c r="I301" s="166"/>
      <c r="K301" s="166"/>
    </row>
    <row r="302" spans="1:13" ht="14.4" x14ac:dyDescent="0.3">
      <c r="A302" s="1286" t="s">
        <v>237</v>
      </c>
      <c r="B302" s="1287"/>
      <c r="C302" s="1288"/>
      <c r="D302" s="112" t="s">
        <v>1</v>
      </c>
      <c r="E302" s="113" t="s">
        <v>238</v>
      </c>
      <c r="F302" s="111" t="s">
        <v>239</v>
      </c>
      <c r="G302" s="114" t="s">
        <v>240</v>
      </c>
      <c r="H302" s="218"/>
      <c r="I302" s="166"/>
      <c r="K302" s="166"/>
    </row>
    <row r="303" spans="1:13" ht="24" customHeight="1" x14ac:dyDescent="0.3">
      <c r="A303" s="1304" t="str">
        <f>+[73]INSUMOS!B12</f>
        <v>Motoniveladora potencia 215 HP, ancho de cuchilla 4,27 m, peso 18 ton</v>
      </c>
      <c r="B303" s="1305"/>
      <c r="C303" s="1305"/>
      <c r="D303" s="116" t="s">
        <v>259</v>
      </c>
      <c r="E303" s="117">
        <f>+[73]INSUMOS!E12*8</f>
        <v>2088672</v>
      </c>
      <c r="F303" s="118">
        <v>120</v>
      </c>
      <c r="G303" s="119">
        <f>+E303/F303</f>
        <v>17405.599999999999</v>
      </c>
      <c r="H303" s="109"/>
      <c r="I303" s="166"/>
      <c r="K303" s="166"/>
    </row>
    <row r="304" spans="1:13" ht="14.4" x14ac:dyDescent="0.3">
      <c r="A304" s="1317" t="str">
        <f>+[73]INSUMOS!B14</f>
        <v>Vibrocompactador, potencia 153 HP, peso 10 ton</v>
      </c>
      <c r="B304" s="1305"/>
      <c r="C304" s="1305"/>
      <c r="D304" s="116" t="s">
        <v>259</v>
      </c>
      <c r="E304" s="117">
        <f>+[73]INSUMOS!E14*8</f>
        <v>1456000</v>
      </c>
      <c r="F304" s="118">
        <v>120</v>
      </c>
      <c r="G304" s="119">
        <f t="shared" ref="G304:G305" si="2">+E304/F304</f>
        <v>12133.333333333334</v>
      </c>
      <c r="H304" s="109"/>
      <c r="I304" s="166"/>
      <c r="K304" s="166"/>
    </row>
    <row r="305" spans="1:11" ht="14.4" thickBot="1" x14ac:dyDescent="0.3">
      <c r="A305" s="1320" t="str">
        <f>+[73]INSUMOS!B13</f>
        <v>Carrotanque de agua (1000 Galones)</v>
      </c>
      <c r="B305" s="1321"/>
      <c r="C305" s="1322"/>
      <c r="D305" s="180" t="s">
        <v>259</v>
      </c>
      <c r="E305" s="181">
        <f>+[73]INSUMOS!E13*8</f>
        <v>1248000</v>
      </c>
      <c r="F305" s="182">
        <v>120</v>
      </c>
      <c r="G305" s="183">
        <f t="shared" si="2"/>
        <v>10400</v>
      </c>
      <c r="H305" s="185"/>
      <c r="I305" s="166"/>
      <c r="K305" s="166"/>
    </row>
    <row r="306" spans="1:11" ht="15" thickBot="1" x14ac:dyDescent="0.35">
      <c r="A306" s="121"/>
      <c r="B306" s="107"/>
      <c r="C306" s="107"/>
      <c r="D306" s="107"/>
      <c r="E306" s="107"/>
      <c r="F306" s="107"/>
      <c r="G306" s="122" t="s">
        <v>241</v>
      </c>
      <c r="H306" s="123">
        <f>ROUND(SUM(G303:G305),0)</f>
        <v>39939</v>
      </c>
      <c r="I306" s="166"/>
      <c r="K306" s="166"/>
    </row>
    <row r="307" spans="1:11" ht="15" thickBot="1" x14ac:dyDescent="0.35">
      <c r="A307" s="105" t="s">
        <v>242</v>
      </c>
      <c r="B307" s="106"/>
      <c r="C307" s="107"/>
      <c r="D307" s="107"/>
      <c r="E307" s="107"/>
      <c r="F307" s="107"/>
      <c r="G307" s="110"/>
      <c r="H307" s="185"/>
      <c r="I307" s="166"/>
      <c r="K307" s="166"/>
    </row>
    <row r="308" spans="1:11" ht="14.4" x14ac:dyDescent="0.3">
      <c r="A308" s="1286" t="s">
        <v>237</v>
      </c>
      <c r="B308" s="1287"/>
      <c r="C308" s="1288"/>
      <c r="D308" s="111" t="s">
        <v>1</v>
      </c>
      <c r="E308" s="111" t="s">
        <v>243</v>
      </c>
      <c r="F308" s="111" t="s">
        <v>239</v>
      </c>
      <c r="G308" s="114" t="s">
        <v>240</v>
      </c>
      <c r="H308" s="115"/>
      <c r="I308" s="166"/>
      <c r="K308" s="166"/>
    </row>
    <row r="309" spans="1:11" ht="14.4" x14ac:dyDescent="0.3">
      <c r="A309" s="1323" t="str">
        <f>+[73]INSUMOS!B10</f>
        <v>Material de sub- base clase B (NT2) gradación SBG-38</v>
      </c>
      <c r="B309" s="1324"/>
      <c r="C309" s="1325"/>
      <c r="D309" s="219" t="str">
        <f>+[73]INSUMOS!C10</f>
        <v>m3</v>
      </c>
      <c r="E309" s="220">
        <v>65450</v>
      </c>
      <c r="F309" s="221">
        <v>1.3</v>
      </c>
      <c r="G309" s="160">
        <f>ROUND(E309*F309,0)</f>
        <v>85085</v>
      </c>
      <c r="H309" s="120"/>
      <c r="I309" s="166"/>
      <c r="K309" s="166"/>
    </row>
    <row r="310" spans="1:11" ht="14.4" x14ac:dyDescent="0.3">
      <c r="A310" s="1292" t="str">
        <f>+[73]INSUMOS!B11</f>
        <v>Cemento portland ASTM C150 tipo I</v>
      </c>
      <c r="B310" s="1293"/>
      <c r="C310" s="1294"/>
      <c r="D310" s="129" t="str">
        <f>+[73]INSUMOS!C11</f>
        <v>kg</v>
      </c>
      <c r="E310" s="130">
        <f>+[73]INSUMOS!E11</f>
        <v>679</v>
      </c>
      <c r="F310" s="131">
        <v>125</v>
      </c>
      <c r="G310" s="160">
        <f>ROUND(E310*F310,0)</f>
        <v>84875</v>
      </c>
      <c r="H310" s="120"/>
      <c r="I310" s="166"/>
      <c r="K310" s="166"/>
    </row>
    <row r="311" spans="1:11" ht="14.4" x14ac:dyDescent="0.3">
      <c r="A311" s="1292"/>
      <c r="B311" s="1293"/>
      <c r="C311" s="1294"/>
      <c r="D311" s="129"/>
      <c r="E311" s="130"/>
      <c r="F311" s="131"/>
      <c r="G311" s="160"/>
      <c r="H311" s="120"/>
      <c r="I311" s="166"/>
      <c r="K311" s="166"/>
    </row>
    <row r="312" spans="1:11" ht="15" thickBot="1" x14ac:dyDescent="0.35">
      <c r="A312" s="1326"/>
      <c r="B312" s="1327"/>
      <c r="C312" s="1328"/>
      <c r="D312" s="135"/>
      <c r="E312" s="222"/>
      <c r="F312" s="223"/>
      <c r="G312" s="164"/>
      <c r="H312" s="185"/>
      <c r="I312" s="166"/>
      <c r="K312" s="166"/>
    </row>
    <row r="313" spans="1:11" ht="15" thickBot="1" x14ac:dyDescent="0.35">
      <c r="A313" s="121"/>
      <c r="B313" s="107"/>
      <c r="C313" s="107"/>
      <c r="D313" s="107"/>
      <c r="E313" s="107"/>
      <c r="F313" s="107"/>
      <c r="G313" s="122" t="s">
        <v>241</v>
      </c>
      <c r="H313" s="123">
        <f>ROUND(SUM(G309:G312),0)</f>
        <v>169960</v>
      </c>
      <c r="I313" s="166"/>
      <c r="K313" s="166"/>
    </row>
    <row r="314" spans="1:11" ht="15" thickBot="1" x14ac:dyDescent="0.35">
      <c r="A314" s="140" t="s">
        <v>245</v>
      </c>
      <c r="B314" s="141"/>
      <c r="C314" s="133"/>
      <c r="D314" s="107"/>
      <c r="E314" s="107"/>
      <c r="F314" s="107"/>
      <c r="G314" s="110"/>
      <c r="H314" s="185"/>
      <c r="I314" s="166"/>
      <c r="K314" s="166"/>
    </row>
    <row r="315" spans="1:11" ht="14.4" x14ac:dyDescent="0.3">
      <c r="A315" s="1300" t="s">
        <v>246</v>
      </c>
      <c r="B315" s="1301"/>
      <c r="C315" s="143" t="s">
        <v>247</v>
      </c>
      <c r="D315" s="142" t="s">
        <v>248</v>
      </c>
      <c r="E315" s="142" t="s">
        <v>249</v>
      </c>
      <c r="F315" s="142" t="s">
        <v>238</v>
      </c>
      <c r="G315" s="144" t="s">
        <v>240</v>
      </c>
      <c r="H315" s="115"/>
      <c r="I315" s="166"/>
      <c r="K315" s="166"/>
    </row>
    <row r="316" spans="1:11" ht="14.4" x14ac:dyDescent="0.3">
      <c r="A316" s="1289" t="str">
        <f>+[73]INSUMOS!B15</f>
        <v>Transporte de material de sub-base</v>
      </c>
      <c r="B316" s="1290"/>
      <c r="C316" s="148">
        <v>1.3</v>
      </c>
      <c r="D316" s="148">
        <v>37.630769229999999</v>
      </c>
      <c r="E316" s="148">
        <f>+C316*D316</f>
        <v>48.919999998999998</v>
      </c>
      <c r="F316" s="149">
        <f>+[73]INSUMOS!E15</f>
        <v>1450</v>
      </c>
      <c r="G316" s="150">
        <f>+F316*E316</f>
        <v>70933.999998550004</v>
      </c>
      <c r="H316" s="120"/>
      <c r="I316" s="166"/>
      <c r="K316" s="166"/>
    </row>
    <row r="317" spans="1:11" ht="14.4" x14ac:dyDescent="0.3">
      <c r="A317" s="1289"/>
      <c r="B317" s="1290"/>
      <c r="C317" s="151"/>
      <c r="D317" s="129"/>
      <c r="E317" s="152"/>
      <c r="F317" s="150"/>
      <c r="G317" s="150"/>
      <c r="H317" s="120"/>
      <c r="I317" s="166"/>
      <c r="K317" s="166"/>
    </row>
    <row r="318" spans="1:11" ht="15" thickBot="1" x14ac:dyDescent="0.35">
      <c r="A318" s="1329"/>
      <c r="B318" s="1330"/>
      <c r="C318" s="135"/>
      <c r="D318" s="155"/>
      <c r="E318" s="137"/>
      <c r="F318" s="138"/>
      <c r="G318" s="156"/>
      <c r="H318" s="185"/>
      <c r="I318" s="166"/>
      <c r="K318" s="166"/>
    </row>
    <row r="319" spans="1:11" ht="15" thickBot="1" x14ac:dyDescent="0.35">
      <c r="A319" s="121"/>
      <c r="B319" s="107"/>
      <c r="C319" s="107"/>
      <c r="D319" s="107"/>
      <c r="E319" s="107"/>
      <c r="F319" s="107"/>
      <c r="G319" s="122" t="s">
        <v>241</v>
      </c>
      <c r="H319" s="123">
        <f>ROUND(SUM(G316:G318),0)</f>
        <v>70934</v>
      </c>
      <c r="I319" s="166"/>
      <c r="K319" s="166"/>
    </row>
    <row r="320" spans="1:11" ht="15" thickBot="1" x14ac:dyDescent="0.35">
      <c r="A320" s="140" t="s">
        <v>250</v>
      </c>
      <c r="B320" s="141"/>
      <c r="C320" s="107"/>
      <c r="D320" s="107"/>
      <c r="E320" s="107"/>
      <c r="F320" s="107"/>
      <c r="G320" s="110"/>
      <c r="H320" s="185"/>
      <c r="I320" s="166"/>
      <c r="K320" s="166"/>
    </row>
    <row r="321" spans="1:11" ht="14.4" x14ac:dyDescent="0.3">
      <c r="A321" s="1302" t="s">
        <v>251</v>
      </c>
      <c r="B321" s="1303"/>
      <c r="C321" s="157" t="s">
        <v>252</v>
      </c>
      <c r="D321" s="111" t="s">
        <v>253</v>
      </c>
      <c r="E321" s="158" t="s">
        <v>254</v>
      </c>
      <c r="F321" s="157" t="s">
        <v>239</v>
      </c>
      <c r="G321" s="114" t="s">
        <v>240</v>
      </c>
      <c r="H321" s="115"/>
      <c r="I321" s="166"/>
      <c r="K321" s="166"/>
    </row>
    <row r="322" spans="1:11" ht="14.4" x14ac:dyDescent="0.3">
      <c r="A322" s="145" t="s">
        <v>271</v>
      </c>
      <c r="B322" s="146"/>
      <c r="C322" s="150">
        <f>+[73]M.O!N45*3</f>
        <v>142350</v>
      </c>
      <c r="D322" s="159">
        <v>1.8</v>
      </c>
      <c r="E322" s="150">
        <f>+D322*C322</f>
        <v>256230</v>
      </c>
      <c r="F322" s="131">
        <v>80</v>
      </c>
      <c r="G322" s="160">
        <f>ROUND(+E322/F322,0)</f>
        <v>3203</v>
      </c>
      <c r="H322" s="120"/>
      <c r="I322" s="166"/>
      <c r="K322" s="166"/>
    </row>
    <row r="323" spans="1:11" ht="14.4" x14ac:dyDescent="0.3">
      <c r="A323" s="145"/>
      <c r="B323" s="146"/>
      <c r="C323" s="150"/>
      <c r="D323" s="159"/>
      <c r="E323" s="150"/>
      <c r="F323" s="131"/>
      <c r="G323" s="160"/>
      <c r="H323" s="120"/>
      <c r="I323" s="166"/>
      <c r="K323" s="166"/>
    </row>
    <row r="324" spans="1:11" ht="15" thickBot="1" x14ac:dyDescent="0.35">
      <c r="A324" s="153"/>
      <c r="B324" s="161"/>
      <c r="C324" s="136"/>
      <c r="D324" s="162"/>
      <c r="E324" s="136"/>
      <c r="F324" s="163"/>
      <c r="G324" s="164"/>
      <c r="H324" s="185"/>
      <c r="I324" s="166"/>
      <c r="K324" s="166"/>
    </row>
    <row r="325" spans="1:11" ht="15" thickBot="1" x14ac:dyDescent="0.35">
      <c r="A325" s="121"/>
      <c r="B325" s="107"/>
      <c r="C325" s="107"/>
      <c r="D325" s="107"/>
      <c r="E325" s="107"/>
      <c r="F325" s="107"/>
      <c r="G325" s="122" t="s">
        <v>241</v>
      </c>
      <c r="H325" s="123">
        <f>ROUND(SUM(G322:G324),0)</f>
        <v>3203</v>
      </c>
      <c r="I325" s="166"/>
      <c r="K325" s="166"/>
    </row>
    <row r="326" spans="1:11" ht="15" thickBot="1" x14ac:dyDescent="0.35">
      <c r="A326" s="121"/>
      <c r="B326" s="107"/>
      <c r="C326" s="107"/>
      <c r="D326" s="107"/>
      <c r="E326" s="107"/>
      <c r="F326" s="107"/>
      <c r="G326" s="165"/>
      <c r="H326" s="185"/>
      <c r="I326" s="166"/>
      <c r="K326" s="166"/>
    </row>
    <row r="327" spans="1:11" ht="15" thickBot="1" x14ac:dyDescent="0.35">
      <c r="A327" s="140"/>
      <c r="B327" s="133"/>
      <c r="C327" s="133"/>
      <c r="D327" s="133"/>
      <c r="E327" s="167"/>
      <c r="F327" s="168"/>
      <c r="G327" s="169" t="s">
        <v>257</v>
      </c>
      <c r="H327" s="123">
        <f>(H306+H313+H319+H325)</f>
        <v>284036</v>
      </c>
      <c r="I327" s="166"/>
      <c r="K327" s="166"/>
    </row>
    <row r="328" spans="1:11" ht="15" thickBot="1" x14ac:dyDescent="0.35">
      <c r="A328" s="106"/>
      <c r="B328" s="107"/>
      <c r="C328" s="107"/>
      <c r="D328" s="107"/>
      <c r="E328" s="170"/>
      <c r="F328" s="171"/>
      <c r="G328" s="122"/>
      <c r="H328" s="110"/>
      <c r="I328" s="166"/>
      <c r="K328" s="166"/>
    </row>
    <row r="329" spans="1:11" ht="14.4" thickBot="1" x14ac:dyDescent="0.3">
      <c r="A329" s="100" t="s">
        <v>279</v>
      </c>
      <c r="B329" s="1285" t="str">
        <f>+'[73]PPTO GENERAL'!B262</f>
        <v>SUB-BASE GRANULAR CLASE C</v>
      </c>
      <c r="C329" s="1285"/>
      <c r="D329" s="1285"/>
      <c r="E329" s="1285"/>
      <c r="F329" s="1285"/>
      <c r="G329" s="101" t="s">
        <v>235</v>
      </c>
      <c r="H329" s="102" t="s">
        <v>201</v>
      </c>
      <c r="I329" s="166"/>
      <c r="K329" s="166"/>
    </row>
    <row r="330" spans="1:11" ht="14.4" x14ac:dyDescent="0.3">
      <c r="A330" s="105"/>
      <c r="B330" s="106"/>
      <c r="C330" s="107"/>
      <c r="D330" s="106"/>
      <c r="E330" s="106"/>
      <c r="F330" s="106"/>
      <c r="G330" s="108"/>
      <c r="H330" s="109"/>
      <c r="I330" s="166"/>
      <c r="K330" s="166"/>
    </row>
    <row r="331" spans="1:11" ht="15" thickBot="1" x14ac:dyDescent="0.35">
      <c r="A331" s="105" t="s">
        <v>236</v>
      </c>
      <c r="B331" s="106"/>
      <c r="C331" s="107"/>
      <c r="D331" s="107"/>
      <c r="E331" s="107"/>
      <c r="F331" s="107"/>
      <c r="G331" s="110"/>
      <c r="H331" s="185"/>
      <c r="I331" s="166"/>
      <c r="K331" s="166"/>
    </row>
    <row r="332" spans="1:11" ht="14.4" x14ac:dyDescent="0.3">
      <c r="A332" s="1286" t="s">
        <v>237</v>
      </c>
      <c r="B332" s="1287"/>
      <c r="C332" s="1288"/>
      <c r="D332" s="112" t="s">
        <v>1</v>
      </c>
      <c r="E332" s="113" t="s">
        <v>238</v>
      </c>
      <c r="F332" s="111" t="s">
        <v>239</v>
      </c>
      <c r="G332" s="114" t="s">
        <v>240</v>
      </c>
      <c r="H332" s="218"/>
      <c r="I332" s="166"/>
      <c r="K332" s="166"/>
    </row>
    <row r="333" spans="1:11" ht="14.4" x14ac:dyDescent="0.3">
      <c r="A333" s="1304" t="str">
        <f>+A303</f>
        <v>Motoniveladora potencia 215 HP, ancho de cuchilla 4,27 m, peso 18 ton</v>
      </c>
      <c r="B333" s="1305"/>
      <c r="C333" s="1305"/>
      <c r="D333" s="116" t="s">
        <v>259</v>
      </c>
      <c r="E333" s="117">
        <f>+E303</f>
        <v>2088672</v>
      </c>
      <c r="F333" s="118">
        <v>100</v>
      </c>
      <c r="G333" s="119">
        <f>+E333/F333</f>
        <v>20886.72</v>
      </c>
      <c r="H333" s="109"/>
      <c r="I333" s="166"/>
      <c r="K333" s="166"/>
    </row>
    <row r="334" spans="1:11" ht="14.4" customHeight="1" x14ac:dyDescent="0.3">
      <c r="A334" s="1304" t="str">
        <f>+A304</f>
        <v>Vibrocompactador, potencia 153 HP, peso 10 ton</v>
      </c>
      <c r="B334" s="1305"/>
      <c r="C334" s="1305"/>
      <c r="D334" s="116" t="s">
        <v>259</v>
      </c>
      <c r="E334" s="117">
        <f>+E304</f>
        <v>1456000</v>
      </c>
      <c r="F334" s="118">
        <v>100</v>
      </c>
      <c r="G334" s="119">
        <f t="shared" ref="G334:G335" si="3">+E334/F334</f>
        <v>14560</v>
      </c>
      <c r="H334" s="109"/>
      <c r="I334" s="166"/>
      <c r="K334" s="166"/>
    </row>
    <row r="335" spans="1:11" ht="14.4" customHeight="1" thickBot="1" x14ac:dyDescent="0.3">
      <c r="A335" s="1320" t="str">
        <f>+A305</f>
        <v>Carrotanque de agua (1000 Galones)</v>
      </c>
      <c r="B335" s="1321"/>
      <c r="C335" s="1322"/>
      <c r="D335" s="180" t="s">
        <v>259</v>
      </c>
      <c r="E335" s="181">
        <f>+E305</f>
        <v>1248000</v>
      </c>
      <c r="F335" s="182">
        <v>100</v>
      </c>
      <c r="G335" s="183">
        <f t="shared" si="3"/>
        <v>12480</v>
      </c>
      <c r="H335" s="185"/>
      <c r="I335" s="166"/>
      <c r="K335" s="166"/>
    </row>
    <row r="336" spans="1:11" ht="15" thickBot="1" x14ac:dyDescent="0.35">
      <c r="A336" s="121"/>
      <c r="B336" s="107"/>
      <c r="C336" s="107"/>
      <c r="D336" s="107"/>
      <c r="E336" s="107"/>
      <c r="F336" s="107"/>
      <c r="G336" s="122" t="s">
        <v>241</v>
      </c>
      <c r="H336" s="123">
        <f>SUM(G333:G335)</f>
        <v>47926.720000000001</v>
      </c>
      <c r="I336" s="166"/>
      <c r="K336" s="166"/>
    </row>
    <row r="337" spans="1:11" ht="15" thickBot="1" x14ac:dyDescent="0.35">
      <c r="A337" s="105" t="s">
        <v>242</v>
      </c>
      <c r="B337" s="106"/>
      <c r="C337" s="107"/>
      <c r="D337" s="107"/>
      <c r="E337" s="107"/>
      <c r="F337" s="107"/>
      <c r="G337" s="110"/>
      <c r="H337" s="185"/>
      <c r="I337" s="166"/>
      <c r="K337" s="166"/>
    </row>
    <row r="338" spans="1:11" ht="14.4" x14ac:dyDescent="0.3">
      <c r="A338" s="1286" t="s">
        <v>237</v>
      </c>
      <c r="B338" s="1287"/>
      <c r="C338" s="1288"/>
      <c r="D338" s="111" t="s">
        <v>1</v>
      </c>
      <c r="E338" s="111" t="s">
        <v>243</v>
      </c>
      <c r="F338" s="111" t="s">
        <v>239</v>
      </c>
      <c r="G338" s="114" t="s">
        <v>240</v>
      </c>
      <c r="H338" s="115"/>
      <c r="I338" s="166"/>
      <c r="K338" s="166"/>
    </row>
    <row r="339" spans="1:11" ht="14.4" x14ac:dyDescent="0.3">
      <c r="A339" s="1323" t="str">
        <f>+[73]INSUMOS!B93</f>
        <v>Material de sub- base clase C (NT1) gradación SBG-38</v>
      </c>
      <c r="B339" s="1324"/>
      <c r="C339" s="1325"/>
      <c r="D339" s="219" t="str">
        <f>+[73]INSUMOS!C93</f>
        <v>m3</v>
      </c>
      <c r="E339" s="220">
        <f>+[73]INSUMOS!E93</f>
        <v>63350</v>
      </c>
      <c r="F339" s="221">
        <v>1.3381622307878489</v>
      </c>
      <c r="G339" s="160">
        <f>(E339*F339)</f>
        <v>84772.57732041023</v>
      </c>
      <c r="H339" s="120"/>
      <c r="I339" s="166"/>
      <c r="K339" s="166"/>
    </row>
    <row r="340" spans="1:11" ht="14.4" x14ac:dyDescent="0.3">
      <c r="A340" s="1292" t="str">
        <f>+[73]INSUMOS!B84</f>
        <v>Agua</v>
      </c>
      <c r="B340" s="1293"/>
      <c r="C340" s="1294"/>
      <c r="D340" s="129" t="str">
        <f>+[73]INSUMOS!C84</f>
        <v>L</v>
      </c>
      <c r="E340" s="130">
        <f>+[73]INSUMOS!E84</f>
        <v>110</v>
      </c>
      <c r="F340" s="131">
        <v>25</v>
      </c>
      <c r="G340" s="160">
        <f>(E340*F340)</f>
        <v>2750</v>
      </c>
      <c r="H340" s="120"/>
      <c r="I340" s="166"/>
      <c r="K340" s="166"/>
    </row>
    <row r="341" spans="1:11" ht="14.4" x14ac:dyDescent="0.3">
      <c r="A341" s="1292"/>
      <c r="B341" s="1293"/>
      <c r="C341" s="1294"/>
      <c r="D341" s="129"/>
      <c r="E341" s="130"/>
      <c r="F341" s="131"/>
      <c r="G341" s="160"/>
      <c r="H341" s="120"/>
      <c r="I341" s="166"/>
      <c r="K341" s="166"/>
    </row>
    <row r="342" spans="1:11" ht="15" thickBot="1" x14ac:dyDescent="0.35">
      <c r="A342" s="1326"/>
      <c r="B342" s="1327"/>
      <c r="C342" s="1328"/>
      <c r="D342" s="135"/>
      <c r="E342" s="222"/>
      <c r="F342" s="223"/>
      <c r="G342" s="164"/>
      <c r="H342" s="185"/>
      <c r="I342" s="166"/>
      <c r="K342" s="166"/>
    </row>
    <row r="343" spans="1:11" ht="15" thickBot="1" x14ac:dyDescent="0.35">
      <c r="A343" s="121"/>
      <c r="B343" s="107"/>
      <c r="C343" s="107"/>
      <c r="D343" s="107"/>
      <c r="E343" s="107"/>
      <c r="F343" s="107"/>
      <c r="G343" s="122" t="s">
        <v>241</v>
      </c>
      <c r="H343" s="123">
        <f>SUM(G339:G342)</f>
        <v>87522.57732041023</v>
      </c>
      <c r="I343" s="166"/>
      <c r="K343" s="166"/>
    </row>
    <row r="344" spans="1:11" ht="15" thickBot="1" x14ac:dyDescent="0.35">
      <c r="A344" s="140" t="s">
        <v>245</v>
      </c>
      <c r="B344" s="141"/>
      <c r="C344" s="133"/>
      <c r="D344" s="107"/>
      <c r="E344" s="107"/>
      <c r="F344" s="107"/>
      <c r="G344" s="110"/>
      <c r="H344" s="185"/>
      <c r="I344" s="166"/>
      <c r="K344" s="166"/>
    </row>
    <row r="345" spans="1:11" ht="14.4" x14ac:dyDescent="0.3">
      <c r="A345" s="1300" t="s">
        <v>246</v>
      </c>
      <c r="B345" s="1301"/>
      <c r="C345" s="143" t="s">
        <v>247</v>
      </c>
      <c r="D345" s="142" t="s">
        <v>248</v>
      </c>
      <c r="E345" s="142" t="s">
        <v>249</v>
      </c>
      <c r="F345" s="142" t="s">
        <v>238</v>
      </c>
      <c r="G345" s="144" t="s">
        <v>240</v>
      </c>
      <c r="H345" s="115"/>
      <c r="I345" s="166"/>
      <c r="K345" s="166"/>
    </row>
    <row r="346" spans="1:11" ht="14.4" x14ac:dyDescent="0.3">
      <c r="A346" s="1289" t="str">
        <f>+A316</f>
        <v>Transporte de material de sub-base</v>
      </c>
      <c r="B346" s="1290"/>
      <c r="C346" s="148">
        <v>1.3389335835951939</v>
      </c>
      <c r="D346" s="148">
        <v>37.630769229999999</v>
      </c>
      <c r="E346" s="148">
        <f>+C346*D346</f>
        <v>50.385100698567655</v>
      </c>
      <c r="F346" s="149">
        <f>+F316</f>
        <v>1450</v>
      </c>
      <c r="G346" s="150">
        <f>+F346*E346</f>
        <v>73058.396012923098</v>
      </c>
      <c r="H346" s="120"/>
      <c r="I346" s="166"/>
      <c r="K346" s="166"/>
    </row>
    <row r="347" spans="1:11" ht="14.4" x14ac:dyDescent="0.3">
      <c r="A347" s="1289"/>
      <c r="B347" s="1290"/>
      <c r="C347" s="151"/>
      <c r="D347" s="129"/>
      <c r="E347" s="152"/>
      <c r="F347" s="150"/>
      <c r="G347" s="150"/>
      <c r="H347" s="120"/>
      <c r="I347" s="166"/>
      <c r="K347" s="166"/>
    </row>
    <row r="348" spans="1:11" ht="15" thickBot="1" x14ac:dyDescent="0.35">
      <c r="A348" s="1329"/>
      <c r="B348" s="1330"/>
      <c r="C348" s="135"/>
      <c r="D348" s="155"/>
      <c r="E348" s="137"/>
      <c r="F348" s="138"/>
      <c r="G348" s="156"/>
      <c r="H348" s="185"/>
      <c r="I348" s="166"/>
      <c r="J348" s="212"/>
      <c r="K348" s="166"/>
    </row>
    <row r="349" spans="1:11" ht="15" thickBot="1" x14ac:dyDescent="0.35">
      <c r="A349" s="121"/>
      <c r="B349" s="107"/>
      <c r="C349" s="107"/>
      <c r="D349" s="107"/>
      <c r="E349" s="107"/>
      <c r="F349" s="107"/>
      <c r="G349" s="122" t="s">
        <v>241</v>
      </c>
      <c r="H349" s="123">
        <f>SUM(G346:G348)</f>
        <v>73058.396012923098</v>
      </c>
      <c r="I349" s="166"/>
      <c r="J349" s="212"/>
      <c r="K349" s="166"/>
    </row>
    <row r="350" spans="1:11" ht="15" thickBot="1" x14ac:dyDescent="0.35">
      <c r="A350" s="140" t="s">
        <v>250</v>
      </c>
      <c r="B350" s="141"/>
      <c r="C350" s="107"/>
      <c r="D350" s="107"/>
      <c r="E350" s="107"/>
      <c r="F350" s="107"/>
      <c r="G350" s="110"/>
      <c r="H350" s="185"/>
      <c r="I350" s="166"/>
      <c r="K350" s="166"/>
    </row>
    <row r="351" spans="1:11" ht="14.4" x14ac:dyDescent="0.3">
      <c r="A351" s="1302" t="s">
        <v>251</v>
      </c>
      <c r="B351" s="1303"/>
      <c r="C351" s="157" t="s">
        <v>252</v>
      </c>
      <c r="D351" s="111" t="s">
        <v>253</v>
      </c>
      <c r="E351" s="158" t="s">
        <v>254</v>
      </c>
      <c r="F351" s="157" t="s">
        <v>239</v>
      </c>
      <c r="G351" s="114" t="s">
        <v>240</v>
      </c>
      <c r="H351" s="115"/>
      <c r="I351" s="166"/>
      <c r="K351" s="166"/>
    </row>
    <row r="352" spans="1:11" ht="14.4" x14ac:dyDescent="0.3">
      <c r="A352" s="145" t="s">
        <v>271</v>
      </c>
      <c r="B352" s="146"/>
      <c r="C352" s="150">
        <f>+C322</f>
        <v>142350</v>
      </c>
      <c r="D352" s="159">
        <v>1.8</v>
      </c>
      <c r="E352" s="150">
        <f>+D352*C352</f>
        <v>256230</v>
      </c>
      <c r="F352" s="131">
        <v>55</v>
      </c>
      <c r="G352" s="160">
        <f>ROUND(+E352/F352,0)</f>
        <v>4659</v>
      </c>
      <c r="H352" s="120"/>
      <c r="I352" s="166"/>
      <c r="J352" s="224"/>
      <c r="K352" s="166"/>
    </row>
    <row r="353" spans="1:11" ht="14.4" x14ac:dyDescent="0.3">
      <c r="A353" s="145"/>
      <c r="B353" s="146"/>
      <c r="C353" s="150"/>
      <c r="D353" s="159"/>
      <c r="E353" s="150"/>
      <c r="F353" s="131"/>
      <c r="G353" s="160"/>
      <c r="H353" s="120"/>
      <c r="I353" s="166"/>
      <c r="K353" s="166"/>
    </row>
    <row r="354" spans="1:11" ht="15" thickBot="1" x14ac:dyDescent="0.35">
      <c r="A354" s="153"/>
      <c r="B354" s="161"/>
      <c r="C354" s="136"/>
      <c r="D354" s="162"/>
      <c r="E354" s="136"/>
      <c r="F354" s="163"/>
      <c r="G354" s="164"/>
      <c r="H354" s="185"/>
      <c r="I354" s="166"/>
      <c r="K354" s="166"/>
    </row>
    <row r="355" spans="1:11" ht="15" thickBot="1" x14ac:dyDescent="0.35">
      <c r="A355" s="121"/>
      <c r="B355" s="107"/>
      <c r="C355" s="107"/>
      <c r="D355" s="107"/>
      <c r="E355" s="107"/>
      <c r="F355" s="107"/>
      <c r="G355" s="122" t="s">
        <v>241</v>
      </c>
      <c r="H355" s="123">
        <f>SUM(G352:G354)</f>
        <v>4659</v>
      </c>
      <c r="I355" s="166"/>
      <c r="K355" s="166"/>
    </row>
    <row r="356" spans="1:11" ht="15" thickBot="1" x14ac:dyDescent="0.35">
      <c r="A356" s="121"/>
      <c r="B356" s="107"/>
      <c r="C356" s="107"/>
      <c r="D356" s="107"/>
      <c r="E356" s="107"/>
      <c r="F356" s="107"/>
      <c r="G356" s="165"/>
      <c r="H356" s="185"/>
      <c r="J356" s="212"/>
      <c r="K356" s="166"/>
    </row>
    <row r="357" spans="1:11" ht="15" thickBot="1" x14ac:dyDescent="0.35">
      <c r="A357" s="140"/>
      <c r="B357" s="133"/>
      <c r="C357" s="133"/>
      <c r="D357" s="133"/>
      <c r="E357" s="167"/>
      <c r="F357" s="168"/>
      <c r="G357" s="169" t="s">
        <v>257</v>
      </c>
      <c r="H357" s="123">
        <f>(H336+H343+H349+H355)</f>
        <v>213166.69333333333</v>
      </c>
      <c r="I357" s="166"/>
      <c r="K357" s="166"/>
    </row>
    <row r="358" spans="1:11" ht="15" thickBot="1" x14ac:dyDescent="0.35">
      <c r="A358" s="106"/>
      <c r="B358" s="107"/>
      <c r="C358" s="107"/>
      <c r="D358" s="107"/>
      <c r="E358" s="170"/>
      <c r="F358" s="171"/>
      <c r="G358" s="122"/>
      <c r="H358" s="110"/>
      <c r="I358" s="166"/>
      <c r="K358" s="166"/>
    </row>
    <row r="359" spans="1:11" ht="14.4" thickBot="1" x14ac:dyDescent="0.3">
      <c r="A359" s="100" t="s">
        <v>280</v>
      </c>
      <c r="B359" s="1285" t="str">
        <f>+'[73]PRESUP. CACHENCHE'!B23</f>
        <v>CARGUE, TRANSPORTE Y DISPOSICION FINAL DE MAT. SOBRANTE EN SITIO AUTORIZADO POR LA AUTORIDAD AMBIENTAL</v>
      </c>
      <c r="C359" s="1285"/>
      <c r="D359" s="1285"/>
      <c r="E359" s="1285"/>
      <c r="F359" s="1285"/>
      <c r="G359" s="101" t="s">
        <v>235</v>
      </c>
      <c r="H359" s="102" t="s">
        <v>201</v>
      </c>
      <c r="I359" s="166"/>
      <c r="K359" s="166"/>
    </row>
    <row r="360" spans="1:11" ht="14.4" x14ac:dyDescent="0.3">
      <c r="A360" s="105"/>
      <c r="B360" s="106"/>
      <c r="C360" s="107"/>
      <c r="D360" s="106"/>
      <c r="E360" s="106"/>
      <c r="F360" s="106"/>
      <c r="G360" s="108"/>
      <c r="H360" s="109"/>
      <c r="I360" s="166"/>
      <c r="K360" s="166"/>
    </row>
    <row r="361" spans="1:11" ht="15" thickBot="1" x14ac:dyDescent="0.35">
      <c r="A361" s="105" t="s">
        <v>236</v>
      </c>
      <c r="B361" s="106"/>
      <c r="C361" s="107"/>
      <c r="D361" s="107"/>
      <c r="E361" s="107"/>
      <c r="F361" s="107"/>
      <c r="G361" s="110"/>
      <c r="H361" s="185"/>
      <c r="I361" s="166"/>
      <c r="K361" s="166"/>
    </row>
    <row r="362" spans="1:11" ht="14.4" x14ac:dyDescent="0.3">
      <c r="A362" s="1286" t="s">
        <v>237</v>
      </c>
      <c r="B362" s="1287"/>
      <c r="C362" s="1288"/>
      <c r="D362" s="112" t="s">
        <v>1</v>
      </c>
      <c r="E362" s="113" t="s">
        <v>238</v>
      </c>
      <c r="F362" s="111" t="s">
        <v>239</v>
      </c>
      <c r="G362" s="114" t="s">
        <v>240</v>
      </c>
      <c r="H362" s="218"/>
      <c r="I362" s="166"/>
      <c r="K362" s="166"/>
    </row>
    <row r="363" spans="1:11" ht="22.5" customHeight="1" x14ac:dyDescent="0.3">
      <c r="A363" s="1304" t="str">
        <f>+[73]INSUMOS!B17</f>
        <v xml:space="preserve">Cargador: potencia en el volante 125 hp, clasificación de rpm del motor 2300 </v>
      </c>
      <c r="B363" s="1305"/>
      <c r="C363" s="1305"/>
      <c r="D363" s="116" t="s">
        <v>259</v>
      </c>
      <c r="E363" s="117">
        <f>+[73]INSUMOS!E17*8</f>
        <v>1475243.55542864</v>
      </c>
      <c r="F363" s="118">
        <v>110</v>
      </c>
      <c r="G363" s="119">
        <f>+E363/F363</f>
        <v>13411.305049351273</v>
      </c>
      <c r="H363" s="109"/>
      <c r="I363" s="166"/>
      <c r="K363" s="166"/>
    </row>
    <row r="364" spans="1:11" ht="14.4" x14ac:dyDescent="0.3">
      <c r="A364" s="1317"/>
      <c r="B364" s="1305"/>
      <c r="C364" s="1305"/>
      <c r="D364" s="116"/>
      <c r="E364" s="117"/>
      <c r="F364" s="118"/>
      <c r="G364" s="119"/>
      <c r="H364" s="109"/>
      <c r="I364" s="166"/>
      <c r="J364" s="166"/>
      <c r="K364" s="166"/>
    </row>
    <row r="365" spans="1:11" ht="14.4" thickBot="1" x14ac:dyDescent="0.3">
      <c r="A365" s="1320"/>
      <c r="B365" s="1321"/>
      <c r="C365" s="1322"/>
      <c r="D365" s="180"/>
      <c r="E365" s="181"/>
      <c r="F365" s="182"/>
      <c r="G365" s="183"/>
      <c r="H365" s="185"/>
      <c r="I365" s="166"/>
      <c r="K365" s="166"/>
    </row>
    <row r="366" spans="1:11" ht="15" thickBot="1" x14ac:dyDescent="0.35">
      <c r="A366" s="121"/>
      <c r="B366" s="107"/>
      <c r="C366" s="107"/>
      <c r="D366" s="107"/>
      <c r="E366" s="107"/>
      <c r="F366" s="107"/>
      <c r="G366" s="122" t="s">
        <v>241</v>
      </c>
      <c r="H366" s="123">
        <f>ROUND(SUM(G363:G365),0)</f>
        <v>13411</v>
      </c>
      <c r="I366" s="166"/>
      <c r="J366" s="166"/>
      <c r="K366" s="166"/>
    </row>
    <row r="367" spans="1:11" ht="15" thickBot="1" x14ac:dyDescent="0.35">
      <c r="A367" s="105" t="s">
        <v>242</v>
      </c>
      <c r="B367" s="106"/>
      <c r="C367" s="107"/>
      <c r="D367" s="107"/>
      <c r="E367" s="107"/>
      <c r="F367" s="107"/>
      <c r="G367" s="110"/>
      <c r="H367" s="185"/>
      <c r="I367" s="166"/>
      <c r="K367" s="166"/>
    </row>
    <row r="368" spans="1:11" ht="14.4" x14ac:dyDescent="0.3">
      <c r="A368" s="1286" t="s">
        <v>237</v>
      </c>
      <c r="B368" s="1287"/>
      <c r="C368" s="1288"/>
      <c r="D368" s="111" t="s">
        <v>1</v>
      </c>
      <c r="E368" s="111" t="s">
        <v>243</v>
      </c>
      <c r="F368" s="111" t="s">
        <v>239</v>
      </c>
      <c r="G368" s="114" t="s">
        <v>240</v>
      </c>
      <c r="H368" s="115"/>
      <c r="I368" s="166"/>
      <c r="K368" s="166"/>
    </row>
    <row r="369" spans="1:11" ht="14.4" x14ac:dyDescent="0.3">
      <c r="A369" s="1323" t="str">
        <f>+[73]INSUMOS!B18</f>
        <v xml:space="preserve">Derechos de conformación y/o disposición de materiales sobrantes </v>
      </c>
      <c r="B369" s="1324"/>
      <c r="C369" s="1325"/>
      <c r="D369" s="219" t="s">
        <v>201</v>
      </c>
      <c r="E369" s="220">
        <f>+[73]INSUMOS!E18</f>
        <v>7297</v>
      </c>
      <c r="F369" s="221">
        <v>1.3</v>
      </c>
      <c r="G369" s="160">
        <f>ROUND(E369*F369,0)</f>
        <v>9486</v>
      </c>
      <c r="H369" s="120"/>
      <c r="I369" s="166"/>
      <c r="K369" s="166"/>
    </row>
    <row r="370" spans="1:11" ht="14.4" x14ac:dyDescent="0.3">
      <c r="A370" s="1292"/>
      <c r="B370" s="1293"/>
      <c r="C370" s="1294"/>
      <c r="D370" s="129"/>
      <c r="E370" s="130"/>
      <c r="F370" s="131"/>
      <c r="G370" s="160"/>
      <c r="H370" s="120"/>
      <c r="I370" s="166"/>
      <c r="K370" s="166"/>
    </row>
    <row r="371" spans="1:11" ht="14.4" x14ac:dyDescent="0.3">
      <c r="A371" s="1292"/>
      <c r="B371" s="1293"/>
      <c r="C371" s="1294"/>
      <c r="D371" s="129"/>
      <c r="E371" s="130"/>
      <c r="F371" s="131"/>
      <c r="G371" s="160"/>
      <c r="H371" s="120"/>
      <c r="I371" s="166"/>
      <c r="K371" s="166"/>
    </row>
    <row r="372" spans="1:11" ht="15" thickBot="1" x14ac:dyDescent="0.35">
      <c r="A372" s="1326"/>
      <c r="B372" s="1327"/>
      <c r="C372" s="1328"/>
      <c r="D372" s="135"/>
      <c r="E372" s="222"/>
      <c r="F372" s="223"/>
      <c r="G372" s="164"/>
      <c r="H372" s="185"/>
      <c r="I372" s="166"/>
      <c r="K372" s="166"/>
    </row>
    <row r="373" spans="1:11" ht="15" thickBot="1" x14ac:dyDescent="0.35">
      <c r="A373" s="121"/>
      <c r="B373" s="107"/>
      <c r="C373" s="107"/>
      <c r="D373" s="107"/>
      <c r="E373" s="107"/>
      <c r="F373" s="107"/>
      <c r="G373" s="122" t="s">
        <v>241</v>
      </c>
      <c r="H373" s="123">
        <f>ROUND(SUM(G369:G372),0)</f>
        <v>9486</v>
      </c>
      <c r="I373" s="166"/>
      <c r="K373" s="166"/>
    </row>
    <row r="374" spans="1:11" ht="15" thickBot="1" x14ac:dyDescent="0.35">
      <c r="A374" s="140" t="s">
        <v>245</v>
      </c>
      <c r="B374" s="141"/>
      <c r="C374" s="133"/>
      <c r="D374" s="107"/>
      <c r="E374" s="107"/>
      <c r="F374" s="107"/>
      <c r="G374" s="110"/>
      <c r="H374" s="185"/>
      <c r="I374" s="166"/>
      <c r="K374" s="166"/>
    </row>
    <row r="375" spans="1:11" ht="14.4" x14ac:dyDescent="0.3">
      <c r="A375" s="1300" t="s">
        <v>246</v>
      </c>
      <c r="B375" s="1301"/>
      <c r="C375" s="143" t="s">
        <v>247</v>
      </c>
      <c r="D375" s="142" t="s">
        <v>248</v>
      </c>
      <c r="E375" s="142" t="s">
        <v>249</v>
      </c>
      <c r="F375" s="142" t="s">
        <v>238</v>
      </c>
      <c r="G375" s="144" t="s">
        <v>240</v>
      </c>
      <c r="H375" s="115"/>
      <c r="I375" s="166"/>
      <c r="K375" s="166"/>
    </row>
    <row r="376" spans="1:11" ht="14.4" x14ac:dyDescent="0.3">
      <c r="A376" s="1289" t="str">
        <f>+[73]INSUMOS!B23</f>
        <v>Transporte de material de excavación</v>
      </c>
      <c r="B376" s="1290"/>
      <c r="C376" s="148">
        <v>1.3</v>
      </c>
      <c r="D376" s="148">
        <v>35.247278161246697</v>
      </c>
      <c r="E376" s="148">
        <f>+C376*D376</f>
        <v>45.821461609620705</v>
      </c>
      <c r="F376" s="149">
        <f>+[73]INSUMOS!E23</f>
        <v>1081</v>
      </c>
      <c r="G376" s="150">
        <f>+F376*E376</f>
        <v>49532.999999999985</v>
      </c>
      <c r="H376" s="120"/>
      <c r="I376" s="166"/>
      <c r="K376" s="166"/>
    </row>
    <row r="377" spans="1:11" ht="14.4" x14ac:dyDescent="0.3">
      <c r="A377" s="1289"/>
      <c r="B377" s="1290"/>
      <c r="C377" s="151"/>
      <c r="D377" s="129"/>
      <c r="E377" s="152"/>
      <c r="F377" s="150"/>
      <c r="G377" s="150"/>
      <c r="H377" s="120"/>
      <c r="I377" s="166"/>
      <c r="K377" s="166"/>
    </row>
    <row r="378" spans="1:11" ht="15" thickBot="1" x14ac:dyDescent="0.35">
      <c r="A378" s="1329"/>
      <c r="B378" s="1330"/>
      <c r="C378" s="135"/>
      <c r="D378" s="155"/>
      <c r="E378" s="137"/>
      <c r="F378" s="138"/>
      <c r="G378" s="156"/>
      <c r="H378" s="185"/>
      <c r="I378" s="166"/>
      <c r="K378" s="166"/>
    </row>
    <row r="379" spans="1:11" ht="15" thickBot="1" x14ac:dyDescent="0.35">
      <c r="A379" s="121"/>
      <c r="B379" s="107"/>
      <c r="C379" s="107"/>
      <c r="D379" s="107"/>
      <c r="E379" s="107"/>
      <c r="F379" s="107"/>
      <c r="G379" s="122" t="s">
        <v>241</v>
      </c>
      <c r="H379" s="123">
        <f>ROUND(SUM(G376:G378),0)</f>
        <v>49533</v>
      </c>
      <c r="I379" s="166"/>
      <c r="K379" s="166"/>
    </row>
    <row r="380" spans="1:11" ht="15" thickBot="1" x14ac:dyDescent="0.35">
      <c r="A380" s="140" t="s">
        <v>250</v>
      </c>
      <c r="B380" s="141"/>
      <c r="C380" s="107"/>
      <c r="D380" s="107"/>
      <c r="E380" s="107"/>
      <c r="F380" s="107"/>
      <c r="G380" s="110"/>
      <c r="H380" s="185"/>
      <c r="I380" s="166"/>
      <c r="K380" s="166"/>
    </row>
    <row r="381" spans="1:11" ht="14.4" x14ac:dyDescent="0.3">
      <c r="A381" s="1302" t="s">
        <v>251</v>
      </c>
      <c r="B381" s="1303"/>
      <c r="C381" s="157" t="s">
        <v>252</v>
      </c>
      <c r="D381" s="111" t="s">
        <v>253</v>
      </c>
      <c r="E381" s="158" t="s">
        <v>254</v>
      </c>
      <c r="F381" s="157" t="s">
        <v>239</v>
      </c>
      <c r="G381" s="114" t="s">
        <v>240</v>
      </c>
      <c r="H381" s="115"/>
      <c r="I381" s="166"/>
      <c r="K381" s="166"/>
    </row>
    <row r="382" spans="1:11" ht="14.4" x14ac:dyDescent="0.3">
      <c r="A382" s="145" t="s">
        <v>281</v>
      </c>
      <c r="B382" s="146"/>
      <c r="C382" s="150">
        <f>+[73]M.O!N45</f>
        <v>47450</v>
      </c>
      <c r="D382" s="159">
        <v>1.8</v>
      </c>
      <c r="E382" s="150">
        <f>+D382*C382</f>
        <v>85410</v>
      </c>
      <c r="F382" s="131">
        <f>+F363</f>
        <v>110</v>
      </c>
      <c r="G382" s="160">
        <f>ROUND(+E382/F382,0)</f>
        <v>776</v>
      </c>
      <c r="H382" s="120"/>
      <c r="I382" s="166"/>
      <c r="K382" s="166"/>
    </row>
    <row r="383" spans="1:11" ht="14.4" x14ac:dyDescent="0.3">
      <c r="A383" s="145"/>
      <c r="B383" s="146"/>
      <c r="C383" s="150"/>
      <c r="D383" s="159"/>
      <c r="E383" s="150"/>
      <c r="F383" s="131"/>
      <c r="G383" s="160"/>
      <c r="H383" s="120"/>
      <c r="I383" s="166"/>
      <c r="J383" s="225"/>
      <c r="K383" s="166"/>
    </row>
    <row r="384" spans="1:11" ht="15" thickBot="1" x14ac:dyDescent="0.35">
      <c r="A384" s="153"/>
      <c r="B384" s="161"/>
      <c r="C384" s="136"/>
      <c r="D384" s="162"/>
      <c r="E384" s="136"/>
      <c r="F384" s="163"/>
      <c r="G384" s="164"/>
      <c r="H384" s="185"/>
      <c r="I384" s="166"/>
      <c r="J384" s="213"/>
      <c r="K384" s="166"/>
    </row>
    <row r="385" spans="1:11" ht="15" thickBot="1" x14ac:dyDescent="0.35">
      <c r="A385" s="121"/>
      <c r="B385" s="107"/>
      <c r="C385" s="107"/>
      <c r="D385" s="107"/>
      <c r="E385" s="107"/>
      <c r="F385" s="107"/>
      <c r="G385" s="122" t="s">
        <v>241</v>
      </c>
      <c r="H385" s="123">
        <f>ROUND(SUM(G382:G384),0)</f>
        <v>776</v>
      </c>
      <c r="I385" s="166"/>
      <c r="K385" s="166"/>
    </row>
    <row r="386" spans="1:11" ht="15" thickBot="1" x14ac:dyDescent="0.35">
      <c r="A386" s="121"/>
      <c r="B386" s="107"/>
      <c r="C386" s="107"/>
      <c r="D386" s="107"/>
      <c r="E386" s="107"/>
      <c r="F386" s="107"/>
      <c r="G386" s="165"/>
      <c r="H386" s="185"/>
      <c r="I386" s="166"/>
      <c r="K386" s="166"/>
    </row>
    <row r="387" spans="1:11" ht="15" thickBot="1" x14ac:dyDescent="0.35">
      <c r="A387" s="140"/>
      <c r="B387" s="133"/>
      <c r="C387" s="133"/>
      <c r="D387" s="133"/>
      <c r="E387" s="167"/>
      <c r="F387" s="168"/>
      <c r="G387" s="169" t="s">
        <v>257</v>
      </c>
      <c r="H387" s="123">
        <f>(H366+H373+H379+H385)</f>
        <v>73206</v>
      </c>
      <c r="I387" s="166"/>
      <c r="K387" s="166"/>
    </row>
    <row r="388" spans="1:11" ht="15" thickBot="1" x14ac:dyDescent="0.35">
      <c r="A388" s="106"/>
      <c r="B388" s="107"/>
      <c r="C388" s="107"/>
      <c r="D388" s="107"/>
      <c r="E388" s="170"/>
      <c r="F388" s="171"/>
      <c r="G388" s="122"/>
      <c r="H388" s="110"/>
      <c r="I388" s="166"/>
      <c r="K388" s="166"/>
    </row>
    <row r="389" spans="1:11" ht="14.4" thickBot="1" x14ac:dyDescent="0.3">
      <c r="A389" s="100" t="s">
        <v>282</v>
      </c>
      <c r="B389" s="1285" t="str">
        <f>+'[73]PRESUP. CACHENCHE'!B24</f>
        <v>RELLENO PIEDRA CIMIENTO/RAJON</v>
      </c>
      <c r="C389" s="1285"/>
      <c r="D389" s="1285"/>
      <c r="E389" s="1285"/>
      <c r="F389" s="1285"/>
      <c r="G389" s="101" t="s">
        <v>235</v>
      </c>
      <c r="H389" s="102" t="s">
        <v>201</v>
      </c>
      <c r="I389" s="166"/>
      <c r="K389" s="166"/>
    </row>
    <row r="390" spans="1:11" ht="14.4" x14ac:dyDescent="0.3">
      <c r="A390" s="105"/>
      <c r="B390" s="106"/>
      <c r="C390" s="107"/>
      <c r="D390" s="106"/>
      <c r="E390" s="106"/>
      <c r="F390" s="106"/>
      <c r="G390" s="108"/>
      <c r="H390" s="109"/>
      <c r="I390" s="166"/>
      <c r="K390" s="166"/>
    </row>
    <row r="391" spans="1:11" ht="15" thickBot="1" x14ac:dyDescent="0.35">
      <c r="A391" s="105" t="s">
        <v>236</v>
      </c>
      <c r="B391" s="106"/>
      <c r="C391" s="107"/>
      <c r="D391" s="107"/>
      <c r="E391" s="107"/>
      <c r="F391" s="107"/>
      <c r="G391" s="110"/>
      <c r="H391" s="185"/>
      <c r="I391" s="166"/>
      <c r="K391" s="166"/>
    </row>
    <row r="392" spans="1:11" ht="14.4" x14ac:dyDescent="0.3">
      <c r="A392" s="1286" t="s">
        <v>237</v>
      </c>
      <c r="B392" s="1287"/>
      <c r="C392" s="1288"/>
      <c r="D392" s="112" t="s">
        <v>1</v>
      </c>
      <c r="E392" s="113" t="s">
        <v>238</v>
      </c>
      <c r="F392" s="111" t="s">
        <v>239</v>
      </c>
      <c r="G392" s="114" t="s">
        <v>240</v>
      </c>
      <c r="H392" s="218"/>
      <c r="I392" s="166"/>
      <c r="K392" s="166"/>
    </row>
    <row r="393" spans="1:11" ht="30" customHeight="1" x14ac:dyDescent="0.3">
      <c r="A393" s="1304" t="str">
        <f>+[73]INSUMOS!B24</f>
        <v>Retrocargador, pala de 1,1 m3 de capacidad, profundidad de excavación de 4.400 mm y una altura de 5.680 mm</v>
      </c>
      <c r="B393" s="1305"/>
      <c r="C393" s="1305"/>
      <c r="D393" s="116" t="s">
        <v>259</v>
      </c>
      <c r="E393" s="117">
        <f>+[73]INSUMOS!E24*8</f>
        <v>1142168</v>
      </c>
      <c r="F393" s="118">
        <v>80</v>
      </c>
      <c r="G393" s="119">
        <f>+E393/F393</f>
        <v>14277.1</v>
      </c>
      <c r="H393" s="109"/>
      <c r="I393" s="166"/>
      <c r="K393" s="166"/>
    </row>
    <row r="394" spans="1:11" ht="14.4" x14ac:dyDescent="0.3">
      <c r="A394" s="1317" t="str">
        <f>+[73]INSUMOS!B14</f>
        <v>Vibrocompactador, potencia 153 HP, peso 10 ton</v>
      </c>
      <c r="B394" s="1305"/>
      <c r="C394" s="1305"/>
      <c r="D394" s="116" t="s">
        <v>259</v>
      </c>
      <c r="E394" s="117">
        <f>+[73]INSUMOS!E14*8</f>
        <v>1456000</v>
      </c>
      <c r="F394" s="118">
        <v>80</v>
      </c>
      <c r="G394" s="119">
        <f>+E394/F394</f>
        <v>18200</v>
      </c>
      <c r="H394" s="109"/>
      <c r="I394" s="166"/>
      <c r="K394" s="166"/>
    </row>
    <row r="395" spans="1:11" ht="14.4" thickBot="1" x14ac:dyDescent="0.3">
      <c r="A395" s="1320"/>
      <c r="B395" s="1321"/>
      <c r="C395" s="1322"/>
      <c r="D395" s="180"/>
      <c r="E395" s="181"/>
      <c r="F395" s="182"/>
      <c r="G395" s="183"/>
      <c r="H395" s="185"/>
      <c r="I395" s="166"/>
      <c r="K395" s="166"/>
    </row>
    <row r="396" spans="1:11" ht="15" thickBot="1" x14ac:dyDescent="0.35">
      <c r="A396" s="121"/>
      <c r="B396" s="107"/>
      <c r="C396" s="107"/>
      <c r="D396" s="107"/>
      <c r="E396" s="107"/>
      <c r="F396" s="107"/>
      <c r="G396" s="122" t="s">
        <v>241</v>
      </c>
      <c r="H396" s="123">
        <f>ROUND(SUM(G393:G395),0)</f>
        <v>32477</v>
      </c>
      <c r="I396" s="166"/>
      <c r="K396" s="166"/>
    </row>
    <row r="397" spans="1:11" ht="15" thickBot="1" x14ac:dyDescent="0.35">
      <c r="A397" s="105" t="s">
        <v>242</v>
      </c>
      <c r="B397" s="106"/>
      <c r="C397" s="107"/>
      <c r="D397" s="107"/>
      <c r="E397" s="107"/>
      <c r="F397" s="107"/>
      <c r="G397" s="110"/>
      <c r="H397" s="185"/>
      <c r="I397" s="166"/>
      <c r="K397" s="166"/>
    </row>
    <row r="398" spans="1:11" ht="14.4" x14ac:dyDescent="0.3">
      <c r="A398" s="1286" t="s">
        <v>237</v>
      </c>
      <c r="B398" s="1287"/>
      <c r="C398" s="1288"/>
      <c r="D398" s="111" t="s">
        <v>1</v>
      </c>
      <c r="E398" s="111" t="s">
        <v>243</v>
      </c>
      <c r="F398" s="111" t="s">
        <v>239</v>
      </c>
      <c r="G398" s="114" t="s">
        <v>240</v>
      </c>
      <c r="H398" s="115"/>
      <c r="I398" s="166"/>
      <c r="K398" s="166"/>
    </row>
    <row r="399" spans="1:11" ht="14.4" x14ac:dyDescent="0.3">
      <c r="A399" s="1323" t="str">
        <f>+[73]INSUMOS!B27</f>
        <v>Piedra para concreto ciclópeo (rajón o canto rodado)</v>
      </c>
      <c r="B399" s="1324"/>
      <c r="C399" s="1325"/>
      <c r="D399" s="219" t="s">
        <v>201</v>
      </c>
      <c r="E399" s="220">
        <f>+[73]INSUMOS!E27</f>
        <v>85715</v>
      </c>
      <c r="F399" s="221">
        <v>1.3</v>
      </c>
      <c r="G399" s="160">
        <f>ROUND(E399*F399,0)</f>
        <v>111430</v>
      </c>
      <c r="H399" s="120"/>
      <c r="I399" s="166"/>
      <c r="K399" s="166"/>
    </row>
    <row r="400" spans="1:11" ht="14.4" x14ac:dyDescent="0.3">
      <c r="A400" s="1292"/>
      <c r="B400" s="1293"/>
      <c r="C400" s="1294"/>
      <c r="D400" s="129"/>
      <c r="E400" s="130"/>
      <c r="F400" s="131"/>
      <c r="G400" s="160"/>
      <c r="H400" s="120"/>
      <c r="I400" s="166"/>
      <c r="K400" s="166"/>
    </row>
    <row r="401" spans="1:11" ht="14.4" x14ac:dyDescent="0.3">
      <c r="A401" s="1292"/>
      <c r="B401" s="1293"/>
      <c r="C401" s="1294"/>
      <c r="D401" s="129"/>
      <c r="E401" s="130"/>
      <c r="F401" s="131"/>
      <c r="G401" s="160"/>
      <c r="H401" s="120"/>
      <c r="I401" s="166"/>
      <c r="K401" s="166"/>
    </row>
    <row r="402" spans="1:11" ht="15" thickBot="1" x14ac:dyDescent="0.35">
      <c r="A402" s="1326"/>
      <c r="B402" s="1327"/>
      <c r="C402" s="1328"/>
      <c r="D402" s="135"/>
      <c r="E402" s="222"/>
      <c r="F402" s="223"/>
      <c r="G402" s="164"/>
      <c r="H402" s="185"/>
      <c r="I402" s="166"/>
      <c r="K402" s="166"/>
    </row>
    <row r="403" spans="1:11" ht="15" thickBot="1" x14ac:dyDescent="0.35">
      <c r="A403" s="121"/>
      <c r="B403" s="107"/>
      <c r="C403" s="107"/>
      <c r="D403" s="107"/>
      <c r="E403" s="107"/>
      <c r="F403" s="107"/>
      <c r="G403" s="122" t="s">
        <v>241</v>
      </c>
      <c r="H403" s="123">
        <f>ROUND(SUM(G399:G402),0)</f>
        <v>111430</v>
      </c>
      <c r="I403" s="166"/>
      <c r="K403" s="166"/>
    </row>
    <row r="404" spans="1:11" ht="15" thickBot="1" x14ac:dyDescent="0.35">
      <c r="A404" s="140" t="s">
        <v>245</v>
      </c>
      <c r="B404" s="141"/>
      <c r="C404" s="133"/>
      <c r="D404" s="107"/>
      <c r="E404" s="107"/>
      <c r="F404" s="107"/>
      <c r="G404" s="110"/>
      <c r="H404" s="185"/>
      <c r="I404" s="166"/>
      <c r="K404" s="166"/>
    </row>
    <row r="405" spans="1:11" ht="14.4" x14ac:dyDescent="0.3">
      <c r="A405" s="1300" t="s">
        <v>246</v>
      </c>
      <c r="B405" s="1301"/>
      <c r="C405" s="143" t="s">
        <v>247</v>
      </c>
      <c r="D405" s="142" t="s">
        <v>248</v>
      </c>
      <c r="E405" s="142" t="s">
        <v>249</v>
      </c>
      <c r="F405" s="142" t="s">
        <v>238</v>
      </c>
      <c r="G405" s="144" t="s">
        <v>240</v>
      </c>
      <c r="H405" s="115"/>
      <c r="I405" s="166"/>
      <c r="K405" s="166"/>
    </row>
    <row r="406" spans="1:11" ht="23.25" customHeight="1" x14ac:dyDescent="0.3">
      <c r="A406" s="1289" t="str">
        <f>+[73]INSUMOS!B28</f>
        <v>Transporte de piedra para concreto ciclópeo</v>
      </c>
      <c r="B406" s="1290"/>
      <c r="C406" s="148">
        <v>1.3</v>
      </c>
      <c r="D406" s="148">
        <v>12.8464064670961</v>
      </c>
      <c r="E406" s="148">
        <f>+C406*D406</f>
        <v>16.70032840722493</v>
      </c>
      <c r="F406" s="149">
        <f>+[73]INSUMOS!E28</f>
        <v>1827</v>
      </c>
      <c r="G406" s="150">
        <f>+F406*E406</f>
        <v>30511.499999999945</v>
      </c>
      <c r="H406" s="120"/>
      <c r="I406" s="166"/>
      <c r="K406" s="166"/>
    </row>
    <row r="407" spans="1:11" ht="14.4" x14ac:dyDescent="0.3">
      <c r="A407" s="1289"/>
      <c r="B407" s="1290"/>
      <c r="C407" s="151"/>
      <c r="D407" s="129"/>
      <c r="E407" s="152"/>
      <c r="F407" s="150"/>
      <c r="G407" s="150"/>
      <c r="H407" s="120"/>
      <c r="I407" s="166"/>
      <c r="K407" s="166"/>
    </row>
    <row r="408" spans="1:11" ht="15" thickBot="1" x14ac:dyDescent="0.35">
      <c r="A408" s="1329"/>
      <c r="B408" s="1330"/>
      <c r="C408" s="135"/>
      <c r="D408" s="155"/>
      <c r="E408" s="137"/>
      <c r="F408" s="138"/>
      <c r="G408" s="156"/>
      <c r="H408" s="185"/>
      <c r="I408" s="166"/>
      <c r="K408" s="166"/>
    </row>
    <row r="409" spans="1:11" ht="15" thickBot="1" x14ac:dyDescent="0.35">
      <c r="A409" s="121"/>
      <c r="B409" s="107"/>
      <c r="C409" s="107"/>
      <c r="D409" s="107"/>
      <c r="E409" s="107"/>
      <c r="F409" s="107"/>
      <c r="G409" s="122" t="s">
        <v>241</v>
      </c>
      <c r="H409" s="123">
        <f>(SUM(G406:G408))</f>
        <v>30511.499999999945</v>
      </c>
      <c r="I409" s="166"/>
      <c r="K409" s="166"/>
    </row>
    <row r="410" spans="1:11" ht="15" thickBot="1" x14ac:dyDescent="0.35">
      <c r="A410" s="140" t="s">
        <v>250</v>
      </c>
      <c r="B410" s="141"/>
      <c r="C410" s="107"/>
      <c r="D410" s="107"/>
      <c r="E410" s="107"/>
      <c r="F410" s="107"/>
      <c r="G410" s="110"/>
      <c r="H410" s="185"/>
      <c r="I410" s="166"/>
      <c r="K410" s="166"/>
    </row>
    <row r="411" spans="1:11" ht="14.4" x14ac:dyDescent="0.3">
      <c r="A411" s="1302" t="s">
        <v>251</v>
      </c>
      <c r="B411" s="1303"/>
      <c r="C411" s="157" t="s">
        <v>252</v>
      </c>
      <c r="D411" s="111" t="s">
        <v>253</v>
      </c>
      <c r="E411" s="158" t="s">
        <v>254</v>
      </c>
      <c r="F411" s="157" t="s">
        <v>239</v>
      </c>
      <c r="G411" s="114" t="s">
        <v>240</v>
      </c>
      <c r="H411" s="115"/>
      <c r="I411" s="166"/>
      <c r="K411" s="166"/>
    </row>
    <row r="412" spans="1:11" ht="14.4" x14ac:dyDescent="0.3">
      <c r="A412" s="145" t="s">
        <v>262</v>
      </c>
      <c r="B412" s="146"/>
      <c r="C412" s="150">
        <f>+[73]M.O!N45*2</f>
        <v>94900</v>
      </c>
      <c r="D412" s="159">
        <v>1.8</v>
      </c>
      <c r="E412" s="150">
        <f>+D412*C412</f>
        <v>170820</v>
      </c>
      <c r="F412" s="131">
        <f>+F393</f>
        <v>80</v>
      </c>
      <c r="G412" s="160">
        <f>ROUND(+E412/F412,0)</f>
        <v>2135</v>
      </c>
      <c r="H412" s="120"/>
      <c r="I412" s="166"/>
      <c r="K412" s="166"/>
    </row>
    <row r="413" spans="1:11" ht="14.4" x14ac:dyDescent="0.3">
      <c r="A413" s="145"/>
      <c r="B413" s="146"/>
      <c r="C413" s="150"/>
      <c r="D413" s="159"/>
      <c r="E413" s="150"/>
      <c r="F413" s="131"/>
      <c r="G413" s="160"/>
      <c r="H413" s="120"/>
      <c r="I413" s="166"/>
      <c r="J413" s="213"/>
      <c r="K413" s="166"/>
    </row>
    <row r="414" spans="1:11" ht="15" thickBot="1" x14ac:dyDescent="0.35">
      <c r="A414" s="153"/>
      <c r="B414" s="161"/>
      <c r="C414" s="136"/>
      <c r="D414" s="162"/>
      <c r="E414" s="136"/>
      <c r="F414" s="163"/>
      <c r="G414" s="164"/>
      <c r="H414" s="185"/>
      <c r="I414" s="166"/>
      <c r="K414" s="166"/>
    </row>
    <row r="415" spans="1:11" ht="15" thickBot="1" x14ac:dyDescent="0.35">
      <c r="A415" s="121"/>
      <c r="B415" s="107"/>
      <c r="C415" s="107"/>
      <c r="D415" s="107"/>
      <c r="E415" s="107"/>
      <c r="F415" s="107"/>
      <c r="G415" s="122" t="s">
        <v>241</v>
      </c>
      <c r="H415" s="123">
        <f>ROUND(SUM(G412:G414),0)</f>
        <v>2135</v>
      </c>
      <c r="I415" s="166"/>
      <c r="K415" s="166"/>
    </row>
    <row r="416" spans="1:11" ht="15" thickBot="1" x14ac:dyDescent="0.35">
      <c r="A416" s="121"/>
      <c r="B416" s="107"/>
      <c r="C416" s="107"/>
      <c r="D416" s="107"/>
      <c r="E416" s="107"/>
      <c r="F416" s="107"/>
      <c r="G416" s="165"/>
      <c r="H416" s="185"/>
      <c r="I416" s="166"/>
      <c r="K416" s="166"/>
    </row>
    <row r="417" spans="1:11" ht="15" thickBot="1" x14ac:dyDescent="0.35">
      <c r="A417" s="140"/>
      <c r="B417" s="133"/>
      <c r="C417" s="133"/>
      <c r="D417" s="133"/>
      <c r="E417" s="167"/>
      <c r="F417" s="168"/>
      <c r="G417" s="169" t="s">
        <v>257</v>
      </c>
      <c r="H417" s="123">
        <f>(H396+H403+H409+H415)</f>
        <v>176553.49999999994</v>
      </c>
      <c r="I417" s="166"/>
      <c r="K417" s="166"/>
    </row>
    <row r="418" spans="1:11" ht="15" thickBot="1" x14ac:dyDescent="0.35">
      <c r="A418" s="106"/>
      <c r="B418" s="107"/>
      <c r="C418" s="107"/>
      <c r="D418" s="107"/>
      <c r="E418" s="170"/>
      <c r="F418" s="171"/>
      <c r="G418" s="122"/>
      <c r="H418" s="110"/>
      <c r="I418" s="166"/>
      <c r="K418" s="166"/>
    </row>
    <row r="419" spans="1:11" ht="14.4" thickBot="1" x14ac:dyDescent="0.3">
      <c r="A419" s="100" t="s">
        <v>283</v>
      </c>
      <c r="B419" s="1285" t="str">
        <f>+'[73]PRESUP. CACHENCHE'!B25</f>
        <v xml:space="preserve">RELLENO CON MATERIAL SELECCIONADO (ZAHORRA) </v>
      </c>
      <c r="C419" s="1285"/>
      <c r="D419" s="1285"/>
      <c r="E419" s="1285"/>
      <c r="F419" s="1285"/>
      <c r="G419" s="101" t="s">
        <v>235</v>
      </c>
      <c r="H419" s="102" t="s">
        <v>201</v>
      </c>
      <c r="I419" s="166"/>
      <c r="K419" s="166"/>
    </row>
    <row r="420" spans="1:11" ht="14.4" x14ac:dyDescent="0.3">
      <c r="A420" s="105"/>
      <c r="B420" s="106"/>
      <c r="C420" s="107"/>
      <c r="D420" s="106"/>
      <c r="E420" s="106"/>
      <c r="F420" s="106"/>
      <c r="G420" s="108"/>
      <c r="H420" s="109"/>
      <c r="I420" s="166"/>
      <c r="K420" s="166"/>
    </row>
    <row r="421" spans="1:11" ht="15" thickBot="1" x14ac:dyDescent="0.35">
      <c r="A421" s="105" t="s">
        <v>236</v>
      </c>
      <c r="B421" s="106"/>
      <c r="C421" s="107"/>
      <c r="D421" s="107"/>
      <c r="E421" s="107"/>
      <c r="F421" s="107"/>
      <c r="G421" s="110"/>
      <c r="H421" s="185"/>
      <c r="I421" s="166"/>
      <c r="K421" s="166"/>
    </row>
    <row r="422" spans="1:11" ht="14.4" x14ac:dyDescent="0.3">
      <c r="A422" s="1286" t="s">
        <v>237</v>
      </c>
      <c r="B422" s="1287"/>
      <c r="C422" s="1288"/>
      <c r="D422" s="112" t="s">
        <v>1</v>
      </c>
      <c r="E422" s="113" t="s">
        <v>238</v>
      </c>
      <c r="F422" s="111" t="s">
        <v>239</v>
      </c>
      <c r="G422" s="114" t="s">
        <v>240</v>
      </c>
      <c r="H422" s="218"/>
      <c r="I422" s="166"/>
      <c r="K422" s="166"/>
    </row>
    <row r="423" spans="1:11" ht="26.25" customHeight="1" x14ac:dyDescent="0.3">
      <c r="A423" s="1304" t="str">
        <f>+[73]INSUMOS!B24</f>
        <v>Retrocargador, pala de 1,1 m3 de capacidad, profundidad de excavación de 4.400 mm y una altura de 5.680 mm</v>
      </c>
      <c r="B423" s="1305"/>
      <c r="C423" s="1305"/>
      <c r="D423" s="116" t="s">
        <v>259</v>
      </c>
      <c r="E423" s="117">
        <f>+[73]INSUMOS!E24*8</f>
        <v>1142168</v>
      </c>
      <c r="F423" s="118">
        <v>120</v>
      </c>
      <c r="G423" s="119">
        <f>+E423/F423</f>
        <v>9518.0666666666675</v>
      </c>
      <c r="H423" s="109"/>
      <c r="I423" s="166"/>
      <c r="K423" s="166"/>
    </row>
    <row r="424" spans="1:11" ht="14.4" x14ac:dyDescent="0.3">
      <c r="A424" s="1317" t="str">
        <f>+[73]INSUMOS!B14</f>
        <v>Vibrocompactador, potencia 153 HP, peso 10 ton</v>
      </c>
      <c r="B424" s="1305"/>
      <c r="C424" s="1305"/>
      <c r="D424" s="116" t="s">
        <v>259</v>
      </c>
      <c r="E424" s="117">
        <f>+[73]INSUMOS!E14*8</f>
        <v>1456000</v>
      </c>
      <c r="F424" s="118">
        <v>120</v>
      </c>
      <c r="G424" s="119">
        <f>+E424/F424</f>
        <v>12133.333333333334</v>
      </c>
      <c r="H424" s="109"/>
      <c r="I424" s="166"/>
      <c r="K424" s="166"/>
    </row>
    <row r="425" spans="1:11" ht="14.4" thickBot="1" x14ac:dyDescent="0.3">
      <c r="A425" s="1320" t="str">
        <f>+[73]INSUMOS!B13</f>
        <v>Carrotanque de agua (1000 Galones)</v>
      </c>
      <c r="B425" s="1321"/>
      <c r="C425" s="1322"/>
      <c r="D425" s="180" t="s">
        <v>259</v>
      </c>
      <c r="E425" s="181">
        <f>+[73]INSUMOS!E13*8</f>
        <v>1248000</v>
      </c>
      <c r="F425" s="182">
        <v>120</v>
      </c>
      <c r="G425" s="183">
        <f>+E425/F425</f>
        <v>10400</v>
      </c>
      <c r="H425" s="185"/>
      <c r="I425" s="166"/>
      <c r="K425" s="166"/>
    </row>
    <row r="426" spans="1:11" ht="15" thickBot="1" x14ac:dyDescent="0.35">
      <c r="A426" s="121"/>
      <c r="B426" s="107"/>
      <c r="C426" s="107"/>
      <c r="D426" s="107"/>
      <c r="E426" s="107"/>
      <c r="F426" s="107"/>
      <c r="G426" s="122" t="s">
        <v>241</v>
      </c>
      <c r="H426" s="123">
        <f>ROUND(SUM(G423:G425),0)</f>
        <v>32051</v>
      </c>
      <c r="I426" s="166"/>
      <c r="K426" s="166"/>
    </row>
    <row r="427" spans="1:11" ht="15" thickBot="1" x14ac:dyDescent="0.35">
      <c r="A427" s="105" t="s">
        <v>242</v>
      </c>
      <c r="B427" s="106"/>
      <c r="C427" s="107"/>
      <c r="D427" s="107"/>
      <c r="E427" s="107"/>
      <c r="F427" s="107"/>
      <c r="G427" s="110"/>
      <c r="H427" s="185"/>
      <c r="I427" s="166"/>
      <c r="K427" s="166"/>
    </row>
    <row r="428" spans="1:11" ht="14.4" x14ac:dyDescent="0.3">
      <c r="A428" s="1286" t="s">
        <v>237</v>
      </c>
      <c r="B428" s="1287"/>
      <c r="C428" s="1288"/>
      <c r="D428" s="111" t="s">
        <v>1</v>
      </c>
      <c r="E428" s="111" t="s">
        <v>243</v>
      </c>
      <c r="F428" s="111" t="s">
        <v>239</v>
      </c>
      <c r="G428" s="114" t="s">
        <v>240</v>
      </c>
      <c r="H428" s="115"/>
      <c r="I428" s="166"/>
      <c r="K428" s="166"/>
    </row>
    <row r="429" spans="1:11" ht="14.4" x14ac:dyDescent="0.3">
      <c r="A429" s="1323" t="str">
        <f>+[73]INSUMOS!B29</f>
        <v>Material de relleno (Zahorra)</v>
      </c>
      <c r="B429" s="1324"/>
      <c r="C429" s="1325"/>
      <c r="D429" s="219" t="s">
        <v>201</v>
      </c>
      <c r="E429" s="220">
        <f>+[73]INSUMOS!E29</f>
        <v>18572</v>
      </c>
      <c r="F429" s="221">
        <v>1.3</v>
      </c>
      <c r="G429" s="160">
        <f>ROUND(E429*F429,0)</f>
        <v>24144</v>
      </c>
      <c r="H429" s="120"/>
      <c r="I429" s="166"/>
      <c r="K429" s="166"/>
    </row>
    <row r="430" spans="1:11" ht="14.4" x14ac:dyDescent="0.3">
      <c r="A430" s="1292"/>
      <c r="B430" s="1293"/>
      <c r="C430" s="1294"/>
      <c r="D430" s="129"/>
      <c r="E430" s="130"/>
      <c r="F430" s="131"/>
      <c r="G430" s="160"/>
      <c r="H430" s="120"/>
      <c r="I430" s="166"/>
      <c r="K430" s="166"/>
    </row>
    <row r="431" spans="1:11" ht="14.4" x14ac:dyDescent="0.3">
      <c r="A431" s="1292"/>
      <c r="B431" s="1293"/>
      <c r="C431" s="1294"/>
      <c r="D431" s="129"/>
      <c r="E431" s="130"/>
      <c r="F431" s="131"/>
      <c r="G431" s="160"/>
      <c r="H431" s="120"/>
      <c r="I431" s="166"/>
      <c r="K431" s="166"/>
    </row>
    <row r="432" spans="1:11" ht="15" thickBot="1" x14ac:dyDescent="0.35">
      <c r="A432" s="1326"/>
      <c r="B432" s="1327"/>
      <c r="C432" s="1328"/>
      <c r="D432" s="135"/>
      <c r="E432" s="222"/>
      <c r="F432" s="223"/>
      <c r="G432" s="164"/>
      <c r="H432" s="185"/>
      <c r="I432" s="166"/>
      <c r="K432" s="166"/>
    </row>
    <row r="433" spans="1:11" ht="15" thickBot="1" x14ac:dyDescent="0.35">
      <c r="A433" s="121"/>
      <c r="B433" s="107"/>
      <c r="C433" s="107"/>
      <c r="D433" s="107"/>
      <c r="E433" s="107"/>
      <c r="F433" s="107"/>
      <c r="G433" s="122" t="s">
        <v>241</v>
      </c>
      <c r="H433" s="123">
        <f>ROUND(SUM(G429:G432),0)</f>
        <v>24144</v>
      </c>
      <c r="I433" s="166"/>
      <c r="K433" s="166"/>
    </row>
    <row r="434" spans="1:11" ht="15" thickBot="1" x14ac:dyDescent="0.35">
      <c r="A434" s="140" t="s">
        <v>245</v>
      </c>
      <c r="B434" s="141"/>
      <c r="C434" s="133"/>
      <c r="D434" s="107"/>
      <c r="E434" s="107"/>
      <c r="F434" s="107"/>
      <c r="G434" s="110"/>
      <c r="H434" s="185"/>
      <c r="I434" s="166"/>
      <c r="K434" s="166"/>
    </row>
    <row r="435" spans="1:11" ht="14.4" x14ac:dyDescent="0.3">
      <c r="A435" s="1300" t="s">
        <v>246</v>
      </c>
      <c r="B435" s="1301"/>
      <c r="C435" s="189" t="s">
        <v>247</v>
      </c>
      <c r="D435" s="142" t="s">
        <v>248</v>
      </c>
      <c r="E435" s="142" t="s">
        <v>249</v>
      </c>
      <c r="F435" s="142" t="s">
        <v>238</v>
      </c>
      <c r="G435" s="144" t="s">
        <v>240</v>
      </c>
      <c r="H435" s="218"/>
      <c r="I435" s="166"/>
      <c r="K435" s="166"/>
    </row>
    <row r="436" spans="1:11" ht="14.4" x14ac:dyDescent="0.3">
      <c r="A436" s="1331" t="str">
        <f>+[73]INSUMOS!B25</f>
        <v>Transporte de material de relleno</v>
      </c>
      <c r="B436" s="1290"/>
      <c r="C436" s="148">
        <v>1.3</v>
      </c>
      <c r="D436" s="148">
        <v>36.160212201591499</v>
      </c>
      <c r="E436" s="148">
        <f>+C436*D436</f>
        <v>47.008275862068949</v>
      </c>
      <c r="F436" s="149">
        <f>+[73]INSUMOS!E25</f>
        <v>1450</v>
      </c>
      <c r="G436" s="160">
        <f>+F436*E436</f>
        <v>68161.999999999971</v>
      </c>
      <c r="H436" s="109"/>
      <c r="I436" s="166"/>
      <c r="K436" s="166"/>
    </row>
    <row r="437" spans="1:11" ht="14.4" x14ac:dyDescent="0.3">
      <c r="A437" s="1289"/>
      <c r="B437" s="1290"/>
      <c r="C437" s="151"/>
      <c r="D437" s="129"/>
      <c r="E437" s="152"/>
      <c r="F437" s="150"/>
      <c r="G437" s="160"/>
      <c r="H437" s="109"/>
      <c r="I437" s="166"/>
      <c r="K437" s="166"/>
    </row>
    <row r="438" spans="1:11" ht="15" thickBot="1" x14ac:dyDescent="0.35">
      <c r="A438" s="1329"/>
      <c r="B438" s="1330"/>
      <c r="C438" s="135"/>
      <c r="D438" s="155"/>
      <c r="E438" s="137"/>
      <c r="F438" s="138"/>
      <c r="G438" s="193"/>
      <c r="H438" s="185"/>
      <c r="I438" s="166"/>
      <c r="K438" s="166"/>
    </row>
    <row r="439" spans="1:11" ht="15" thickBot="1" x14ac:dyDescent="0.35">
      <c r="A439" s="121"/>
      <c r="B439" s="107"/>
      <c r="C439" s="107"/>
      <c r="D439" s="107"/>
      <c r="E439" s="107"/>
      <c r="F439" s="107"/>
      <c r="G439" s="122" t="s">
        <v>241</v>
      </c>
      <c r="H439" s="123">
        <f>(SUM(G436:G438))</f>
        <v>68161.999999999971</v>
      </c>
      <c r="I439" s="166"/>
      <c r="K439" s="166"/>
    </row>
    <row r="440" spans="1:11" ht="15" thickBot="1" x14ac:dyDescent="0.35">
      <c r="A440" s="140" t="s">
        <v>250</v>
      </c>
      <c r="B440" s="141"/>
      <c r="C440" s="107"/>
      <c r="D440" s="107"/>
      <c r="E440" s="107"/>
      <c r="F440" s="107"/>
      <c r="G440" s="110"/>
      <c r="H440" s="185"/>
      <c r="I440" s="166"/>
      <c r="K440" s="166"/>
    </row>
    <row r="441" spans="1:11" ht="14.4" x14ac:dyDescent="0.3">
      <c r="A441" s="1302" t="s">
        <v>251</v>
      </c>
      <c r="B441" s="1303"/>
      <c r="C441" s="157" t="s">
        <v>252</v>
      </c>
      <c r="D441" s="111" t="s">
        <v>253</v>
      </c>
      <c r="E441" s="158" t="s">
        <v>254</v>
      </c>
      <c r="F441" s="157" t="s">
        <v>239</v>
      </c>
      <c r="G441" s="114" t="s">
        <v>240</v>
      </c>
      <c r="H441" s="115"/>
      <c r="I441" s="166"/>
      <c r="K441" s="166"/>
    </row>
    <row r="442" spans="1:11" ht="14.4" x14ac:dyDescent="0.3">
      <c r="A442" s="145" t="s">
        <v>281</v>
      </c>
      <c r="B442" s="146"/>
      <c r="C442" s="150">
        <f>+[73]M.O!N45</f>
        <v>47450</v>
      </c>
      <c r="D442" s="159">
        <v>1.8</v>
      </c>
      <c r="E442" s="150">
        <f>+D442*C442</f>
        <v>85410</v>
      </c>
      <c r="F442" s="131">
        <f>+F423</f>
        <v>120</v>
      </c>
      <c r="G442" s="160">
        <f>ROUND(+E442/F442,0)</f>
        <v>712</v>
      </c>
      <c r="H442" s="120"/>
      <c r="I442" s="166"/>
      <c r="K442" s="166"/>
    </row>
    <row r="443" spans="1:11" ht="14.4" x14ac:dyDescent="0.3">
      <c r="A443" s="145"/>
      <c r="B443" s="146"/>
      <c r="C443" s="150"/>
      <c r="D443" s="159"/>
      <c r="E443" s="150"/>
      <c r="F443" s="131"/>
      <c r="G443" s="160"/>
      <c r="H443" s="120"/>
      <c r="I443" s="166"/>
      <c r="J443" s="225"/>
      <c r="K443" s="166"/>
    </row>
    <row r="444" spans="1:11" ht="15" thickBot="1" x14ac:dyDescent="0.35">
      <c r="A444" s="153"/>
      <c r="B444" s="161"/>
      <c r="C444" s="136"/>
      <c r="D444" s="162"/>
      <c r="E444" s="136"/>
      <c r="F444" s="163"/>
      <c r="G444" s="164"/>
      <c r="H444" s="185"/>
      <c r="I444" s="166"/>
      <c r="K444" s="166"/>
    </row>
    <row r="445" spans="1:11" ht="15" thickBot="1" x14ac:dyDescent="0.35">
      <c r="A445" s="121"/>
      <c r="B445" s="107"/>
      <c r="C445" s="107"/>
      <c r="D445" s="107"/>
      <c r="E445" s="107"/>
      <c r="F445" s="107"/>
      <c r="G445" s="122" t="s">
        <v>241</v>
      </c>
      <c r="H445" s="123">
        <f>ROUND(SUM(G442:G444),0)</f>
        <v>712</v>
      </c>
      <c r="I445" s="166"/>
      <c r="K445" s="166"/>
    </row>
    <row r="446" spans="1:11" ht="15" thickBot="1" x14ac:dyDescent="0.35">
      <c r="A446" s="121"/>
      <c r="B446" s="107"/>
      <c r="C446" s="107"/>
      <c r="D446" s="107"/>
      <c r="E446" s="107"/>
      <c r="F446" s="107"/>
      <c r="G446" s="165"/>
      <c r="H446" s="185"/>
      <c r="I446" s="166"/>
      <c r="K446" s="166"/>
    </row>
    <row r="447" spans="1:11" ht="15" thickBot="1" x14ac:dyDescent="0.35">
      <c r="A447" s="140"/>
      <c r="B447" s="133"/>
      <c r="C447" s="133"/>
      <c r="D447" s="133"/>
      <c r="E447" s="167"/>
      <c r="F447" s="168"/>
      <c r="G447" s="169" t="s">
        <v>257</v>
      </c>
      <c r="H447" s="123">
        <f>(H426+H433+H439+H445)</f>
        <v>125068.99999999997</v>
      </c>
      <c r="I447" s="166"/>
      <c r="K447" s="166"/>
    </row>
    <row r="448" spans="1:11" ht="15" thickBot="1" x14ac:dyDescent="0.35">
      <c r="A448" s="106"/>
      <c r="B448" s="107"/>
      <c r="C448" s="107"/>
      <c r="D448" s="107"/>
      <c r="E448" s="170"/>
      <c r="F448" s="171"/>
      <c r="G448" s="122"/>
      <c r="H448" s="110"/>
      <c r="I448" s="166"/>
      <c r="K448" s="166"/>
    </row>
    <row r="449" spans="1:11" ht="14.4" thickBot="1" x14ac:dyDescent="0.3">
      <c r="A449" s="100" t="s">
        <v>284</v>
      </c>
      <c r="B449" s="1285" t="str">
        <f>+'[73]PRESUP. CACHENCHE'!B26</f>
        <v xml:space="preserve">RELLENO CON MATERIAL SELECCIONADO (TIPO RECEBO) </v>
      </c>
      <c r="C449" s="1285"/>
      <c r="D449" s="1285"/>
      <c r="E449" s="1285"/>
      <c r="F449" s="1285"/>
      <c r="G449" s="101" t="s">
        <v>235</v>
      </c>
      <c r="H449" s="102" t="s">
        <v>201</v>
      </c>
      <c r="I449" s="166"/>
      <c r="K449" s="166"/>
    </row>
    <row r="450" spans="1:11" ht="14.4" x14ac:dyDescent="0.3">
      <c r="A450" s="105"/>
      <c r="B450" s="106"/>
      <c r="C450" s="107"/>
      <c r="D450" s="106"/>
      <c r="E450" s="106"/>
      <c r="F450" s="106"/>
      <c r="G450" s="108"/>
      <c r="H450" s="109"/>
      <c r="I450" s="166"/>
      <c r="K450" s="166"/>
    </row>
    <row r="451" spans="1:11" ht="15" thickBot="1" x14ac:dyDescent="0.35">
      <c r="A451" s="105" t="s">
        <v>236</v>
      </c>
      <c r="B451" s="106"/>
      <c r="C451" s="107"/>
      <c r="D451" s="107"/>
      <c r="E451" s="107"/>
      <c r="F451" s="107"/>
      <c r="G451" s="110"/>
      <c r="H451" s="185"/>
      <c r="I451" s="166"/>
      <c r="K451" s="166"/>
    </row>
    <row r="452" spans="1:11" ht="14.4" x14ac:dyDescent="0.3">
      <c r="A452" s="1286" t="s">
        <v>237</v>
      </c>
      <c r="B452" s="1287"/>
      <c r="C452" s="1288"/>
      <c r="D452" s="112" t="s">
        <v>1</v>
      </c>
      <c r="E452" s="113" t="s">
        <v>238</v>
      </c>
      <c r="F452" s="111" t="s">
        <v>239</v>
      </c>
      <c r="G452" s="114" t="s">
        <v>240</v>
      </c>
      <c r="H452" s="218"/>
      <c r="I452" s="166"/>
      <c r="K452" s="166"/>
    </row>
    <row r="453" spans="1:11" ht="32.25" customHeight="1" x14ac:dyDescent="0.3">
      <c r="A453" s="1304" t="str">
        <f>+[73]INSUMOS!B24</f>
        <v>Retrocargador, pala de 1,1 m3 de capacidad, profundidad de excavación de 4.400 mm y una altura de 5.680 mm</v>
      </c>
      <c r="B453" s="1305"/>
      <c r="C453" s="1305"/>
      <c r="D453" s="116" t="s">
        <v>259</v>
      </c>
      <c r="E453" s="117">
        <f>+[73]INSUMOS!E24*8</f>
        <v>1142168</v>
      </c>
      <c r="F453" s="118">
        <v>110</v>
      </c>
      <c r="G453" s="119">
        <f>+E453/F453</f>
        <v>10383.345454545455</v>
      </c>
      <c r="H453" s="109"/>
      <c r="I453" s="166"/>
      <c r="K453" s="166"/>
    </row>
    <row r="454" spans="1:11" ht="14.4" x14ac:dyDescent="0.3">
      <c r="A454" s="1317" t="str">
        <f>+[73]INSUMOS!B14</f>
        <v>Vibrocompactador, potencia 153 HP, peso 10 ton</v>
      </c>
      <c r="B454" s="1305"/>
      <c r="C454" s="1305"/>
      <c r="D454" s="116" t="s">
        <v>259</v>
      </c>
      <c r="E454" s="117">
        <f>+[73]INSUMOS!E14*8</f>
        <v>1456000</v>
      </c>
      <c r="F454" s="118">
        <v>110</v>
      </c>
      <c r="G454" s="119">
        <f>+E454/F454</f>
        <v>13236.363636363636</v>
      </c>
      <c r="H454" s="109"/>
      <c r="I454" s="166"/>
      <c r="K454" s="166"/>
    </row>
    <row r="455" spans="1:11" ht="14.4" thickBot="1" x14ac:dyDescent="0.3">
      <c r="A455" s="1320" t="str">
        <f>+[73]INSUMOS!B13</f>
        <v>Carrotanque de agua (1000 Galones)</v>
      </c>
      <c r="B455" s="1321"/>
      <c r="C455" s="1322"/>
      <c r="D455" s="180" t="s">
        <v>259</v>
      </c>
      <c r="E455" s="181">
        <f>+[73]INSUMOS!E13*8</f>
        <v>1248000</v>
      </c>
      <c r="F455" s="182">
        <v>110</v>
      </c>
      <c r="G455" s="183">
        <f>+E455/F455</f>
        <v>11345.454545454546</v>
      </c>
      <c r="H455" s="185"/>
      <c r="I455" s="166"/>
      <c r="K455" s="166"/>
    </row>
    <row r="456" spans="1:11" ht="15" thickBot="1" x14ac:dyDescent="0.35">
      <c r="A456" s="121"/>
      <c r="B456" s="107"/>
      <c r="C456" s="107"/>
      <c r="D456" s="107"/>
      <c r="E456" s="107"/>
      <c r="F456" s="107"/>
      <c r="G456" s="122" t="s">
        <v>241</v>
      </c>
      <c r="H456" s="123">
        <f>ROUND(SUM(G453:G455),0)</f>
        <v>34965</v>
      </c>
      <c r="I456" s="166"/>
      <c r="K456" s="166"/>
    </row>
    <row r="457" spans="1:11" ht="15" thickBot="1" x14ac:dyDescent="0.35">
      <c r="A457" s="105" t="s">
        <v>242</v>
      </c>
      <c r="B457" s="106"/>
      <c r="C457" s="107"/>
      <c r="D457" s="107"/>
      <c r="E457" s="107"/>
      <c r="F457" s="107"/>
      <c r="G457" s="110"/>
      <c r="H457" s="185"/>
      <c r="I457" s="166"/>
      <c r="K457" s="166"/>
    </row>
    <row r="458" spans="1:11" ht="14.4" x14ac:dyDescent="0.3">
      <c r="A458" s="1286" t="s">
        <v>237</v>
      </c>
      <c r="B458" s="1287"/>
      <c r="C458" s="1288"/>
      <c r="D458" s="111" t="s">
        <v>1</v>
      </c>
      <c r="E458" s="111" t="s">
        <v>243</v>
      </c>
      <c r="F458" s="111" t="s">
        <v>239</v>
      </c>
      <c r="G458" s="114" t="s">
        <v>240</v>
      </c>
      <c r="H458" s="115"/>
      <c r="I458" s="166"/>
      <c r="K458" s="166"/>
    </row>
    <row r="459" spans="1:11" ht="14.4" x14ac:dyDescent="0.3">
      <c r="A459" s="1323" t="str">
        <f>+[73]INSUMOS!B30</f>
        <v>Material de relleno (Recebo)</v>
      </c>
      <c r="B459" s="1324"/>
      <c r="C459" s="1325"/>
      <c r="D459" s="219" t="str">
        <f>+[73]INSUMOS!C30</f>
        <v>m3</v>
      </c>
      <c r="E459" s="220">
        <f>+[73]INSUMOS!E30</f>
        <v>33645.838258786302</v>
      </c>
      <c r="F459" s="221">
        <v>1.3</v>
      </c>
      <c r="G459" s="160">
        <f>ROUND(E459*F459,0)</f>
        <v>43740</v>
      </c>
      <c r="H459" s="120"/>
      <c r="I459" s="166"/>
      <c r="K459" s="166"/>
    </row>
    <row r="460" spans="1:11" ht="14.4" x14ac:dyDescent="0.3">
      <c r="A460" s="1292"/>
      <c r="B460" s="1293"/>
      <c r="C460" s="1294"/>
      <c r="D460" s="129"/>
      <c r="E460" s="130"/>
      <c r="F460" s="131"/>
      <c r="G460" s="160"/>
      <c r="H460" s="120"/>
      <c r="I460" s="166"/>
      <c r="K460" s="166"/>
    </row>
    <row r="461" spans="1:11" ht="14.4" x14ac:dyDescent="0.3">
      <c r="A461" s="1292"/>
      <c r="B461" s="1293"/>
      <c r="C461" s="1294"/>
      <c r="D461" s="129"/>
      <c r="E461" s="130"/>
      <c r="F461" s="131"/>
      <c r="G461" s="160"/>
      <c r="H461" s="120"/>
      <c r="I461" s="166"/>
      <c r="K461" s="166"/>
    </row>
    <row r="462" spans="1:11" ht="15" thickBot="1" x14ac:dyDescent="0.35">
      <c r="A462" s="1326"/>
      <c r="B462" s="1327"/>
      <c r="C462" s="1328"/>
      <c r="D462" s="135"/>
      <c r="E462" s="222"/>
      <c r="F462" s="223"/>
      <c r="G462" s="164"/>
      <c r="H462" s="185"/>
      <c r="I462" s="166"/>
      <c r="K462" s="166"/>
    </row>
    <row r="463" spans="1:11" ht="15" thickBot="1" x14ac:dyDescent="0.35">
      <c r="A463" s="121"/>
      <c r="B463" s="107"/>
      <c r="C463" s="107"/>
      <c r="D463" s="107"/>
      <c r="E463" s="107"/>
      <c r="F463" s="107"/>
      <c r="G463" s="122" t="s">
        <v>241</v>
      </c>
      <c r="H463" s="123">
        <f>ROUND(SUM(G459:G462),0)</f>
        <v>43740</v>
      </c>
      <c r="I463" s="166"/>
      <c r="K463" s="166"/>
    </row>
    <row r="464" spans="1:11" ht="15" thickBot="1" x14ac:dyDescent="0.35">
      <c r="A464" s="140" t="s">
        <v>245</v>
      </c>
      <c r="B464" s="141"/>
      <c r="C464" s="133"/>
      <c r="D464" s="107"/>
      <c r="E464" s="107"/>
      <c r="F464" s="107"/>
      <c r="G464" s="110"/>
      <c r="H464" s="185"/>
      <c r="I464" s="166"/>
      <c r="K464" s="166"/>
    </row>
    <row r="465" spans="1:11" ht="14.4" x14ac:dyDescent="0.3">
      <c r="A465" s="1300" t="s">
        <v>246</v>
      </c>
      <c r="B465" s="1301"/>
      <c r="C465" s="189" t="s">
        <v>247</v>
      </c>
      <c r="D465" s="142" t="s">
        <v>248</v>
      </c>
      <c r="E465" s="142" t="s">
        <v>249</v>
      </c>
      <c r="F465" s="142" t="s">
        <v>238</v>
      </c>
      <c r="G465" s="144" t="s">
        <v>240</v>
      </c>
      <c r="H465" s="218"/>
      <c r="I465" s="166"/>
      <c r="K465" s="166"/>
    </row>
    <row r="466" spans="1:11" ht="14.4" x14ac:dyDescent="0.3">
      <c r="A466" s="1331" t="str">
        <f>+[73]INSUMOS!B25</f>
        <v>Transporte de material de relleno</v>
      </c>
      <c r="B466" s="1290"/>
      <c r="C466" s="148">
        <v>1.3</v>
      </c>
      <c r="D466" s="148">
        <v>8.7061007957596992</v>
      </c>
      <c r="E466" s="148">
        <f>+C466*D466</f>
        <v>11.317931034487609</v>
      </c>
      <c r="F466" s="149">
        <f>+[73]INSUMOS!E25</f>
        <v>1450</v>
      </c>
      <c r="G466" s="160">
        <f>+F466*E466</f>
        <v>16411.000000007032</v>
      </c>
      <c r="H466" s="109"/>
      <c r="I466" s="166"/>
      <c r="K466" s="166"/>
    </row>
    <row r="467" spans="1:11" ht="14.4" x14ac:dyDescent="0.3">
      <c r="A467" s="1289"/>
      <c r="B467" s="1290"/>
      <c r="C467" s="151"/>
      <c r="D467" s="129"/>
      <c r="E467" s="152"/>
      <c r="F467" s="150"/>
      <c r="G467" s="160"/>
      <c r="H467" s="109"/>
      <c r="I467" s="166"/>
      <c r="K467" s="166"/>
    </row>
    <row r="468" spans="1:11" ht="15" thickBot="1" x14ac:dyDescent="0.35">
      <c r="A468" s="1329"/>
      <c r="B468" s="1330"/>
      <c r="C468" s="135"/>
      <c r="D468" s="155"/>
      <c r="E468" s="137"/>
      <c r="F468" s="138"/>
      <c r="G468" s="193"/>
      <c r="H468" s="185"/>
      <c r="I468" s="166"/>
      <c r="K468" s="166"/>
    </row>
    <row r="469" spans="1:11" ht="15" thickBot="1" x14ac:dyDescent="0.35">
      <c r="A469" s="121"/>
      <c r="B469" s="107"/>
      <c r="C469" s="107"/>
      <c r="D469" s="107"/>
      <c r="E469" s="107"/>
      <c r="F469" s="107"/>
      <c r="G469" s="122" t="s">
        <v>241</v>
      </c>
      <c r="H469" s="123">
        <f>ROUND(SUM(G466:G468),0)</f>
        <v>16411</v>
      </c>
      <c r="I469" s="166"/>
      <c r="K469" s="166"/>
    </row>
    <row r="470" spans="1:11" ht="15" thickBot="1" x14ac:dyDescent="0.35">
      <c r="A470" s="140" t="s">
        <v>250</v>
      </c>
      <c r="B470" s="141"/>
      <c r="C470" s="107"/>
      <c r="D470" s="107"/>
      <c r="E470" s="107"/>
      <c r="F470" s="107"/>
      <c r="G470" s="110"/>
      <c r="H470" s="185"/>
      <c r="I470" s="166"/>
      <c r="K470" s="166"/>
    </row>
    <row r="471" spans="1:11" ht="14.4" x14ac:dyDescent="0.3">
      <c r="A471" s="1302" t="s">
        <v>251</v>
      </c>
      <c r="B471" s="1303"/>
      <c r="C471" s="157" t="s">
        <v>252</v>
      </c>
      <c r="D471" s="111" t="s">
        <v>253</v>
      </c>
      <c r="E471" s="158" t="s">
        <v>254</v>
      </c>
      <c r="F471" s="157" t="s">
        <v>239</v>
      </c>
      <c r="G471" s="114" t="s">
        <v>240</v>
      </c>
      <c r="H471" s="115"/>
      <c r="I471" s="166"/>
      <c r="K471" s="166"/>
    </row>
    <row r="472" spans="1:11" ht="14.4" x14ac:dyDescent="0.3">
      <c r="A472" s="145" t="s">
        <v>281</v>
      </c>
      <c r="B472" s="146"/>
      <c r="C472" s="150">
        <f>+[73]M.O!N45</f>
        <v>47450</v>
      </c>
      <c r="D472" s="159">
        <v>1.8</v>
      </c>
      <c r="E472" s="150">
        <f>+D472*C472</f>
        <v>85410</v>
      </c>
      <c r="F472" s="131">
        <f>+F453</f>
        <v>110</v>
      </c>
      <c r="G472" s="160">
        <f>ROUND(+E472/F472,0)</f>
        <v>776</v>
      </c>
      <c r="H472" s="120"/>
      <c r="I472" s="166"/>
      <c r="K472" s="166"/>
    </row>
    <row r="473" spans="1:11" ht="14.4" x14ac:dyDescent="0.3">
      <c r="A473" s="145"/>
      <c r="B473" s="146"/>
      <c r="C473" s="150"/>
      <c r="D473" s="159"/>
      <c r="E473" s="150"/>
      <c r="F473" s="131"/>
      <c r="G473" s="160"/>
      <c r="H473" s="120"/>
      <c r="I473" s="166"/>
      <c r="K473" s="166"/>
    </row>
    <row r="474" spans="1:11" ht="15" thickBot="1" x14ac:dyDescent="0.35">
      <c r="A474" s="153"/>
      <c r="B474" s="161"/>
      <c r="C474" s="136"/>
      <c r="D474" s="162"/>
      <c r="E474" s="136"/>
      <c r="F474" s="163"/>
      <c r="G474" s="164"/>
      <c r="H474" s="185"/>
      <c r="I474" s="166"/>
      <c r="J474" s="213"/>
      <c r="K474" s="166"/>
    </row>
    <row r="475" spans="1:11" ht="15" thickBot="1" x14ac:dyDescent="0.35">
      <c r="A475" s="121"/>
      <c r="B475" s="107"/>
      <c r="C475" s="107"/>
      <c r="D475" s="107"/>
      <c r="E475" s="107"/>
      <c r="F475" s="107"/>
      <c r="G475" s="122" t="s">
        <v>241</v>
      </c>
      <c r="H475" s="123">
        <f>ROUND(SUM(G472:G474),0)</f>
        <v>776</v>
      </c>
      <c r="I475" s="166"/>
      <c r="K475" s="166"/>
    </row>
    <row r="476" spans="1:11" ht="15" thickBot="1" x14ac:dyDescent="0.35">
      <c r="A476" s="121"/>
      <c r="B476" s="107"/>
      <c r="C476" s="107"/>
      <c r="D476" s="107"/>
      <c r="E476" s="107"/>
      <c r="F476" s="107"/>
      <c r="G476" s="165"/>
      <c r="H476" s="185"/>
      <c r="I476" s="166"/>
      <c r="K476" s="166"/>
    </row>
    <row r="477" spans="1:11" ht="15" thickBot="1" x14ac:dyDescent="0.35">
      <c r="A477" s="140"/>
      <c r="B477" s="133"/>
      <c r="C477" s="133"/>
      <c r="D477" s="133"/>
      <c r="E477" s="167"/>
      <c r="F477" s="168"/>
      <c r="G477" s="169" t="s">
        <v>257</v>
      </c>
      <c r="H477" s="123">
        <f>(H456+H463+H469+H475)</f>
        <v>95892</v>
      </c>
      <c r="I477" s="166"/>
      <c r="K477" s="166"/>
    </row>
    <row r="478" spans="1:11" ht="15" thickBot="1" x14ac:dyDescent="0.35">
      <c r="A478" s="106"/>
      <c r="B478" s="107"/>
      <c r="C478" s="107"/>
      <c r="D478" s="107"/>
      <c r="E478" s="170"/>
      <c r="F478" s="171"/>
      <c r="G478" s="122"/>
      <c r="H478" s="110"/>
      <c r="I478" s="166"/>
      <c r="K478" s="166"/>
    </row>
    <row r="479" spans="1:11" ht="42.75" customHeight="1" thickBot="1" x14ac:dyDescent="0.3">
      <c r="A479" s="100" t="s">
        <v>285</v>
      </c>
      <c r="B479" s="1285" t="str">
        <f>+'[73]PRESUP. CACHENCHE'!B29</f>
        <v>PAVIMENTO EN CONCRETO RIGIDO MR 42, E= 0,20m INCLUYE REFUERZO Y CANASTILLA DE 1/4",CON PASADORES DE 1" L=0,35 M C/0,30M. ACERO DE AMARRE DE 1/2" L= 1,20M C/0,85M, ANTISOL, PLASTICO, RIELES Y MANO DE OBRA</v>
      </c>
      <c r="C479" s="1285"/>
      <c r="D479" s="1285"/>
      <c r="E479" s="1285"/>
      <c r="F479" s="1285"/>
      <c r="G479" s="101" t="s">
        <v>235</v>
      </c>
      <c r="H479" s="102" t="s">
        <v>206</v>
      </c>
    </row>
    <row r="480" spans="1:11" ht="14.4" x14ac:dyDescent="0.3">
      <c r="A480" s="105"/>
      <c r="B480" s="106"/>
      <c r="C480" s="107"/>
      <c r="D480" s="106"/>
      <c r="E480" s="106"/>
      <c r="F480" s="106"/>
      <c r="G480" s="108"/>
      <c r="H480" s="109"/>
    </row>
    <row r="481" spans="1:10" ht="15" thickBot="1" x14ac:dyDescent="0.35">
      <c r="A481" s="105" t="s">
        <v>236</v>
      </c>
      <c r="B481" s="106"/>
      <c r="C481" s="107"/>
      <c r="D481" s="107"/>
      <c r="E481" s="107"/>
      <c r="F481" s="107"/>
      <c r="G481" s="110"/>
      <c r="H481" s="185"/>
    </row>
    <row r="482" spans="1:10" ht="14.4" x14ac:dyDescent="0.3">
      <c r="A482" s="1296" t="s">
        <v>237</v>
      </c>
      <c r="B482" s="1297"/>
      <c r="C482" s="1297"/>
      <c r="D482" s="172" t="s">
        <v>1</v>
      </c>
      <c r="E482" s="173" t="s">
        <v>238</v>
      </c>
      <c r="F482" s="157" t="s">
        <v>239</v>
      </c>
      <c r="G482" s="174" t="s">
        <v>240</v>
      </c>
      <c r="H482" s="175"/>
    </row>
    <row r="483" spans="1:10" ht="16.5" customHeight="1" x14ac:dyDescent="0.3">
      <c r="A483" s="1304" t="str">
        <f>+[73]INSUMOS!B5</f>
        <v xml:space="preserve">Formaleta metálica </v>
      </c>
      <c r="B483" s="1305"/>
      <c r="C483" s="1305"/>
      <c r="D483" s="116" t="s">
        <v>286</v>
      </c>
      <c r="E483" s="117">
        <f>+[73]INSUMOS!E5</f>
        <v>35488</v>
      </c>
      <c r="F483" s="118">
        <v>1.2</v>
      </c>
      <c r="G483" s="119">
        <f>+E483/F483</f>
        <v>29573.333333333336</v>
      </c>
      <c r="H483" s="176"/>
    </row>
    <row r="484" spans="1:10" ht="29.25" customHeight="1" x14ac:dyDescent="0.3">
      <c r="A484" s="1317" t="str">
        <f>+[73]INSUMOS!B6</f>
        <v>Regla vibratoria de concreto, de longitud de 3 a 5 m, potencia de 6 a 9 HP</v>
      </c>
      <c r="B484" s="1305"/>
      <c r="C484" s="1305"/>
      <c r="D484" s="116" t="s">
        <v>259</v>
      </c>
      <c r="E484" s="117">
        <f>+[73]INSUMOS!E6*8</f>
        <v>82560</v>
      </c>
      <c r="F484" s="118">
        <v>3</v>
      </c>
      <c r="G484" s="119">
        <f>+E484/F484</f>
        <v>27520</v>
      </c>
      <c r="H484" s="176"/>
    </row>
    <row r="485" spans="1:10" ht="14.4" thickBot="1" x14ac:dyDescent="0.3">
      <c r="A485" s="1315" t="s">
        <v>268</v>
      </c>
      <c r="B485" s="1336"/>
      <c r="C485" s="1336"/>
      <c r="D485" s="180" t="s">
        <v>261</v>
      </c>
      <c r="E485" s="181"/>
      <c r="F485" s="182">
        <v>0.05</v>
      </c>
      <c r="G485" s="183">
        <f>+F485*H505</f>
        <v>973.7</v>
      </c>
      <c r="H485" s="184"/>
    </row>
    <row r="486" spans="1:10" ht="15" thickBot="1" x14ac:dyDescent="0.35">
      <c r="A486" s="121"/>
      <c r="B486" s="107"/>
      <c r="C486" s="107"/>
      <c r="D486" s="107"/>
      <c r="E486" s="107"/>
      <c r="F486" s="107"/>
      <c r="G486" s="122" t="s">
        <v>241</v>
      </c>
      <c r="H486" s="139">
        <f>(SUM(G483:G485))</f>
        <v>58067.033333333333</v>
      </c>
    </row>
    <row r="487" spans="1:10" ht="15" thickBot="1" x14ac:dyDescent="0.35">
      <c r="A487" s="105" t="s">
        <v>242</v>
      </c>
      <c r="B487" s="106"/>
      <c r="C487" s="107"/>
      <c r="D487" s="107"/>
      <c r="E487" s="107"/>
      <c r="F487" s="107"/>
      <c r="G487" s="110"/>
      <c r="H487" s="185"/>
    </row>
    <row r="488" spans="1:10" ht="14.4" x14ac:dyDescent="0.3">
      <c r="A488" s="1296" t="s">
        <v>237</v>
      </c>
      <c r="B488" s="1297"/>
      <c r="C488" s="1297"/>
      <c r="D488" s="157" t="s">
        <v>1</v>
      </c>
      <c r="E488" s="157" t="s">
        <v>243</v>
      </c>
      <c r="F488" s="157" t="s">
        <v>239</v>
      </c>
      <c r="G488" s="174" t="s">
        <v>240</v>
      </c>
      <c r="H488" s="175"/>
    </row>
    <row r="489" spans="1:10" ht="14.4" x14ac:dyDescent="0.3">
      <c r="A489" s="1298" t="str">
        <f>+[73]INSUMOS!B7</f>
        <v>Concreto MR-42</v>
      </c>
      <c r="B489" s="1299"/>
      <c r="C489" s="1299"/>
      <c r="D489" s="129" t="str">
        <f>+[73]INSUMOS!C7</f>
        <v>m3</v>
      </c>
      <c r="E489" s="149">
        <f>+[73]INSUMOS!E7</f>
        <v>922466</v>
      </c>
      <c r="F489" s="131">
        <v>0.2</v>
      </c>
      <c r="G489" s="160">
        <f>E489*F489</f>
        <v>184493.2</v>
      </c>
      <c r="H489" s="176"/>
    </row>
    <row r="490" spans="1:10" ht="14.4" x14ac:dyDescent="0.3">
      <c r="A490" s="1298" t="s">
        <v>287</v>
      </c>
      <c r="B490" s="1299"/>
      <c r="C490" s="1299"/>
      <c r="D490" s="129" t="s">
        <v>288</v>
      </c>
      <c r="E490" s="130">
        <f>+[73]INSUMOS!E8</f>
        <v>11000</v>
      </c>
      <c r="F490" s="131">
        <v>0.03</v>
      </c>
      <c r="G490" s="160">
        <f>E490*F490</f>
        <v>330</v>
      </c>
      <c r="H490" s="176"/>
      <c r="I490" s="166"/>
    </row>
    <row r="491" spans="1:10" ht="14.4" x14ac:dyDescent="0.3">
      <c r="A491" s="1298" t="s">
        <v>289</v>
      </c>
      <c r="B491" s="1299"/>
      <c r="C491" s="1299"/>
      <c r="D491" s="129" t="s">
        <v>288</v>
      </c>
      <c r="E491" s="130">
        <f>+[73]INSUMOS!E9</f>
        <v>40619</v>
      </c>
      <c r="F491" s="131">
        <v>0.2</v>
      </c>
      <c r="G491" s="160">
        <f>+E491*F491</f>
        <v>8123.8</v>
      </c>
      <c r="H491" s="176"/>
      <c r="I491" s="166"/>
    </row>
    <row r="492" spans="1:10" ht="15" thickBot="1" x14ac:dyDescent="0.35">
      <c r="A492" s="1318" t="str">
        <f>+[73]INSUMOS!B39</f>
        <v>Acero de refuerzo PDR-60, Fy: 4200 kg/cm2</v>
      </c>
      <c r="B492" s="1319"/>
      <c r="C492" s="1319"/>
      <c r="D492" s="135" t="s">
        <v>221</v>
      </c>
      <c r="E492" s="222">
        <f>+[73]INSUMOS!E39</f>
        <v>6050</v>
      </c>
      <c r="F492" s="163">
        <v>3.1440440771349909</v>
      </c>
      <c r="G492" s="164">
        <f>+F492*E492</f>
        <v>19021.466666666696</v>
      </c>
      <c r="H492" s="184"/>
      <c r="J492" s="226"/>
    </row>
    <row r="493" spans="1:10" ht="15" thickBot="1" x14ac:dyDescent="0.35">
      <c r="A493" s="121"/>
      <c r="B493" s="107"/>
      <c r="C493" s="107"/>
      <c r="D493" s="107"/>
      <c r="E493" s="107"/>
      <c r="F493" s="107"/>
      <c r="G493" s="122" t="s">
        <v>241</v>
      </c>
      <c r="H493" s="139">
        <f>(SUM(G489:G492))</f>
        <v>211968.4666666667</v>
      </c>
    </row>
    <row r="494" spans="1:10" ht="15" thickBot="1" x14ac:dyDescent="0.35">
      <c r="A494" s="105" t="s">
        <v>245</v>
      </c>
      <c r="B494" s="106"/>
      <c r="C494" s="107"/>
      <c r="D494" s="107"/>
      <c r="E494" s="107"/>
      <c r="F494" s="107"/>
      <c r="G494" s="110"/>
      <c r="H494" s="185"/>
    </row>
    <row r="495" spans="1:10" ht="14.4" x14ac:dyDescent="0.3">
      <c r="A495" s="1309" t="s">
        <v>246</v>
      </c>
      <c r="B495" s="1310"/>
      <c r="C495" s="1310"/>
      <c r="D495" s="188" t="s">
        <v>1</v>
      </c>
      <c r="E495" s="188" t="s">
        <v>238</v>
      </c>
      <c r="F495" s="188" t="s">
        <v>239</v>
      </c>
      <c r="G495" s="190" t="s">
        <v>240</v>
      </c>
      <c r="H495" s="175"/>
    </row>
    <row r="496" spans="1:10" ht="14.4" x14ac:dyDescent="0.3">
      <c r="A496" s="1304"/>
      <c r="B496" s="1305"/>
      <c r="C496" s="1305"/>
      <c r="D496" s="227"/>
      <c r="E496" s="227"/>
      <c r="F496" s="228"/>
      <c r="G496" s="229"/>
      <c r="H496" s="176"/>
    </row>
    <row r="497" spans="1:10" ht="14.4" x14ac:dyDescent="0.3">
      <c r="A497" s="1332"/>
      <c r="B497" s="1333"/>
      <c r="C497" s="1333"/>
      <c r="D497" s="129"/>
      <c r="E497" s="152"/>
      <c r="F497" s="150"/>
      <c r="G497" s="160"/>
      <c r="H497" s="176"/>
    </row>
    <row r="498" spans="1:10" ht="15" thickBot="1" x14ac:dyDescent="0.35">
      <c r="A498" s="1334"/>
      <c r="B498" s="1335"/>
      <c r="C498" s="1335"/>
      <c r="D498" s="155"/>
      <c r="E498" s="137"/>
      <c r="F498" s="136"/>
      <c r="G498" s="193"/>
      <c r="H498" s="184"/>
    </row>
    <row r="499" spans="1:10" ht="15" thickBot="1" x14ac:dyDescent="0.35">
      <c r="A499" s="121"/>
      <c r="B499" s="107"/>
      <c r="C499" s="107"/>
      <c r="D499" s="107"/>
      <c r="E499" s="107"/>
      <c r="F499" s="107"/>
      <c r="G499" s="122" t="s">
        <v>241</v>
      </c>
      <c r="H499" s="139">
        <f>ROUND(SUM(G496:G498),0)</f>
        <v>0</v>
      </c>
    </row>
    <row r="500" spans="1:10" ht="15" thickBot="1" x14ac:dyDescent="0.35">
      <c r="A500" s="105" t="s">
        <v>250</v>
      </c>
      <c r="B500" s="106"/>
      <c r="C500" s="107"/>
      <c r="D500" s="107"/>
      <c r="E500" s="107"/>
      <c r="F500" s="107"/>
      <c r="G500" s="110"/>
      <c r="H500" s="185"/>
    </row>
    <row r="501" spans="1:10" ht="14.4" x14ac:dyDescent="0.3">
      <c r="A501" s="1313" t="s">
        <v>251</v>
      </c>
      <c r="B501" s="1314"/>
      <c r="C501" s="157" t="s">
        <v>252</v>
      </c>
      <c r="D501" s="157" t="s">
        <v>253</v>
      </c>
      <c r="E501" s="194" t="s">
        <v>254</v>
      </c>
      <c r="F501" s="157" t="s">
        <v>239</v>
      </c>
      <c r="G501" s="174" t="s">
        <v>240</v>
      </c>
      <c r="H501" s="175"/>
    </row>
    <row r="502" spans="1:10" ht="14.4" x14ac:dyDescent="0.3">
      <c r="A502" s="191" t="s">
        <v>275</v>
      </c>
      <c r="B502" s="151"/>
      <c r="C502" s="150">
        <f>+[73]M.O!N45*4</f>
        <v>189800</v>
      </c>
      <c r="D502" s="159">
        <v>1.8</v>
      </c>
      <c r="E502" s="150">
        <f>+D502*C502</f>
        <v>341640</v>
      </c>
      <c r="F502" s="131">
        <v>25</v>
      </c>
      <c r="G502" s="160">
        <f>ROUND(+E502/F502,0)</f>
        <v>13666</v>
      </c>
      <c r="H502" s="176"/>
    </row>
    <row r="503" spans="1:10" ht="14.4" x14ac:dyDescent="0.3">
      <c r="A503" s="1292" t="s">
        <v>263</v>
      </c>
      <c r="B503" s="1294"/>
      <c r="C503" s="150">
        <f>+[73]M.O!J45</f>
        <v>80665</v>
      </c>
      <c r="D503" s="159">
        <v>1.8</v>
      </c>
      <c r="E503" s="150">
        <f>+D503*C503</f>
        <v>145197</v>
      </c>
      <c r="F503" s="131">
        <v>25</v>
      </c>
      <c r="G503" s="160">
        <f>ROUND(+E503/F503,0)</f>
        <v>5808</v>
      </c>
      <c r="H503" s="176"/>
    </row>
    <row r="504" spans="1:10" ht="15" thickBot="1" x14ac:dyDescent="0.35">
      <c r="A504" s="1326"/>
      <c r="B504" s="1328"/>
      <c r="C504" s="136"/>
      <c r="D504" s="162"/>
      <c r="E504" s="136"/>
      <c r="F504" s="163"/>
      <c r="G504" s="230"/>
      <c r="H504" s="184"/>
      <c r="J504" s="231"/>
    </row>
    <row r="505" spans="1:10" ht="15" thickBot="1" x14ac:dyDescent="0.35">
      <c r="A505" s="121"/>
      <c r="B505" s="107"/>
      <c r="C505" s="107"/>
      <c r="D505" s="107"/>
      <c r="E505" s="107"/>
      <c r="F505" s="107"/>
      <c r="G505" s="122" t="s">
        <v>241</v>
      </c>
      <c r="H505" s="139">
        <f>(SUM(G502:G505))</f>
        <v>19474</v>
      </c>
      <c r="J505" s="213"/>
    </row>
    <row r="506" spans="1:10" ht="15" thickBot="1" x14ac:dyDescent="0.35">
      <c r="A506" s="121"/>
      <c r="B506" s="107"/>
      <c r="C506" s="107"/>
      <c r="D506" s="107"/>
      <c r="E506" s="107"/>
      <c r="F506" s="107"/>
      <c r="H506" s="185"/>
      <c r="I506" s="166"/>
    </row>
    <row r="507" spans="1:10" ht="15" thickBot="1" x14ac:dyDescent="0.35">
      <c r="A507" s="140"/>
      <c r="B507" s="133"/>
      <c r="C507" s="133"/>
      <c r="D507" s="133"/>
      <c r="E507" s="167"/>
      <c r="F507" s="168"/>
      <c r="G507" s="169" t="s">
        <v>257</v>
      </c>
      <c r="H507" s="123">
        <f>(H486+H493+H499+H505)</f>
        <v>289509.50000000006</v>
      </c>
      <c r="I507" s="232"/>
    </row>
    <row r="508" spans="1:10" ht="14.4" thickBot="1" x14ac:dyDescent="0.3"/>
    <row r="509" spans="1:10" ht="14.4" thickBot="1" x14ac:dyDescent="0.3">
      <c r="A509" s="100" t="s">
        <v>290</v>
      </c>
      <c r="B509" s="1285" t="str">
        <f>+'[73]PRESUP. CACHENCHE'!B30</f>
        <v>BORDILLO (15x20) EN CONCRETO fc=3000 PSI A LA COMPRENSION</v>
      </c>
      <c r="C509" s="1285"/>
      <c r="D509" s="1285"/>
      <c r="E509" s="1285"/>
      <c r="F509" s="1285"/>
      <c r="G509" s="101" t="s">
        <v>235</v>
      </c>
      <c r="H509" s="102" t="s">
        <v>291</v>
      </c>
    </row>
    <row r="510" spans="1:10" ht="14.4" x14ac:dyDescent="0.3">
      <c r="A510" s="105"/>
      <c r="B510" s="106"/>
      <c r="C510" s="107"/>
      <c r="D510" s="106"/>
      <c r="E510" s="106"/>
      <c r="F510" s="106"/>
      <c r="G510" s="108"/>
      <c r="H510" s="109"/>
    </row>
    <row r="511" spans="1:10" ht="15" thickBot="1" x14ac:dyDescent="0.35">
      <c r="A511" s="105" t="s">
        <v>236</v>
      </c>
      <c r="B511" s="106"/>
      <c r="C511" s="107"/>
      <c r="D511" s="107"/>
      <c r="E511" s="107"/>
      <c r="F511" s="107"/>
      <c r="G511" s="110"/>
      <c r="H511" s="185"/>
    </row>
    <row r="512" spans="1:10" ht="26.25" customHeight="1" x14ac:dyDescent="0.3">
      <c r="A512" s="1296" t="s">
        <v>237</v>
      </c>
      <c r="B512" s="1297"/>
      <c r="C512" s="1297"/>
      <c r="D512" s="172" t="s">
        <v>1</v>
      </c>
      <c r="E512" s="173" t="s">
        <v>238</v>
      </c>
      <c r="F512" s="157" t="s">
        <v>239</v>
      </c>
      <c r="G512" s="233" t="s">
        <v>240</v>
      </c>
      <c r="H512" s="175"/>
    </row>
    <row r="513" spans="1:8" ht="27" customHeight="1" x14ac:dyDescent="0.3">
      <c r="A513" s="1338" t="str">
        <f>+[73]INSUMOS!B31</f>
        <v>Vibrador de concreto, potencia aproximada de 3 hp, mangueras de 4 a 6 metros</v>
      </c>
      <c r="B513" s="1305"/>
      <c r="C513" s="1305"/>
      <c r="D513" s="116" t="str">
        <f>+[73]INSUMOS!C31</f>
        <v>dia</v>
      </c>
      <c r="E513" s="117">
        <f>+[73]INSUMOS!E31</f>
        <v>48720</v>
      </c>
      <c r="F513" s="118">
        <v>15</v>
      </c>
      <c r="G513" s="234">
        <f>+E513/F513</f>
        <v>3248</v>
      </c>
      <c r="H513" s="176"/>
    </row>
    <row r="514" spans="1:8" ht="14.4" x14ac:dyDescent="0.3">
      <c r="A514" s="1339" t="str">
        <f>+[73]INSUMOS!B5</f>
        <v xml:space="preserve">Formaleta metálica </v>
      </c>
      <c r="B514" s="1339"/>
      <c r="C514" s="1339"/>
      <c r="D514" s="235" t="str">
        <f>+[73]INSUMOS!C5</f>
        <v>m2xdia</v>
      </c>
      <c r="E514" s="236">
        <f>+[73]INSUMOS!E5</f>
        <v>35488</v>
      </c>
      <c r="F514" s="237">
        <v>1.5651406897768407</v>
      </c>
      <c r="G514" s="117">
        <f>+E514/F514</f>
        <v>22673.999999999945</v>
      </c>
      <c r="H514" s="238"/>
    </row>
    <row r="515" spans="1:8" ht="14.4" thickBot="1" x14ac:dyDescent="0.3">
      <c r="A515" s="1337" t="s">
        <v>268</v>
      </c>
      <c r="B515" s="1337"/>
      <c r="C515" s="1337"/>
      <c r="D515" s="116" t="s">
        <v>261</v>
      </c>
      <c r="E515" s="117"/>
      <c r="F515" s="118">
        <v>0.05</v>
      </c>
      <c r="G515" s="234">
        <f>+F515*H534</f>
        <v>1622.8000000000002</v>
      </c>
      <c r="H515" s="184"/>
    </row>
    <row r="516" spans="1:8" ht="15" thickBot="1" x14ac:dyDescent="0.35">
      <c r="A516" s="121"/>
      <c r="B516" s="107"/>
      <c r="C516" s="107"/>
      <c r="D516" s="107"/>
      <c r="E516" s="107"/>
      <c r="F516" s="107"/>
      <c r="G516" s="122" t="s">
        <v>241</v>
      </c>
      <c r="H516" s="139">
        <f>ROUND(SUM(G513:G515),0)</f>
        <v>27545</v>
      </c>
    </row>
    <row r="517" spans="1:8" ht="15" thickBot="1" x14ac:dyDescent="0.35">
      <c r="A517" s="105" t="s">
        <v>242</v>
      </c>
      <c r="B517" s="106"/>
      <c r="C517" s="107"/>
      <c r="D517" s="107"/>
      <c r="E517" s="107"/>
      <c r="F517" s="107"/>
      <c r="G517" s="110"/>
      <c r="H517" s="185"/>
    </row>
    <row r="518" spans="1:8" ht="14.4" x14ac:dyDescent="0.3">
      <c r="A518" s="1296" t="s">
        <v>237</v>
      </c>
      <c r="B518" s="1297"/>
      <c r="C518" s="1297"/>
      <c r="D518" s="157" t="s">
        <v>1</v>
      </c>
      <c r="E518" s="157" t="s">
        <v>243</v>
      </c>
      <c r="F518" s="157" t="s">
        <v>239</v>
      </c>
      <c r="G518" s="174" t="s">
        <v>240</v>
      </c>
      <c r="H518" s="175"/>
    </row>
    <row r="519" spans="1:8" ht="14.4" x14ac:dyDescent="0.3">
      <c r="A519" s="1292" t="str">
        <f>+[73]INSUMOS!B33</f>
        <v>Concreto 3000 PSI</v>
      </c>
      <c r="B519" s="1293"/>
      <c r="C519" s="1294"/>
      <c r="D519" s="129" t="str">
        <f>+[73]INSUMOS!C33</f>
        <v>m3</v>
      </c>
      <c r="E519" s="130">
        <f>+[73]INSUMOS!E33</f>
        <v>774872.34615384613</v>
      </c>
      <c r="F519" s="131">
        <v>0.03</v>
      </c>
      <c r="G519" s="160">
        <f>E519*F519</f>
        <v>23246.170384615383</v>
      </c>
      <c r="H519" s="176"/>
    </row>
    <row r="520" spans="1:8" ht="14.4" x14ac:dyDescent="0.3">
      <c r="A520" s="1298" t="str">
        <f>+[73]INSUMOS!B34</f>
        <v xml:space="preserve">Mortero 1:3 </v>
      </c>
      <c r="B520" s="1299"/>
      <c r="C520" s="1299"/>
      <c r="D520" s="129" t="str">
        <f>+[73]INSUMOS!C34</f>
        <v>m3</v>
      </c>
      <c r="E520" s="130">
        <f>+[73]INSUMOS!E34</f>
        <v>432000</v>
      </c>
      <c r="F520" s="239">
        <v>4.0000000000000001E-3</v>
      </c>
      <c r="G520" s="160">
        <f>+E520*F520</f>
        <v>1728</v>
      </c>
      <c r="H520" s="176"/>
    </row>
    <row r="521" spans="1:8" ht="15" thickBot="1" x14ac:dyDescent="0.35">
      <c r="A521" s="1318"/>
      <c r="B521" s="1319"/>
      <c r="C521" s="1319"/>
      <c r="D521" s="135"/>
      <c r="E521" s="222"/>
      <c r="F521" s="223"/>
      <c r="G521" s="164"/>
      <c r="H521" s="184"/>
    </row>
    <row r="522" spans="1:8" ht="15" thickBot="1" x14ac:dyDescent="0.35">
      <c r="A522" s="121"/>
      <c r="B522" s="107"/>
      <c r="C522" s="107"/>
      <c r="D522" s="107"/>
      <c r="E522" s="107"/>
      <c r="F522" s="107"/>
      <c r="G522" s="122" t="s">
        <v>241</v>
      </c>
      <c r="H522" s="139">
        <f>ROUND(SUM(G519:G521),0)</f>
        <v>24974</v>
      </c>
    </row>
    <row r="523" spans="1:8" ht="15" thickBot="1" x14ac:dyDescent="0.35">
      <c r="A523" s="105" t="s">
        <v>245</v>
      </c>
      <c r="B523" s="106"/>
      <c r="C523" s="107"/>
      <c r="D523" s="107"/>
      <c r="E523" s="107"/>
      <c r="F523" s="107"/>
      <c r="G523" s="110"/>
      <c r="H523" s="185"/>
    </row>
    <row r="524" spans="1:8" ht="14.4" x14ac:dyDescent="0.3">
      <c r="A524" s="1309" t="s">
        <v>246</v>
      </c>
      <c r="B524" s="1310"/>
      <c r="C524" s="1310"/>
      <c r="D524" s="188" t="s">
        <v>1</v>
      </c>
      <c r="E524" s="188" t="s">
        <v>238</v>
      </c>
      <c r="F524" s="188" t="s">
        <v>239</v>
      </c>
      <c r="G524" s="190" t="s">
        <v>240</v>
      </c>
      <c r="H524" s="175"/>
    </row>
    <row r="525" spans="1:8" ht="14.4" x14ac:dyDescent="0.3">
      <c r="A525" s="1304"/>
      <c r="B525" s="1305"/>
      <c r="C525" s="1305"/>
      <c r="D525" s="227"/>
      <c r="E525" s="227"/>
      <c r="F525" s="228"/>
      <c r="G525" s="229"/>
      <c r="H525" s="176"/>
    </row>
    <row r="526" spans="1:8" ht="14.4" x14ac:dyDescent="0.3">
      <c r="A526" s="1332"/>
      <c r="B526" s="1333"/>
      <c r="C526" s="1333"/>
      <c r="D526" s="129"/>
      <c r="E526" s="152"/>
      <c r="F526" s="150"/>
      <c r="G526" s="160"/>
      <c r="H526" s="176"/>
    </row>
    <row r="527" spans="1:8" ht="15" thickBot="1" x14ac:dyDescent="0.35">
      <c r="A527" s="1334"/>
      <c r="B527" s="1335"/>
      <c r="C527" s="1335"/>
      <c r="D527" s="155"/>
      <c r="E527" s="137"/>
      <c r="F527" s="136"/>
      <c r="G527" s="193"/>
      <c r="H527" s="184"/>
    </row>
    <row r="528" spans="1:8" ht="15" thickBot="1" x14ac:dyDescent="0.35">
      <c r="A528" s="121"/>
      <c r="B528" s="107"/>
      <c r="C528" s="107"/>
      <c r="D528" s="107"/>
      <c r="E528" s="107"/>
      <c r="F528" s="107"/>
      <c r="G528" s="122" t="s">
        <v>241</v>
      </c>
      <c r="H528" s="139">
        <f>ROUND(SUM(G525:G527),0)</f>
        <v>0</v>
      </c>
    </row>
    <row r="529" spans="1:10" ht="15" thickBot="1" x14ac:dyDescent="0.35">
      <c r="A529" s="105" t="s">
        <v>250</v>
      </c>
      <c r="B529" s="106"/>
      <c r="C529" s="107"/>
      <c r="D529" s="107"/>
      <c r="E529" s="107"/>
      <c r="F529" s="107"/>
      <c r="G529" s="110"/>
      <c r="H529" s="185"/>
    </row>
    <row r="530" spans="1:10" ht="14.4" x14ac:dyDescent="0.3">
      <c r="A530" s="1313" t="s">
        <v>251</v>
      </c>
      <c r="B530" s="1314"/>
      <c r="C530" s="157" t="s">
        <v>252</v>
      </c>
      <c r="D530" s="157" t="s">
        <v>253</v>
      </c>
      <c r="E530" s="194" t="s">
        <v>254</v>
      </c>
      <c r="F530" s="157" t="s">
        <v>239</v>
      </c>
      <c r="G530" s="174" t="s">
        <v>240</v>
      </c>
      <c r="H530" s="175"/>
    </row>
    <row r="531" spans="1:10" ht="14.4" x14ac:dyDescent="0.3">
      <c r="A531" s="191" t="s">
        <v>275</v>
      </c>
      <c r="B531" s="151"/>
      <c r="C531" s="150">
        <f>+[73]M.O!N45*4</f>
        <v>189800</v>
      </c>
      <c r="D531" s="159">
        <v>1.8</v>
      </c>
      <c r="E531" s="150">
        <f>+D531*C531</f>
        <v>341640</v>
      </c>
      <c r="F531" s="131">
        <v>15</v>
      </c>
      <c r="G531" s="160">
        <f>ROUND(+E531/F531,0)</f>
        <v>22776</v>
      </c>
      <c r="H531" s="176"/>
    </row>
    <row r="532" spans="1:10" ht="14.4" x14ac:dyDescent="0.3">
      <c r="A532" s="1292" t="s">
        <v>263</v>
      </c>
      <c r="B532" s="1294"/>
      <c r="C532" s="150">
        <f>+[73]M.O!J45</f>
        <v>80665</v>
      </c>
      <c r="D532" s="159">
        <v>1.8</v>
      </c>
      <c r="E532" s="150">
        <f>+D532*C532</f>
        <v>145197</v>
      </c>
      <c r="F532" s="131">
        <v>15</v>
      </c>
      <c r="G532" s="160">
        <f>ROUND(+E532/F532,0)</f>
        <v>9680</v>
      </c>
      <c r="H532" s="176"/>
    </row>
    <row r="533" spans="1:10" ht="15" thickBot="1" x14ac:dyDescent="0.35">
      <c r="A533" s="1326"/>
      <c r="B533" s="1328"/>
      <c r="C533" s="136"/>
      <c r="D533" s="162"/>
      <c r="E533" s="136"/>
      <c r="F533" s="163"/>
      <c r="G533" s="230"/>
      <c r="H533" s="184"/>
      <c r="J533" s="212"/>
    </row>
    <row r="534" spans="1:10" ht="15" thickBot="1" x14ac:dyDescent="0.35">
      <c r="A534" s="121"/>
      <c r="B534" s="107"/>
      <c r="C534" s="107"/>
      <c r="D534" s="107"/>
      <c r="E534" s="107"/>
      <c r="F534" s="107"/>
      <c r="G534" s="122" t="s">
        <v>241</v>
      </c>
      <c r="H534" s="139">
        <f>ROUND(SUM(G531:G534),0)</f>
        <v>32456</v>
      </c>
      <c r="J534" s="225"/>
    </row>
    <row r="535" spans="1:10" ht="15" thickBot="1" x14ac:dyDescent="0.35">
      <c r="A535" s="121"/>
      <c r="B535" s="107"/>
      <c r="C535" s="107"/>
      <c r="D535" s="107"/>
      <c r="E535" s="107"/>
      <c r="F535" s="107"/>
      <c r="H535" s="185"/>
      <c r="I535" s="166"/>
    </row>
    <row r="536" spans="1:10" ht="15" thickBot="1" x14ac:dyDescent="0.35">
      <c r="A536" s="140"/>
      <c r="B536" s="133"/>
      <c r="C536" s="133"/>
      <c r="D536" s="133"/>
      <c r="E536" s="167"/>
      <c r="F536" s="168"/>
      <c r="G536" s="169" t="s">
        <v>257</v>
      </c>
      <c r="H536" s="123">
        <f>(H516+H522+H528+H534)</f>
        <v>84975</v>
      </c>
      <c r="I536" s="104"/>
    </row>
    <row r="537" spans="1:10" ht="14.4" thickBot="1" x14ac:dyDescent="0.3"/>
    <row r="538" spans="1:10" ht="14.4" thickBot="1" x14ac:dyDescent="0.3">
      <c r="A538" s="100" t="s">
        <v>292</v>
      </c>
      <c r="B538" s="1285" t="str">
        <f>+'[73]PRESUP. CACHENCHE'!B31</f>
        <v>ANDENES (e=0.10) EN CONCRETO fc=3000 PSI A LA COMPRENSION. INCLUYE MALLA ELECTROSOLDADA DE REFUERZO</v>
      </c>
      <c r="C538" s="1285"/>
      <c r="D538" s="1285"/>
      <c r="E538" s="1285"/>
      <c r="F538" s="1285"/>
      <c r="G538" s="101" t="s">
        <v>235</v>
      </c>
      <c r="H538" s="102" t="s">
        <v>206</v>
      </c>
    </row>
    <row r="539" spans="1:10" ht="14.4" x14ac:dyDescent="0.3">
      <c r="A539" s="105"/>
      <c r="B539" s="106"/>
      <c r="C539" s="107"/>
      <c r="D539" s="106"/>
      <c r="E539" s="106"/>
      <c r="F539" s="106"/>
      <c r="G539" s="108"/>
      <c r="H539" s="109"/>
    </row>
    <row r="540" spans="1:10" ht="15" thickBot="1" x14ac:dyDescent="0.35">
      <c r="A540" s="105" t="s">
        <v>236</v>
      </c>
      <c r="B540" s="106"/>
      <c r="C540" s="107"/>
      <c r="D540" s="107"/>
      <c r="E540" s="107"/>
      <c r="F540" s="107"/>
      <c r="G540" s="110"/>
      <c r="H540" s="185"/>
    </row>
    <row r="541" spans="1:10" ht="14.4" x14ac:dyDescent="0.3">
      <c r="A541" s="1296" t="s">
        <v>237</v>
      </c>
      <c r="B541" s="1297"/>
      <c r="C541" s="1297"/>
      <c r="D541" s="172" t="s">
        <v>1</v>
      </c>
      <c r="E541" s="173" t="s">
        <v>238</v>
      </c>
      <c r="F541" s="157" t="s">
        <v>239</v>
      </c>
      <c r="G541" s="233" t="s">
        <v>240</v>
      </c>
      <c r="H541" s="175"/>
    </row>
    <row r="542" spans="1:10" ht="14.4" x14ac:dyDescent="0.3">
      <c r="A542" s="1338" t="str">
        <f>+[73]INSUMOS!B5</f>
        <v xml:space="preserve">Formaleta metálica </v>
      </c>
      <c r="B542" s="1305"/>
      <c r="C542" s="1305"/>
      <c r="D542" s="116" t="str">
        <f>+[73]INSUMOS!C5</f>
        <v>m2xdia</v>
      </c>
      <c r="E542" s="116">
        <f>+[73]INSUMOS!E5</f>
        <v>35488</v>
      </c>
      <c r="F542" s="118">
        <v>20</v>
      </c>
      <c r="G542" s="234">
        <f>+E542/F542</f>
        <v>1774.4</v>
      </c>
      <c r="H542" s="176"/>
    </row>
    <row r="543" spans="1:10" ht="14.4" x14ac:dyDescent="0.3">
      <c r="A543" s="1337" t="s">
        <v>265</v>
      </c>
      <c r="B543" s="1337"/>
      <c r="C543" s="1337"/>
      <c r="D543" s="116" t="s">
        <v>261</v>
      </c>
      <c r="E543" s="117"/>
      <c r="F543" s="118">
        <v>0.1</v>
      </c>
      <c r="G543" s="234">
        <f>+F543*H564</f>
        <v>2434.2000000000003</v>
      </c>
      <c r="H543" s="176"/>
    </row>
    <row r="544" spans="1:10" ht="14.4" thickBot="1" x14ac:dyDescent="0.3">
      <c r="A544" s="1340"/>
      <c r="B544" s="1341"/>
      <c r="C544" s="1341"/>
      <c r="D544" s="240"/>
      <c r="E544" s="241"/>
      <c r="F544" s="242"/>
      <c r="G544" s="243"/>
      <c r="H544" s="184"/>
    </row>
    <row r="545" spans="1:8" ht="15" thickBot="1" x14ac:dyDescent="0.35">
      <c r="A545" s="121"/>
      <c r="B545" s="107"/>
      <c r="C545" s="107"/>
      <c r="D545" s="107"/>
      <c r="E545" s="107"/>
      <c r="F545" s="107"/>
      <c r="G545" s="122" t="s">
        <v>241</v>
      </c>
      <c r="H545" s="139">
        <f>ROUND(SUM(G542:G544),0)</f>
        <v>4209</v>
      </c>
    </row>
    <row r="546" spans="1:8" ht="15" thickBot="1" x14ac:dyDescent="0.35">
      <c r="A546" s="105" t="s">
        <v>242</v>
      </c>
      <c r="B546" s="106"/>
      <c r="C546" s="107"/>
      <c r="D546" s="107"/>
      <c r="E546" s="107"/>
      <c r="F546" s="107"/>
      <c r="G546" s="110"/>
      <c r="H546" s="185"/>
    </row>
    <row r="547" spans="1:8" ht="14.4" x14ac:dyDescent="0.3">
      <c r="A547" s="1296" t="s">
        <v>237</v>
      </c>
      <c r="B547" s="1297"/>
      <c r="C547" s="1297"/>
      <c r="D547" s="157" t="s">
        <v>1</v>
      </c>
      <c r="E547" s="157" t="s">
        <v>243</v>
      </c>
      <c r="F547" s="157" t="s">
        <v>239</v>
      </c>
      <c r="G547" s="174" t="s">
        <v>240</v>
      </c>
      <c r="H547" s="175"/>
    </row>
    <row r="548" spans="1:8" ht="14.4" x14ac:dyDescent="0.3">
      <c r="A548" s="1342" t="str">
        <f>+[73]INSUMOS!B33</f>
        <v>Concreto 3000 PSI</v>
      </c>
      <c r="B548" s="1343"/>
      <c r="C548" s="1343"/>
      <c r="D548" s="244" t="str">
        <f>+[73]INSUMOS!C33</f>
        <v>m3</v>
      </c>
      <c r="E548" s="245">
        <f>+[73]INSUMOS!E33</f>
        <v>774872.34615384613</v>
      </c>
      <c r="F548" s="131">
        <v>0.10017306984166</v>
      </c>
      <c r="G548" s="160">
        <f>E548*F548</f>
        <v>77621.341649640162</v>
      </c>
      <c r="H548" s="176"/>
    </row>
    <row r="549" spans="1:8" ht="14.4" x14ac:dyDescent="0.3">
      <c r="A549" s="1298" t="str">
        <f>+[73]INSUMOS!B9</f>
        <v>Antisol</v>
      </c>
      <c r="B549" s="1299"/>
      <c r="C549" s="1299"/>
      <c r="D549" s="129" t="str">
        <f>+[73]INSUMOS!C9</f>
        <v>kg</v>
      </c>
      <c r="E549" s="130">
        <f>+[73]INSUMOS!E9</f>
        <v>40619</v>
      </c>
      <c r="F549" s="131">
        <v>0.18047711662030086</v>
      </c>
      <c r="G549" s="160">
        <f>E549*F549</f>
        <v>7330.8</v>
      </c>
      <c r="H549" s="176"/>
    </row>
    <row r="550" spans="1:8" ht="14.4" x14ac:dyDescent="0.3">
      <c r="A550" s="1298"/>
      <c r="B550" s="1299"/>
      <c r="C550" s="1299"/>
      <c r="D550" s="129"/>
      <c r="E550" s="130"/>
      <c r="F550" s="239"/>
      <c r="G550" s="160"/>
      <c r="H550" s="176"/>
    </row>
    <row r="551" spans="1:8" ht="15" thickBot="1" x14ac:dyDescent="0.35">
      <c r="A551" s="1318"/>
      <c r="B551" s="1319"/>
      <c r="C551" s="1319"/>
      <c r="D551" s="135"/>
      <c r="E551" s="222"/>
      <c r="F551" s="223"/>
      <c r="G551" s="164"/>
      <c r="H551" s="184"/>
    </row>
    <row r="552" spans="1:8" ht="15" thickBot="1" x14ac:dyDescent="0.35">
      <c r="A552" s="121"/>
      <c r="B552" s="107"/>
      <c r="C552" s="107"/>
      <c r="D552" s="107"/>
      <c r="E552" s="107"/>
      <c r="F552" s="107"/>
      <c r="G552" s="122" t="s">
        <v>241</v>
      </c>
      <c r="H552" s="139">
        <f>ROUND(SUM(G548:G551),0)</f>
        <v>84952</v>
      </c>
    </row>
    <row r="553" spans="1:8" ht="15" thickBot="1" x14ac:dyDescent="0.35">
      <c r="A553" s="105" t="s">
        <v>245</v>
      </c>
      <c r="B553" s="106"/>
      <c r="C553" s="107"/>
      <c r="D553" s="107"/>
      <c r="E553" s="107"/>
      <c r="F553" s="107"/>
      <c r="G553" s="110"/>
      <c r="H553" s="185"/>
    </row>
    <row r="554" spans="1:8" ht="14.4" x14ac:dyDescent="0.3">
      <c r="A554" s="1309" t="s">
        <v>246</v>
      </c>
      <c r="B554" s="1310"/>
      <c r="C554" s="1310"/>
      <c r="D554" s="188" t="s">
        <v>1</v>
      </c>
      <c r="E554" s="188" t="s">
        <v>238</v>
      </c>
      <c r="F554" s="188" t="s">
        <v>239</v>
      </c>
      <c r="G554" s="190" t="s">
        <v>240</v>
      </c>
      <c r="H554" s="175"/>
    </row>
    <row r="555" spans="1:8" ht="14.4" x14ac:dyDescent="0.3">
      <c r="A555" s="1304"/>
      <c r="B555" s="1305"/>
      <c r="C555" s="1305"/>
      <c r="D555" s="227"/>
      <c r="E555" s="227"/>
      <c r="F555" s="228"/>
      <c r="G555" s="229"/>
      <c r="H555" s="176"/>
    </row>
    <row r="556" spans="1:8" ht="14.4" x14ac:dyDescent="0.3">
      <c r="A556" s="1332"/>
      <c r="B556" s="1333"/>
      <c r="C556" s="1333"/>
      <c r="D556" s="129"/>
      <c r="E556" s="152"/>
      <c r="F556" s="150"/>
      <c r="G556" s="160"/>
      <c r="H556" s="176"/>
    </row>
    <row r="557" spans="1:8" ht="15" thickBot="1" x14ac:dyDescent="0.35">
      <c r="A557" s="1334"/>
      <c r="B557" s="1335"/>
      <c r="C557" s="1335"/>
      <c r="D557" s="155"/>
      <c r="E557" s="137"/>
      <c r="F557" s="136"/>
      <c r="G557" s="193"/>
      <c r="H557" s="184"/>
    </row>
    <row r="558" spans="1:8" ht="15" thickBot="1" x14ac:dyDescent="0.35">
      <c r="A558" s="121"/>
      <c r="B558" s="107"/>
      <c r="C558" s="107"/>
      <c r="D558" s="107"/>
      <c r="E558" s="107"/>
      <c r="F558" s="107"/>
      <c r="G558" s="122" t="s">
        <v>241</v>
      </c>
      <c r="H558" s="139">
        <f>ROUND(SUM(G555:G557),0)</f>
        <v>0</v>
      </c>
    </row>
    <row r="559" spans="1:8" ht="15" thickBot="1" x14ac:dyDescent="0.35">
      <c r="A559" s="105" t="s">
        <v>250</v>
      </c>
      <c r="B559" s="106"/>
      <c r="C559" s="107"/>
      <c r="D559" s="107"/>
      <c r="E559" s="107"/>
      <c r="F559" s="107"/>
      <c r="G559" s="110"/>
      <c r="H559" s="185"/>
    </row>
    <row r="560" spans="1:8" ht="14.4" x14ac:dyDescent="0.3">
      <c r="A560" s="1313" t="s">
        <v>251</v>
      </c>
      <c r="B560" s="1314"/>
      <c r="C560" s="157" t="s">
        <v>252</v>
      </c>
      <c r="D560" s="157" t="s">
        <v>253</v>
      </c>
      <c r="E560" s="194" t="s">
        <v>254</v>
      </c>
      <c r="F560" s="157" t="s">
        <v>239</v>
      </c>
      <c r="G560" s="174" t="s">
        <v>240</v>
      </c>
      <c r="H560" s="175"/>
    </row>
    <row r="561" spans="1:10" ht="14.4" x14ac:dyDescent="0.3">
      <c r="A561" s="191" t="s">
        <v>275</v>
      </c>
      <c r="B561" s="151"/>
      <c r="C561" s="150">
        <f>+[73]M.O!N45*4</f>
        <v>189800</v>
      </c>
      <c r="D561" s="159">
        <v>1.8</v>
      </c>
      <c r="E561" s="150">
        <f>+D561*C561</f>
        <v>341640</v>
      </c>
      <c r="F561" s="131">
        <f>+F542</f>
        <v>20</v>
      </c>
      <c r="G561" s="160">
        <f>ROUND(+E561/F561,0)</f>
        <v>17082</v>
      </c>
      <c r="H561" s="176"/>
    </row>
    <row r="562" spans="1:10" ht="14.4" x14ac:dyDescent="0.3">
      <c r="A562" s="1292" t="s">
        <v>263</v>
      </c>
      <c r="B562" s="1294"/>
      <c r="C562" s="150">
        <f>+[73]M.O!J45</f>
        <v>80665</v>
      </c>
      <c r="D562" s="159">
        <v>1.8</v>
      </c>
      <c r="E562" s="150">
        <f>+D562*C562</f>
        <v>145197</v>
      </c>
      <c r="F562" s="131">
        <f>+F561</f>
        <v>20</v>
      </c>
      <c r="G562" s="160">
        <f>ROUND(+E562/F562,0)</f>
        <v>7260</v>
      </c>
      <c r="H562" s="176"/>
    </row>
    <row r="563" spans="1:10" ht="15" thickBot="1" x14ac:dyDescent="0.35">
      <c r="A563" s="1326"/>
      <c r="B563" s="1328"/>
      <c r="C563" s="136"/>
      <c r="D563" s="162"/>
      <c r="E563" s="136"/>
      <c r="F563" s="163"/>
      <c r="G563" s="230"/>
      <c r="H563" s="184"/>
    </row>
    <row r="564" spans="1:10" ht="15" thickBot="1" x14ac:dyDescent="0.35">
      <c r="A564" s="121"/>
      <c r="B564" s="107"/>
      <c r="C564" s="107"/>
      <c r="D564" s="107"/>
      <c r="E564" s="107"/>
      <c r="F564" s="107"/>
      <c r="G564" s="122" t="s">
        <v>241</v>
      </c>
      <c r="H564" s="139">
        <f>ROUND(SUM(G561:G564),0)</f>
        <v>24342</v>
      </c>
      <c r="J564" s="213"/>
    </row>
    <row r="565" spans="1:10" ht="15" thickBot="1" x14ac:dyDescent="0.35">
      <c r="A565" s="121"/>
      <c r="B565" s="107"/>
      <c r="C565" s="107"/>
      <c r="D565" s="107"/>
      <c r="E565" s="107"/>
      <c r="F565" s="107"/>
      <c r="H565" s="185"/>
    </row>
    <row r="566" spans="1:10" ht="15" thickBot="1" x14ac:dyDescent="0.35">
      <c r="A566" s="140"/>
      <c r="B566" s="133"/>
      <c r="C566" s="133"/>
      <c r="D566" s="133"/>
      <c r="E566" s="167"/>
      <c r="F566" s="168"/>
      <c r="G566" s="169" t="s">
        <v>257</v>
      </c>
      <c r="H566" s="123">
        <f>(H545+H552+H558+H564)</f>
        <v>113503</v>
      </c>
      <c r="I566" s="166"/>
    </row>
    <row r="567" spans="1:10" ht="14.4" thickBot="1" x14ac:dyDescent="0.3"/>
    <row r="568" spans="1:10" ht="14.4" thickBot="1" x14ac:dyDescent="0.3">
      <c r="A568" s="100" t="s">
        <v>293</v>
      </c>
      <c r="B568" s="1285" t="str">
        <f>+'[73]PRESUP. CACHENCHE'!B32</f>
        <v>SUMINISTRO E INSTALACIÓN DE GEOTEXTIL TEJIDO TR3000 O SIMILAR</v>
      </c>
      <c r="C568" s="1285"/>
      <c r="D568" s="1285"/>
      <c r="E568" s="1285"/>
      <c r="F568" s="1285"/>
      <c r="G568" s="101" t="s">
        <v>235</v>
      </c>
      <c r="H568" s="102" t="s">
        <v>206</v>
      </c>
    </row>
    <row r="569" spans="1:10" ht="14.4" x14ac:dyDescent="0.3">
      <c r="A569" s="105"/>
      <c r="B569" s="106"/>
      <c r="C569" s="107"/>
      <c r="D569" s="106"/>
      <c r="E569" s="106"/>
      <c r="F569" s="106"/>
      <c r="G569" s="108"/>
      <c r="H569" s="109"/>
    </row>
    <row r="570" spans="1:10" ht="15" thickBot="1" x14ac:dyDescent="0.35">
      <c r="A570" s="105" t="s">
        <v>236</v>
      </c>
      <c r="B570" s="106"/>
      <c r="C570" s="107"/>
      <c r="D570" s="107"/>
      <c r="E570" s="107"/>
      <c r="F570" s="107"/>
      <c r="G570" s="110"/>
      <c r="H570" s="185"/>
    </row>
    <row r="571" spans="1:10" ht="14.4" x14ac:dyDescent="0.3">
      <c r="A571" s="1296" t="s">
        <v>237</v>
      </c>
      <c r="B571" s="1297"/>
      <c r="C571" s="1297"/>
      <c r="D571" s="172" t="s">
        <v>1</v>
      </c>
      <c r="E571" s="173" t="s">
        <v>238</v>
      </c>
      <c r="F571" s="157" t="s">
        <v>239</v>
      </c>
      <c r="G571" s="233" t="s">
        <v>240</v>
      </c>
      <c r="H571" s="175"/>
    </row>
    <row r="572" spans="1:10" ht="14.4" x14ac:dyDescent="0.3">
      <c r="A572" s="1337" t="s">
        <v>268</v>
      </c>
      <c r="B572" s="1337"/>
      <c r="C572" s="1337"/>
      <c r="D572" s="116" t="s">
        <v>261</v>
      </c>
      <c r="E572" s="117"/>
      <c r="F572" s="118">
        <v>0.05</v>
      </c>
      <c r="G572" s="234">
        <f>+F572*H594</f>
        <v>22.55</v>
      </c>
      <c r="H572" s="176"/>
    </row>
    <row r="573" spans="1:10" ht="14.4" x14ac:dyDescent="0.3">
      <c r="A573" s="1337"/>
      <c r="B573" s="1337"/>
      <c r="C573" s="1337"/>
      <c r="D573" s="116"/>
      <c r="E573" s="117"/>
      <c r="F573" s="118"/>
      <c r="G573" s="234"/>
      <c r="H573" s="176"/>
    </row>
    <row r="574" spans="1:10" ht="14.4" thickBot="1" x14ac:dyDescent="0.3">
      <c r="A574" s="1340"/>
      <c r="B574" s="1341"/>
      <c r="C574" s="1341"/>
      <c r="D574" s="240"/>
      <c r="E574" s="241"/>
      <c r="F574" s="242"/>
      <c r="G574" s="243"/>
      <c r="H574" s="184"/>
    </row>
    <row r="575" spans="1:10" ht="15" thickBot="1" x14ac:dyDescent="0.35">
      <c r="A575" s="121"/>
      <c r="B575" s="107"/>
      <c r="C575" s="107"/>
      <c r="D575" s="107"/>
      <c r="E575" s="107"/>
      <c r="F575" s="107"/>
      <c r="G575" s="122" t="s">
        <v>241</v>
      </c>
      <c r="H575" s="139">
        <f>ROUND(SUM(G572:G574),0)</f>
        <v>23</v>
      </c>
    </row>
    <row r="576" spans="1:10" ht="15" thickBot="1" x14ac:dyDescent="0.35">
      <c r="A576" s="105" t="s">
        <v>242</v>
      </c>
      <c r="B576" s="106"/>
      <c r="C576" s="107"/>
      <c r="D576" s="107"/>
      <c r="E576" s="107"/>
      <c r="F576" s="107"/>
      <c r="G576" s="110"/>
      <c r="H576" s="185"/>
    </row>
    <row r="577" spans="1:8" ht="14.4" x14ac:dyDescent="0.3">
      <c r="A577" s="1296" t="s">
        <v>237</v>
      </c>
      <c r="B577" s="1297"/>
      <c r="C577" s="1297"/>
      <c r="D577" s="157" t="s">
        <v>1</v>
      </c>
      <c r="E577" s="157" t="s">
        <v>243</v>
      </c>
      <c r="F577" s="157" t="s">
        <v>239</v>
      </c>
      <c r="G577" s="174" t="s">
        <v>240</v>
      </c>
      <c r="H577" s="175"/>
    </row>
    <row r="578" spans="1:8" ht="14.4" x14ac:dyDescent="0.3">
      <c r="A578" s="1342" t="str">
        <f>+[73]INSUMOS!B35</f>
        <v>Geotextil tejido TR3000</v>
      </c>
      <c r="B578" s="1343"/>
      <c r="C578" s="1343"/>
      <c r="D578" s="244" t="str">
        <f>+[73]INSUMOS!C35</f>
        <v>m2</v>
      </c>
      <c r="E578" s="246">
        <f>+[73]INSUMOS!E35</f>
        <v>13733.333333299999</v>
      </c>
      <c r="F578" s="131">
        <v>1.2</v>
      </c>
      <c r="G578" s="160">
        <f>E578*F578</f>
        <v>16479.999999959997</v>
      </c>
      <c r="H578" s="176"/>
    </row>
    <row r="579" spans="1:8" ht="14.4" x14ac:dyDescent="0.3">
      <c r="A579" s="1298"/>
      <c r="B579" s="1299"/>
      <c r="C579" s="1299"/>
      <c r="D579" s="129"/>
      <c r="E579" s="130"/>
      <c r="F579" s="131"/>
      <c r="G579" s="160"/>
      <c r="H579" s="176"/>
    </row>
    <row r="580" spans="1:8" ht="14.4" x14ac:dyDescent="0.3">
      <c r="A580" s="1298"/>
      <c r="B580" s="1299"/>
      <c r="C580" s="1299"/>
      <c r="D580" s="129"/>
      <c r="E580" s="130"/>
      <c r="F580" s="239"/>
      <c r="G580" s="160"/>
      <c r="H580" s="176"/>
    </row>
    <row r="581" spans="1:8" ht="15" thickBot="1" x14ac:dyDescent="0.35">
      <c r="A581" s="1318"/>
      <c r="B581" s="1319"/>
      <c r="C581" s="1319"/>
      <c r="D581" s="135"/>
      <c r="E581" s="222"/>
      <c r="F581" s="223"/>
      <c r="G581" s="164"/>
      <c r="H581" s="184"/>
    </row>
    <row r="582" spans="1:8" ht="15" thickBot="1" x14ac:dyDescent="0.35">
      <c r="A582" s="121"/>
      <c r="B582" s="107"/>
      <c r="C582" s="107"/>
      <c r="D582" s="107"/>
      <c r="E582" s="107"/>
      <c r="F582" s="107"/>
      <c r="G582" s="122" t="s">
        <v>241</v>
      </c>
      <c r="H582" s="139">
        <f>ROUND(SUM(G578:G581),0)</f>
        <v>16480</v>
      </c>
    </row>
    <row r="583" spans="1:8" ht="15" thickBot="1" x14ac:dyDescent="0.35">
      <c r="A583" s="105" t="s">
        <v>245</v>
      </c>
      <c r="B583" s="106"/>
      <c r="C583" s="107"/>
      <c r="D583" s="107"/>
      <c r="E583" s="107"/>
      <c r="F583" s="107"/>
      <c r="G583" s="110"/>
      <c r="H583" s="185"/>
    </row>
    <row r="584" spans="1:8" ht="14.4" x14ac:dyDescent="0.3">
      <c r="A584" s="1309" t="s">
        <v>246</v>
      </c>
      <c r="B584" s="1310"/>
      <c r="C584" s="1310"/>
      <c r="D584" s="188" t="s">
        <v>1</v>
      </c>
      <c r="E584" s="188" t="s">
        <v>238</v>
      </c>
      <c r="F584" s="188" t="s">
        <v>239</v>
      </c>
      <c r="G584" s="190" t="s">
        <v>240</v>
      </c>
      <c r="H584" s="175"/>
    </row>
    <row r="585" spans="1:8" ht="14.4" x14ac:dyDescent="0.3">
      <c r="A585" s="1304"/>
      <c r="B585" s="1305"/>
      <c r="C585" s="1305"/>
      <c r="D585" s="227"/>
      <c r="E585" s="227"/>
      <c r="F585" s="228"/>
      <c r="G585" s="229"/>
      <c r="H585" s="176"/>
    </row>
    <row r="586" spans="1:8" ht="14.4" x14ac:dyDescent="0.3">
      <c r="A586" s="1332"/>
      <c r="B586" s="1333"/>
      <c r="C586" s="1333"/>
      <c r="D586" s="129"/>
      <c r="E586" s="152"/>
      <c r="F586" s="150"/>
      <c r="G586" s="160"/>
      <c r="H586" s="176"/>
    </row>
    <row r="587" spans="1:8" ht="15" thickBot="1" x14ac:dyDescent="0.35">
      <c r="A587" s="1334"/>
      <c r="B587" s="1335"/>
      <c r="C587" s="1335"/>
      <c r="D587" s="155"/>
      <c r="E587" s="137"/>
      <c r="F587" s="136"/>
      <c r="G587" s="193"/>
      <c r="H587" s="184"/>
    </row>
    <row r="588" spans="1:8" ht="15" thickBot="1" x14ac:dyDescent="0.35">
      <c r="A588" s="121"/>
      <c r="B588" s="107"/>
      <c r="C588" s="107"/>
      <c r="D588" s="107"/>
      <c r="E588" s="107"/>
      <c r="F588" s="107"/>
      <c r="G588" s="122" t="s">
        <v>241</v>
      </c>
      <c r="H588" s="139">
        <f>ROUND(SUM(G585:G587),0)</f>
        <v>0</v>
      </c>
    </row>
    <row r="589" spans="1:8" ht="15" thickBot="1" x14ac:dyDescent="0.35">
      <c r="A589" s="105" t="s">
        <v>250</v>
      </c>
      <c r="B589" s="106"/>
      <c r="C589" s="107"/>
      <c r="D589" s="107"/>
      <c r="E589" s="107"/>
      <c r="F589" s="107"/>
      <c r="G589" s="110"/>
      <c r="H589" s="185"/>
    </row>
    <row r="590" spans="1:8" ht="14.4" x14ac:dyDescent="0.3">
      <c r="A590" s="1313" t="s">
        <v>251</v>
      </c>
      <c r="B590" s="1314"/>
      <c r="C590" s="157" t="s">
        <v>252</v>
      </c>
      <c r="D590" s="157" t="s">
        <v>253</v>
      </c>
      <c r="E590" s="194" t="s">
        <v>254</v>
      </c>
      <c r="F590" s="157" t="s">
        <v>239</v>
      </c>
      <c r="G590" s="174" t="s">
        <v>240</v>
      </c>
      <c r="H590" s="175"/>
    </row>
    <row r="591" spans="1:8" ht="14.4" x14ac:dyDescent="0.3">
      <c r="A591" s="191" t="s">
        <v>262</v>
      </c>
      <c r="B591" s="151"/>
      <c r="C591" s="150">
        <f>+[73]M.O!N45*2</f>
        <v>94900</v>
      </c>
      <c r="D591" s="159">
        <v>1.8</v>
      </c>
      <c r="E591" s="150">
        <f>+D591*C591</f>
        <v>170820</v>
      </c>
      <c r="F591" s="131">
        <v>700</v>
      </c>
      <c r="G591" s="160">
        <f>ROUND(+E591/F591,0)</f>
        <v>244</v>
      </c>
      <c r="H591" s="176"/>
    </row>
    <row r="592" spans="1:8" ht="14.4" x14ac:dyDescent="0.3">
      <c r="A592" s="1292" t="s">
        <v>263</v>
      </c>
      <c r="B592" s="1294"/>
      <c r="C592" s="150">
        <f>+[73]M.O!J45</f>
        <v>80665</v>
      </c>
      <c r="D592" s="159">
        <v>1.8</v>
      </c>
      <c r="E592" s="150">
        <f>+D592*C592</f>
        <v>145197</v>
      </c>
      <c r="F592" s="131">
        <v>700</v>
      </c>
      <c r="G592" s="160">
        <f>ROUND(+E592/F592,0)</f>
        <v>207</v>
      </c>
      <c r="H592" s="176"/>
    </row>
    <row r="593" spans="1:10" ht="15" thickBot="1" x14ac:dyDescent="0.35">
      <c r="A593" s="1326"/>
      <c r="B593" s="1328"/>
      <c r="C593" s="136"/>
      <c r="D593" s="162"/>
      <c r="E593" s="136"/>
      <c r="F593" s="163"/>
      <c r="G593" s="230"/>
      <c r="H593" s="184"/>
      <c r="J593" s="247"/>
    </row>
    <row r="594" spans="1:10" ht="15" thickBot="1" x14ac:dyDescent="0.35">
      <c r="A594" s="121"/>
      <c r="B594" s="107"/>
      <c r="C594" s="107"/>
      <c r="D594" s="107"/>
      <c r="E594" s="107"/>
      <c r="F594" s="107"/>
      <c r="G594" s="122" t="s">
        <v>241</v>
      </c>
      <c r="H594" s="139">
        <f>ROUND(SUM(G591:G594),0)</f>
        <v>451</v>
      </c>
      <c r="J594" s="248"/>
    </row>
    <row r="595" spans="1:10" ht="15" thickBot="1" x14ac:dyDescent="0.35">
      <c r="A595" s="121"/>
      <c r="B595" s="107"/>
      <c r="C595" s="107"/>
      <c r="D595" s="107"/>
      <c r="E595" s="107"/>
      <c r="F595" s="107"/>
      <c r="H595" s="185"/>
      <c r="J595" s="249"/>
    </row>
    <row r="596" spans="1:10" ht="16.2" thickBot="1" x14ac:dyDescent="0.35">
      <c r="A596" s="140"/>
      <c r="B596" s="133"/>
      <c r="C596" s="133"/>
      <c r="D596" s="133"/>
      <c r="E596" s="167"/>
      <c r="F596" s="168"/>
      <c r="G596" s="169" t="s">
        <v>257</v>
      </c>
      <c r="H596" s="123">
        <f>(H575+H582+H588+H594)</f>
        <v>16954</v>
      </c>
      <c r="I596" s="166"/>
      <c r="J596" s="250"/>
    </row>
    <row r="597" spans="1:10" ht="16.2" thickBot="1" x14ac:dyDescent="0.35">
      <c r="A597" s="106"/>
      <c r="B597" s="107"/>
      <c r="C597" s="107"/>
      <c r="D597" s="107"/>
      <c r="E597" s="170"/>
      <c r="F597" s="171"/>
      <c r="G597" s="122"/>
      <c r="H597" s="110"/>
      <c r="I597" s="166"/>
      <c r="J597" s="250"/>
    </row>
    <row r="598" spans="1:10" ht="16.2" thickBot="1" x14ac:dyDescent="0.3">
      <c r="A598" s="100" t="s">
        <v>294</v>
      </c>
      <c r="B598" s="1285" t="str">
        <f>+'[73]PPTO GENERAL'!B260</f>
        <v>SUMINISTRO E INSTALACION DE GEOTEXTIL TEJIDO T2100</v>
      </c>
      <c r="C598" s="1285"/>
      <c r="D598" s="1285"/>
      <c r="E598" s="1285"/>
      <c r="F598" s="1285"/>
      <c r="G598" s="101" t="s">
        <v>235</v>
      </c>
      <c r="H598" s="102" t="s">
        <v>206</v>
      </c>
      <c r="I598" s="166"/>
      <c r="J598" s="250"/>
    </row>
    <row r="599" spans="1:10" ht="15.6" x14ac:dyDescent="0.3">
      <c r="A599" s="105"/>
      <c r="B599" s="106"/>
      <c r="C599" s="107"/>
      <c r="D599" s="106"/>
      <c r="E599" s="106"/>
      <c r="F599" s="106"/>
      <c r="G599" s="108"/>
      <c r="H599" s="109"/>
      <c r="I599" s="166"/>
      <c r="J599" s="250"/>
    </row>
    <row r="600" spans="1:10" ht="16.2" thickBot="1" x14ac:dyDescent="0.35">
      <c r="A600" s="105" t="s">
        <v>236</v>
      </c>
      <c r="B600" s="106"/>
      <c r="C600" s="107"/>
      <c r="D600" s="107"/>
      <c r="E600" s="107"/>
      <c r="F600" s="107"/>
      <c r="G600" s="110"/>
      <c r="H600" s="185"/>
      <c r="I600" s="166"/>
      <c r="J600" s="250"/>
    </row>
    <row r="601" spans="1:10" ht="15.6" x14ac:dyDescent="0.3">
      <c r="A601" s="1296" t="s">
        <v>237</v>
      </c>
      <c r="B601" s="1297"/>
      <c r="C601" s="1297"/>
      <c r="D601" s="172" t="s">
        <v>1</v>
      </c>
      <c r="E601" s="173" t="s">
        <v>238</v>
      </c>
      <c r="F601" s="157" t="s">
        <v>239</v>
      </c>
      <c r="G601" s="233" t="s">
        <v>240</v>
      </c>
      <c r="H601" s="175"/>
      <c r="I601" s="166"/>
      <c r="J601" s="250"/>
    </row>
    <row r="602" spans="1:10" ht="15.6" x14ac:dyDescent="0.3">
      <c r="A602" s="1337" t="s">
        <v>268</v>
      </c>
      <c r="B602" s="1337"/>
      <c r="C602" s="1337"/>
      <c r="D602" s="116" t="s">
        <v>261</v>
      </c>
      <c r="E602" s="117"/>
      <c r="F602" s="118">
        <v>0.05</v>
      </c>
      <c r="G602" s="234">
        <f>+F602*H624</f>
        <v>31.6</v>
      </c>
      <c r="H602" s="176"/>
      <c r="I602" s="166"/>
      <c r="J602" s="250"/>
    </row>
    <row r="603" spans="1:10" ht="15.6" x14ac:dyDescent="0.3">
      <c r="A603" s="1337"/>
      <c r="B603" s="1337"/>
      <c r="C603" s="1337"/>
      <c r="D603" s="116"/>
      <c r="E603" s="117"/>
      <c r="F603" s="118"/>
      <c r="G603" s="234"/>
      <c r="H603" s="176"/>
      <c r="I603" s="166"/>
      <c r="J603" s="250"/>
    </row>
    <row r="604" spans="1:10" ht="16.2" thickBot="1" x14ac:dyDescent="0.3">
      <c r="A604" s="1340"/>
      <c r="B604" s="1341"/>
      <c r="C604" s="1341"/>
      <c r="D604" s="240"/>
      <c r="E604" s="241"/>
      <c r="F604" s="242"/>
      <c r="G604" s="243"/>
      <c r="H604" s="184"/>
      <c r="I604" s="166"/>
      <c r="J604" s="250"/>
    </row>
    <row r="605" spans="1:10" ht="16.2" thickBot="1" x14ac:dyDescent="0.35">
      <c r="A605" s="121"/>
      <c r="B605" s="107"/>
      <c r="C605" s="107"/>
      <c r="D605" s="107"/>
      <c r="E605" s="107"/>
      <c r="F605" s="107"/>
      <c r="G605" s="122" t="s">
        <v>241</v>
      </c>
      <c r="H605" s="139">
        <f>ROUND(SUM(G602:G604),0)</f>
        <v>32</v>
      </c>
      <c r="I605" s="166"/>
      <c r="J605" s="250"/>
    </row>
    <row r="606" spans="1:10" ht="16.2" thickBot="1" x14ac:dyDescent="0.35">
      <c r="A606" s="105" t="s">
        <v>242</v>
      </c>
      <c r="B606" s="106"/>
      <c r="C606" s="107"/>
      <c r="D606" s="107"/>
      <c r="E606" s="107"/>
      <c r="F606" s="107"/>
      <c r="G606" s="110"/>
      <c r="H606" s="185"/>
      <c r="I606" s="166"/>
      <c r="J606" s="250"/>
    </row>
    <row r="607" spans="1:10" ht="15.6" x14ac:dyDescent="0.3">
      <c r="A607" s="1296" t="s">
        <v>237</v>
      </c>
      <c r="B607" s="1297"/>
      <c r="C607" s="1297"/>
      <c r="D607" s="157" t="s">
        <v>1</v>
      </c>
      <c r="E607" s="157" t="s">
        <v>243</v>
      </c>
      <c r="F607" s="157" t="s">
        <v>239</v>
      </c>
      <c r="G607" s="174" t="s">
        <v>240</v>
      </c>
      <c r="H607" s="175"/>
      <c r="I607" s="166"/>
      <c r="J607" s="250"/>
    </row>
    <row r="608" spans="1:10" ht="15.6" x14ac:dyDescent="0.3">
      <c r="A608" s="1342" t="str">
        <f>+[73]INSUMOS!B91</f>
        <v>Geotextil tejido T2100</v>
      </c>
      <c r="B608" s="1343"/>
      <c r="C608" s="1343"/>
      <c r="D608" s="244" t="str">
        <f>+[73]INSUMOS!C91</f>
        <v>m2</v>
      </c>
      <c r="E608" s="246">
        <f>+[73]INSUMOS!E91</f>
        <v>22620.833333333336</v>
      </c>
      <c r="F608" s="131">
        <v>1.2</v>
      </c>
      <c r="G608" s="160">
        <f>E608*F608</f>
        <v>27145.000000000004</v>
      </c>
      <c r="H608" s="176"/>
      <c r="I608" s="166"/>
      <c r="J608" s="250"/>
    </row>
    <row r="609" spans="1:10" ht="15.6" x14ac:dyDescent="0.3">
      <c r="A609" s="1298"/>
      <c r="B609" s="1299"/>
      <c r="C609" s="1299"/>
      <c r="D609" s="129"/>
      <c r="E609" s="130"/>
      <c r="F609" s="131"/>
      <c r="G609" s="160"/>
      <c r="H609" s="176"/>
      <c r="I609" s="166"/>
      <c r="J609" s="250"/>
    </row>
    <row r="610" spans="1:10" ht="15.6" x14ac:dyDescent="0.3">
      <c r="A610" s="1298"/>
      <c r="B610" s="1299"/>
      <c r="C610" s="1299"/>
      <c r="D610" s="129"/>
      <c r="E610" s="130"/>
      <c r="F610" s="239"/>
      <c r="G610" s="160"/>
      <c r="H610" s="176"/>
      <c r="I610" s="166"/>
      <c r="J610" s="250"/>
    </row>
    <row r="611" spans="1:10" ht="16.2" thickBot="1" x14ac:dyDescent="0.35">
      <c r="A611" s="1318"/>
      <c r="B611" s="1319"/>
      <c r="C611" s="1319"/>
      <c r="D611" s="135"/>
      <c r="E611" s="222"/>
      <c r="F611" s="223"/>
      <c r="G611" s="164"/>
      <c r="H611" s="184"/>
      <c r="I611" s="166"/>
      <c r="J611" s="250"/>
    </row>
    <row r="612" spans="1:10" ht="16.2" thickBot="1" x14ac:dyDescent="0.35">
      <c r="A612" s="121"/>
      <c r="B612" s="107"/>
      <c r="C612" s="107"/>
      <c r="D612" s="107"/>
      <c r="E612" s="107"/>
      <c r="F612" s="107"/>
      <c r="G612" s="122" t="s">
        <v>241</v>
      </c>
      <c r="H612" s="139">
        <f>ROUND(SUM(G608:G611),0)</f>
        <v>27145</v>
      </c>
      <c r="I612" s="166"/>
      <c r="J612" s="250"/>
    </row>
    <row r="613" spans="1:10" ht="16.2" thickBot="1" x14ac:dyDescent="0.35">
      <c r="A613" s="105" t="s">
        <v>245</v>
      </c>
      <c r="B613" s="106"/>
      <c r="C613" s="107"/>
      <c r="D613" s="107"/>
      <c r="E613" s="107"/>
      <c r="F613" s="107"/>
      <c r="G613" s="110"/>
      <c r="H613" s="185"/>
      <c r="I613" s="166"/>
      <c r="J613" s="250"/>
    </row>
    <row r="614" spans="1:10" ht="15.6" x14ac:dyDescent="0.3">
      <c r="A614" s="1309" t="s">
        <v>246</v>
      </c>
      <c r="B614" s="1310"/>
      <c r="C614" s="1310"/>
      <c r="D614" s="188" t="s">
        <v>1</v>
      </c>
      <c r="E614" s="188" t="s">
        <v>238</v>
      </c>
      <c r="F614" s="188" t="s">
        <v>239</v>
      </c>
      <c r="G614" s="190" t="s">
        <v>240</v>
      </c>
      <c r="H614" s="175"/>
      <c r="I614" s="166"/>
      <c r="J614" s="250"/>
    </row>
    <row r="615" spans="1:10" ht="15.6" x14ac:dyDescent="0.3">
      <c r="A615" s="1304"/>
      <c r="B615" s="1305"/>
      <c r="C615" s="1305"/>
      <c r="D615" s="227"/>
      <c r="E615" s="227"/>
      <c r="F615" s="228"/>
      <c r="G615" s="229"/>
      <c r="H615" s="176"/>
      <c r="I615" s="166"/>
      <c r="J615" s="250"/>
    </row>
    <row r="616" spans="1:10" ht="15.6" x14ac:dyDescent="0.3">
      <c r="A616" s="1332"/>
      <c r="B616" s="1333"/>
      <c r="C616" s="1333"/>
      <c r="D616" s="129"/>
      <c r="E616" s="152"/>
      <c r="F616" s="150"/>
      <c r="G616" s="160"/>
      <c r="H616" s="176"/>
      <c r="I616" s="166"/>
      <c r="J616" s="250"/>
    </row>
    <row r="617" spans="1:10" ht="16.2" thickBot="1" x14ac:dyDescent="0.35">
      <c r="A617" s="1334"/>
      <c r="B617" s="1335"/>
      <c r="C617" s="1335"/>
      <c r="D617" s="155"/>
      <c r="E617" s="137"/>
      <c r="F617" s="136"/>
      <c r="G617" s="193"/>
      <c r="H617" s="184"/>
      <c r="I617" s="166"/>
      <c r="J617" s="250"/>
    </row>
    <row r="618" spans="1:10" ht="16.2" thickBot="1" x14ac:dyDescent="0.35">
      <c r="A618" s="121"/>
      <c r="B618" s="107"/>
      <c r="C618" s="107"/>
      <c r="D618" s="107"/>
      <c r="E618" s="107"/>
      <c r="F618" s="107"/>
      <c r="G618" s="122" t="s">
        <v>241</v>
      </c>
      <c r="H618" s="139">
        <f>ROUND(SUM(G615:G617),0)</f>
        <v>0</v>
      </c>
      <c r="I618" s="166"/>
      <c r="J618" s="250"/>
    </row>
    <row r="619" spans="1:10" ht="16.2" thickBot="1" x14ac:dyDescent="0.35">
      <c r="A619" s="105" t="s">
        <v>250</v>
      </c>
      <c r="B619" s="106"/>
      <c r="C619" s="107"/>
      <c r="D619" s="107"/>
      <c r="E619" s="107"/>
      <c r="F619" s="107"/>
      <c r="G619" s="110"/>
      <c r="H619" s="185"/>
      <c r="I619" s="166"/>
      <c r="J619" s="250"/>
    </row>
    <row r="620" spans="1:10" ht="15.6" x14ac:dyDescent="0.3">
      <c r="A620" s="1313" t="s">
        <v>251</v>
      </c>
      <c r="B620" s="1314"/>
      <c r="C620" s="157" t="s">
        <v>252</v>
      </c>
      <c r="D620" s="157" t="s">
        <v>253</v>
      </c>
      <c r="E620" s="194" t="s">
        <v>254</v>
      </c>
      <c r="F620" s="157" t="s">
        <v>239</v>
      </c>
      <c r="G620" s="174" t="s">
        <v>240</v>
      </c>
      <c r="H620" s="175"/>
      <c r="I620" s="166"/>
      <c r="J620" s="250"/>
    </row>
    <row r="621" spans="1:10" ht="15.6" x14ac:dyDescent="0.3">
      <c r="A621" s="191" t="s">
        <v>262</v>
      </c>
      <c r="B621" s="151"/>
      <c r="C621" s="150">
        <f>+[73]M.O!N45*2</f>
        <v>94900</v>
      </c>
      <c r="D621" s="159">
        <v>1.8</v>
      </c>
      <c r="E621" s="150">
        <f>+D621*C621</f>
        <v>170820</v>
      </c>
      <c r="F621" s="131">
        <v>500</v>
      </c>
      <c r="G621" s="160">
        <f>ROUND(+E621/F621,0)</f>
        <v>342</v>
      </c>
      <c r="H621" s="176"/>
      <c r="I621" s="166"/>
      <c r="J621" s="250"/>
    </row>
    <row r="622" spans="1:10" ht="15.6" x14ac:dyDescent="0.3">
      <c r="A622" s="1292" t="s">
        <v>263</v>
      </c>
      <c r="B622" s="1294"/>
      <c r="C622" s="150">
        <f>+[73]M.O!J45</f>
        <v>80665</v>
      </c>
      <c r="D622" s="159">
        <v>1.8</v>
      </c>
      <c r="E622" s="150">
        <f>+D622*C622</f>
        <v>145197</v>
      </c>
      <c r="F622" s="131">
        <v>500</v>
      </c>
      <c r="G622" s="160">
        <f>ROUND(+E622/F622,0)</f>
        <v>290</v>
      </c>
      <c r="H622" s="176"/>
      <c r="I622" s="166"/>
      <c r="J622" s="250"/>
    </row>
    <row r="623" spans="1:10" ht="16.2" thickBot="1" x14ac:dyDescent="0.35">
      <c r="A623" s="1326"/>
      <c r="B623" s="1328"/>
      <c r="C623" s="136"/>
      <c r="D623" s="162"/>
      <c r="E623" s="136"/>
      <c r="F623" s="163"/>
      <c r="G623" s="230"/>
      <c r="H623" s="184"/>
      <c r="I623" s="166"/>
      <c r="J623" s="250"/>
    </row>
    <row r="624" spans="1:10" ht="16.2" thickBot="1" x14ac:dyDescent="0.35">
      <c r="A624" s="121"/>
      <c r="B624" s="107"/>
      <c r="C624" s="107"/>
      <c r="D624" s="107"/>
      <c r="E624" s="107"/>
      <c r="F624" s="107"/>
      <c r="G624" s="122" t="s">
        <v>241</v>
      </c>
      <c r="H624" s="139">
        <f>ROUND(SUM(G621:G624),0)</f>
        <v>632</v>
      </c>
      <c r="I624" s="166"/>
      <c r="J624" s="250"/>
    </row>
    <row r="625" spans="1:10" ht="16.2" thickBot="1" x14ac:dyDescent="0.35">
      <c r="A625" s="121"/>
      <c r="B625" s="107"/>
      <c r="C625" s="107"/>
      <c r="D625" s="107"/>
      <c r="E625" s="107"/>
      <c r="F625" s="107"/>
      <c r="H625" s="185"/>
      <c r="I625" s="166"/>
      <c r="J625" s="250"/>
    </row>
    <row r="626" spans="1:10" ht="16.2" thickBot="1" x14ac:dyDescent="0.35">
      <c r="A626" s="140"/>
      <c r="B626" s="133"/>
      <c r="C626" s="133"/>
      <c r="D626" s="133"/>
      <c r="E626" s="167"/>
      <c r="F626" s="168"/>
      <c r="G626" s="169" t="s">
        <v>257</v>
      </c>
      <c r="H626" s="123">
        <f>(H605+H612+H618+H624)</f>
        <v>27809</v>
      </c>
      <c r="I626" s="166"/>
      <c r="J626" s="250"/>
    </row>
    <row r="627" spans="1:10" ht="15.6" x14ac:dyDescent="0.3">
      <c r="A627" s="106"/>
      <c r="B627" s="107"/>
      <c r="C627" s="107"/>
      <c r="D627" s="107"/>
      <c r="E627" s="170"/>
      <c r="F627" s="171"/>
      <c r="G627" s="122"/>
      <c r="H627" s="110"/>
      <c r="I627" s="166"/>
      <c r="J627" s="250"/>
    </row>
    <row r="628" spans="1:10" ht="14.4" thickBot="1" x14ac:dyDescent="0.3">
      <c r="J628" s="249"/>
    </row>
    <row r="629" spans="1:10" ht="14.4" thickBot="1" x14ac:dyDescent="0.3">
      <c r="A629" s="100" t="s">
        <v>295</v>
      </c>
      <c r="B629" s="1285" t="str">
        <f>+'[73]PRESUP. CACHENCHE'!B33</f>
        <v>CORTE Y SELLADO DE JUNTAS DE CONSTRUCCION</v>
      </c>
      <c r="C629" s="1285"/>
      <c r="D629" s="1285"/>
      <c r="E629" s="1285"/>
      <c r="F629" s="1285"/>
      <c r="G629" s="101" t="s">
        <v>235</v>
      </c>
      <c r="H629" s="102" t="s">
        <v>291</v>
      </c>
      <c r="J629" s="249"/>
    </row>
    <row r="630" spans="1:10" ht="14.4" x14ac:dyDescent="0.3">
      <c r="A630" s="105"/>
      <c r="B630" s="106"/>
      <c r="C630" s="107"/>
      <c r="D630" s="106"/>
      <c r="E630" s="106"/>
      <c r="F630" s="106"/>
      <c r="G630" s="108"/>
      <c r="H630" s="109"/>
      <c r="J630" s="247"/>
    </row>
    <row r="631" spans="1:10" ht="15" thickBot="1" x14ac:dyDescent="0.35">
      <c r="A631" s="105" t="s">
        <v>236</v>
      </c>
      <c r="B631" s="106"/>
      <c r="C631" s="107"/>
      <c r="D631" s="107"/>
      <c r="E631" s="107"/>
      <c r="F631" s="107"/>
      <c r="G631" s="110"/>
      <c r="H631" s="185"/>
    </row>
    <row r="632" spans="1:10" ht="14.4" x14ac:dyDescent="0.3">
      <c r="A632" s="1296" t="s">
        <v>237</v>
      </c>
      <c r="B632" s="1297"/>
      <c r="C632" s="1297"/>
      <c r="D632" s="172" t="s">
        <v>1</v>
      </c>
      <c r="E632" s="173" t="s">
        <v>238</v>
      </c>
      <c r="F632" s="157" t="s">
        <v>239</v>
      </c>
      <c r="G632" s="233" t="s">
        <v>240</v>
      </c>
      <c r="H632" s="175"/>
    </row>
    <row r="633" spans="1:10" ht="14.4" x14ac:dyDescent="0.3">
      <c r="A633" s="1338" t="str">
        <f>+[73]INSUMOS!B36</f>
        <v>Cortadora de pavimento</v>
      </c>
      <c r="B633" s="1305"/>
      <c r="C633" s="1305"/>
      <c r="D633" s="116" t="s">
        <v>259</v>
      </c>
      <c r="E633" s="116">
        <f>+[73]INSUMOS!E36*8</f>
        <v>132064</v>
      </c>
      <c r="F633" s="118">
        <v>30</v>
      </c>
      <c r="G633" s="234">
        <f>+E633/F633</f>
        <v>4402.1333333333332</v>
      </c>
      <c r="H633" s="176"/>
    </row>
    <row r="634" spans="1:10" ht="14.4" x14ac:dyDescent="0.3">
      <c r="A634" s="1337" t="s">
        <v>268</v>
      </c>
      <c r="B634" s="1337"/>
      <c r="C634" s="1337"/>
      <c r="D634" s="116" t="s">
        <v>261</v>
      </c>
      <c r="E634" s="117"/>
      <c r="F634" s="118">
        <v>0.05</v>
      </c>
      <c r="G634" s="234">
        <f>+H655*F634</f>
        <v>526.70000000000005</v>
      </c>
      <c r="H634" s="176"/>
    </row>
    <row r="635" spans="1:10" ht="14.4" thickBot="1" x14ac:dyDescent="0.3">
      <c r="A635" s="1340"/>
      <c r="B635" s="1341"/>
      <c r="C635" s="1341"/>
      <c r="D635" s="240"/>
      <c r="E635" s="241"/>
      <c r="F635" s="242"/>
      <c r="G635" s="243"/>
      <c r="H635" s="184"/>
    </row>
    <row r="636" spans="1:10" ht="15" thickBot="1" x14ac:dyDescent="0.35">
      <c r="A636" s="121"/>
      <c r="B636" s="107"/>
      <c r="C636" s="107"/>
      <c r="D636" s="107"/>
      <c r="E636" s="107"/>
      <c r="F636" s="107"/>
      <c r="G636" s="122" t="s">
        <v>241</v>
      </c>
      <c r="H636" s="139">
        <f>ROUND(SUM(G633:G635),0)</f>
        <v>4929</v>
      </c>
    </row>
    <row r="637" spans="1:10" ht="15" thickBot="1" x14ac:dyDescent="0.35">
      <c r="A637" s="105" t="s">
        <v>242</v>
      </c>
      <c r="B637" s="106"/>
      <c r="C637" s="107"/>
      <c r="D637" s="107"/>
      <c r="E637" s="107"/>
      <c r="F637" s="107"/>
      <c r="G637" s="110"/>
      <c r="H637" s="185"/>
    </row>
    <row r="638" spans="1:10" ht="14.4" x14ac:dyDescent="0.3">
      <c r="A638" s="1296" t="s">
        <v>237</v>
      </c>
      <c r="B638" s="1297"/>
      <c r="C638" s="1297"/>
      <c r="D638" s="157" t="s">
        <v>1</v>
      </c>
      <c r="E638" s="157" t="s">
        <v>243</v>
      </c>
      <c r="F638" s="157" t="s">
        <v>239</v>
      </c>
      <c r="G638" s="174" t="s">
        <v>240</v>
      </c>
      <c r="H638" s="175"/>
    </row>
    <row r="639" spans="1:10" ht="14.4" x14ac:dyDescent="0.3">
      <c r="A639" s="1342" t="str">
        <f>+[73]INSUMOS!B37</f>
        <v>Cordon para sellado de juntas</v>
      </c>
      <c r="B639" s="1343"/>
      <c r="C639" s="1343"/>
      <c r="D639" s="244" t="str">
        <f>+[73]INSUMOS!C37</f>
        <v>m</v>
      </c>
      <c r="E639" s="246">
        <f>+[73]INSUMOS!E37</f>
        <v>720</v>
      </c>
      <c r="F639" s="131">
        <v>1.1000000000000001</v>
      </c>
      <c r="G639" s="160">
        <f>E639*F639</f>
        <v>792.00000000000011</v>
      </c>
      <c r="H639" s="176"/>
    </row>
    <row r="640" spans="1:10" ht="14.4" x14ac:dyDescent="0.3">
      <c r="A640" s="1298" t="str">
        <f>+[73]INSUMOS!B38</f>
        <v xml:space="preserve">Sellante de poliuretano </v>
      </c>
      <c r="B640" s="1299"/>
      <c r="C640" s="1299"/>
      <c r="D640" s="244" t="str">
        <f>+[73]INSUMOS!C38</f>
        <v>gln</v>
      </c>
      <c r="E640" s="246">
        <f>+[73]INSUMOS!E38</f>
        <v>460000</v>
      </c>
      <c r="F640" s="131">
        <v>2.7878260869600002E-2</v>
      </c>
      <c r="G640" s="160">
        <f>E640*F640</f>
        <v>12824.000000016</v>
      </c>
      <c r="H640" s="176"/>
    </row>
    <row r="641" spans="1:10" ht="14.4" x14ac:dyDescent="0.3">
      <c r="A641" s="1298"/>
      <c r="B641" s="1299"/>
      <c r="C641" s="1299"/>
      <c r="D641" s="129"/>
      <c r="E641" s="130"/>
      <c r="F641" s="239"/>
      <c r="G641" s="160"/>
      <c r="H641" s="176"/>
    </row>
    <row r="642" spans="1:10" ht="15" thickBot="1" x14ac:dyDescent="0.35">
      <c r="A642" s="1318"/>
      <c r="B642" s="1319"/>
      <c r="C642" s="1319"/>
      <c r="D642" s="135"/>
      <c r="E642" s="222"/>
      <c r="F642" s="223"/>
      <c r="G642" s="164"/>
      <c r="H642" s="184"/>
    </row>
    <row r="643" spans="1:10" ht="15" thickBot="1" x14ac:dyDescent="0.35">
      <c r="A643" s="121"/>
      <c r="B643" s="107"/>
      <c r="C643" s="107"/>
      <c r="D643" s="107"/>
      <c r="E643" s="107"/>
      <c r="F643" s="107"/>
      <c r="G643" s="122" t="s">
        <v>241</v>
      </c>
      <c r="H643" s="139">
        <f>ROUND(SUM(G639:G642),0)</f>
        <v>13616</v>
      </c>
    </row>
    <row r="644" spans="1:10" ht="15" thickBot="1" x14ac:dyDescent="0.35">
      <c r="A644" s="105" t="s">
        <v>245</v>
      </c>
      <c r="B644" s="106"/>
      <c r="C644" s="107"/>
      <c r="D644" s="107"/>
      <c r="E644" s="107"/>
      <c r="F644" s="107"/>
      <c r="G644" s="110"/>
      <c r="H644" s="185"/>
    </row>
    <row r="645" spans="1:10" ht="14.4" x14ac:dyDescent="0.3">
      <c r="A645" s="1309" t="s">
        <v>246</v>
      </c>
      <c r="B645" s="1310"/>
      <c r="C645" s="1310"/>
      <c r="D645" s="188" t="s">
        <v>1</v>
      </c>
      <c r="E645" s="188" t="s">
        <v>238</v>
      </c>
      <c r="F645" s="188" t="s">
        <v>239</v>
      </c>
      <c r="G645" s="190" t="s">
        <v>240</v>
      </c>
      <c r="H645" s="175"/>
    </row>
    <row r="646" spans="1:10" ht="14.4" x14ac:dyDescent="0.3">
      <c r="A646" s="1304"/>
      <c r="B646" s="1305"/>
      <c r="C646" s="1305"/>
      <c r="D646" s="227"/>
      <c r="E646" s="227"/>
      <c r="F646" s="228"/>
      <c r="G646" s="229"/>
      <c r="H646" s="176"/>
    </row>
    <row r="647" spans="1:10" ht="14.4" x14ac:dyDescent="0.3">
      <c r="A647" s="1332"/>
      <c r="B647" s="1333"/>
      <c r="C647" s="1333"/>
      <c r="D647" s="129"/>
      <c r="E647" s="152"/>
      <c r="F647" s="150"/>
      <c r="G647" s="160"/>
      <c r="H647" s="176"/>
    </row>
    <row r="648" spans="1:10" ht="15" thickBot="1" x14ac:dyDescent="0.35">
      <c r="A648" s="1334"/>
      <c r="B648" s="1335"/>
      <c r="C648" s="1335"/>
      <c r="D648" s="155"/>
      <c r="E648" s="137"/>
      <c r="F648" s="136"/>
      <c r="G648" s="193"/>
      <c r="H648" s="184"/>
    </row>
    <row r="649" spans="1:10" ht="15" thickBot="1" x14ac:dyDescent="0.35">
      <c r="A649" s="121"/>
      <c r="B649" s="107"/>
      <c r="C649" s="107"/>
      <c r="D649" s="107"/>
      <c r="E649" s="107"/>
      <c r="F649" s="107"/>
      <c r="G649" s="122" t="s">
        <v>241</v>
      </c>
      <c r="H649" s="139">
        <f>ROUND(SUM(G646:G648),0)</f>
        <v>0</v>
      </c>
    </row>
    <row r="650" spans="1:10" ht="15" thickBot="1" x14ac:dyDescent="0.35">
      <c r="A650" s="105" t="s">
        <v>250</v>
      </c>
      <c r="B650" s="106"/>
      <c r="C650" s="107"/>
      <c r="D650" s="107"/>
      <c r="E650" s="107"/>
      <c r="F650" s="107"/>
      <c r="G650" s="110"/>
      <c r="H650" s="185"/>
    </row>
    <row r="651" spans="1:10" ht="14.4" x14ac:dyDescent="0.3">
      <c r="A651" s="1313" t="s">
        <v>251</v>
      </c>
      <c r="B651" s="1314"/>
      <c r="C651" s="157" t="s">
        <v>252</v>
      </c>
      <c r="D651" s="157" t="s">
        <v>253</v>
      </c>
      <c r="E651" s="194" t="s">
        <v>254</v>
      </c>
      <c r="F651" s="157" t="s">
        <v>239</v>
      </c>
      <c r="G651" s="174" t="s">
        <v>240</v>
      </c>
      <c r="H651" s="175"/>
    </row>
    <row r="652" spans="1:10" ht="14.4" x14ac:dyDescent="0.3">
      <c r="A652" s="191" t="s">
        <v>262</v>
      </c>
      <c r="B652" s="151"/>
      <c r="C652" s="150">
        <f>+[73]M.O!N45*2</f>
        <v>94900</v>
      </c>
      <c r="D652" s="159">
        <v>1.8</v>
      </c>
      <c r="E652" s="150">
        <f>+D652*C652</f>
        <v>170820</v>
      </c>
      <c r="F652" s="131">
        <v>30</v>
      </c>
      <c r="G652" s="160">
        <f>ROUND(+E652/F652,0)</f>
        <v>5694</v>
      </c>
      <c r="H652" s="176"/>
    </row>
    <row r="653" spans="1:10" ht="14.4" x14ac:dyDescent="0.3">
      <c r="A653" s="1292" t="s">
        <v>263</v>
      </c>
      <c r="B653" s="1294"/>
      <c r="C653" s="150">
        <f>+[73]M.O!J45</f>
        <v>80665</v>
      </c>
      <c r="D653" s="159">
        <v>1.8</v>
      </c>
      <c r="E653" s="150">
        <f>+D653*C653</f>
        <v>145197</v>
      </c>
      <c r="F653" s="131">
        <v>30</v>
      </c>
      <c r="G653" s="160">
        <f>ROUND(+E653/F653,0)</f>
        <v>4840</v>
      </c>
      <c r="H653" s="176"/>
    </row>
    <row r="654" spans="1:10" ht="15" thickBot="1" x14ac:dyDescent="0.35">
      <c r="A654" s="1326"/>
      <c r="B654" s="1328"/>
      <c r="C654" s="136"/>
      <c r="D654" s="162"/>
      <c r="E654" s="136"/>
      <c r="F654" s="163"/>
      <c r="G654" s="230"/>
      <c r="H654" s="184"/>
    </row>
    <row r="655" spans="1:10" ht="15" thickBot="1" x14ac:dyDescent="0.35">
      <c r="A655" s="121"/>
      <c r="B655" s="107"/>
      <c r="C655" s="107"/>
      <c r="D655" s="107"/>
      <c r="E655" s="107"/>
      <c r="F655" s="107"/>
      <c r="G655" s="122" t="s">
        <v>241</v>
      </c>
      <c r="H655" s="139">
        <f>ROUND(SUM(G652:G655),0)</f>
        <v>10534</v>
      </c>
      <c r="J655" s="197"/>
    </row>
    <row r="656" spans="1:10" ht="15" thickBot="1" x14ac:dyDescent="0.35">
      <c r="A656" s="121"/>
      <c r="B656" s="107"/>
      <c r="C656" s="107"/>
      <c r="D656" s="107"/>
      <c r="E656" s="107"/>
      <c r="F656" s="107"/>
      <c r="H656" s="185"/>
    </row>
    <row r="657" spans="1:9" ht="15" thickBot="1" x14ac:dyDescent="0.35">
      <c r="A657" s="140"/>
      <c r="B657" s="133"/>
      <c r="C657" s="133"/>
      <c r="D657" s="133"/>
      <c r="E657" s="167"/>
      <c r="F657" s="168"/>
      <c r="G657" s="169" t="s">
        <v>257</v>
      </c>
      <c r="H657" s="123">
        <f>(H636+H643+H649+H655)</f>
        <v>29079</v>
      </c>
      <c r="I657" s="166"/>
    </row>
    <row r="658" spans="1:9" ht="14.4" thickBot="1" x14ac:dyDescent="0.3"/>
    <row r="659" spans="1:9" ht="14.4" thickBot="1" x14ac:dyDescent="0.3">
      <c r="A659" s="100" t="s">
        <v>296</v>
      </c>
      <c r="B659" s="1285" t="str">
        <f>+'[73]PRESUP. CACHENCHE'!B34</f>
        <v>ACERO DE REFUERZO DE 60.000 PSI PARA PLACAS ESPECIALES</v>
      </c>
      <c r="C659" s="1285"/>
      <c r="D659" s="1285"/>
      <c r="E659" s="1285"/>
      <c r="F659" s="1285"/>
      <c r="G659" s="101" t="s">
        <v>235</v>
      </c>
      <c r="H659" s="102" t="s">
        <v>221</v>
      </c>
    </row>
    <row r="660" spans="1:9" ht="14.4" x14ac:dyDescent="0.3">
      <c r="A660" s="105"/>
      <c r="B660" s="106"/>
      <c r="C660" s="107"/>
      <c r="D660" s="106"/>
      <c r="E660" s="106"/>
      <c r="F660" s="106"/>
      <c r="G660" s="108"/>
      <c r="H660" s="109"/>
    </row>
    <row r="661" spans="1:9" ht="15" thickBot="1" x14ac:dyDescent="0.35">
      <c r="A661" s="105" t="s">
        <v>236</v>
      </c>
      <c r="B661" s="106"/>
      <c r="C661" s="107"/>
      <c r="D661" s="107"/>
      <c r="E661" s="107"/>
      <c r="F661" s="107"/>
      <c r="G661" s="110"/>
      <c r="H661" s="185"/>
    </row>
    <row r="662" spans="1:9" ht="14.4" x14ac:dyDescent="0.3">
      <c r="A662" s="1296" t="s">
        <v>237</v>
      </c>
      <c r="B662" s="1297"/>
      <c r="C662" s="1297"/>
      <c r="D662" s="172" t="s">
        <v>1</v>
      </c>
      <c r="E662" s="173" t="s">
        <v>238</v>
      </c>
      <c r="F662" s="157" t="s">
        <v>239</v>
      </c>
      <c r="G662" s="233" t="s">
        <v>240</v>
      </c>
      <c r="H662" s="175"/>
    </row>
    <row r="663" spans="1:9" ht="14.4" x14ac:dyDescent="0.3">
      <c r="A663" s="1338" t="str">
        <f>+[73]INSUMOS!B40</f>
        <v>Cizalla manual de 90 cm</v>
      </c>
      <c r="B663" s="1305"/>
      <c r="C663" s="1305"/>
      <c r="D663" s="116" t="s">
        <v>259</v>
      </c>
      <c r="E663" s="116">
        <f>+[73]INSUMOS!E40*8</f>
        <v>24700</v>
      </c>
      <c r="F663" s="118">
        <v>100</v>
      </c>
      <c r="G663" s="234">
        <f>+E663/F663</f>
        <v>247</v>
      </c>
      <c r="H663" s="176"/>
    </row>
    <row r="664" spans="1:9" ht="14.4" x14ac:dyDescent="0.3">
      <c r="A664" s="1337" t="s">
        <v>265</v>
      </c>
      <c r="B664" s="1337"/>
      <c r="C664" s="1337"/>
      <c r="D664" s="116" t="s">
        <v>261</v>
      </c>
      <c r="E664" s="117"/>
      <c r="F664" s="118">
        <v>0.1</v>
      </c>
      <c r="G664" s="234">
        <f>+H685*F664</f>
        <v>316</v>
      </c>
      <c r="H664" s="176"/>
    </row>
    <row r="665" spans="1:9" ht="14.4" thickBot="1" x14ac:dyDescent="0.3">
      <c r="A665" s="1340"/>
      <c r="B665" s="1341"/>
      <c r="C665" s="1341"/>
      <c r="D665" s="240"/>
      <c r="E665" s="241"/>
      <c r="F665" s="242"/>
      <c r="G665" s="243"/>
      <c r="H665" s="184"/>
    </row>
    <row r="666" spans="1:9" ht="15" thickBot="1" x14ac:dyDescent="0.35">
      <c r="A666" s="121"/>
      <c r="B666" s="107"/>
      <c r="C666" s="107"/>
      <c r="D666" s="107"/>
      <c r="E666" s="107"/>
      <c r="F666" s="107"/>
      <c r="G666" s="122" t="s">
        <v>241</v>
      </c>
      <c r="H666" s="139">
        <f>ROUND(SUM(G663:G665),0)</f>
        <v>563</v>
      </c>
    </row>
    <row r="667" spans="1:9" ht="15" thickBot="1" x14ac:dyDescent="0.35">
      <c r="A667" s="105" t="s">
        <v>242</v>
      </c>
      <c r="B667" s="106"/>
      <c r="C667" s="107"/>
      <c r="D667" s="107"/>
      <c r="E667" s="107"/>
      <c r="F667" s="107"/>
      <c r="G667" s="110"/>
      <c r="H667" s="185"/>
    </row>
    <row r="668" spans="1:9" ht="14.4" x14ac:dyDescent="0.3">
      <c r="A668" s="1296" t="s">
        <v>237</v>
      </c>
      <c r="B668" s="1297"/>
      <c r="C668" s="1297"/>
      <c r="D668" s="157" t="s">
        <v>1</v>
      </c>
      <c r="E668" s="157" t="s">
        <v>243</v>
      </c>
      <c r="F668" s="157" t="s">
        <v>239</v>
      </c>
      <c r="G668" s="174" t="s">
        <v>240</v>
      </c>
      <c r="H668" s="175"/>
    </row>
    <row r="669" spans="1:9" ht="14.4" x14ac:dyDescent="0.3">
      <c r="A669" s="1342" t="str">
        <f>+[73]INSUMOS!B39</f>
        <v>Acero de refuerzo PDR-60, Fy: 4200 kg/cm2</v>
      </c>
      <c r="B669" s="1343"/>
      <c r="C669" s="1343"/>
      <c r="D669" s="244" t="str">
        <f>+[73]INSUMOS!C39</f>
        <v>kg</v>
      </c>
      <c r="E669" s="246">
        <f>+[73]INSUMOS!E39</f>
        <v>6050</v>
      </c>
      <c r="F669" s="131">
        <v>1.1000000000000001</v>
      </c>
      <c r="G669" s="160">
        <f>E669*F669</f>
        <v>6655.0000000000009</v>
      </c>
      <c r="H669" s="176"/>
    </row>
    <row r="670" spans="1:9" ht="14.4" x14ac:dyDescent="0.3">
      <c r="A670" s="1298" t="str">
        <f>+[73]INSUMOS!B8</f>
        <v>Alambre negro Cal. 18</v>
      </c>
      <c r="B670" s="1299"/>
      <c r="C670" s="1299"/>
      <c r="D670" s="244" t="str">
        <f>+[73]INSUMOS!C8</f>
        <v>kg</v>
      </c>
      <c r="E670" s="246">
        <f>+[73]INSUMOS!E8</f>
        <v>11000</v>
      </c>
      <c r="F670" s="251">
        <v>0.05</v>
      </c>
      <c r="G670" s="160">
        <f>E670*F670</f>
        <v>550</v>
      </c>
      <c r="H670" s="176"/>
    </row>
    <row r="671" spans="1:9" ht="14.4" x14ac:dyDescent="0.3">
      <c r="A671" s="1298"/>
      <c r="B671" s="1299"/>
      <c r="C671" s="1299"/>
      <c r="D671" s="129"/>
      <c r="E671" s="130"/>
      <c r="F671" s="239"/>
      <c r="G671" s="160"/>
      <c r="H671" s="176"/>
    </row>
    <row r="672" spans="1:9" ht="15" thickBot="1" x14ac:dyDescent="0.35">
      <c r="A672" s="1318"/>
      <c r="B672" s="1319"/>
      <c r="C672" s="1319"/>
      <c r="D672" s="135"/>
      <c r="E672" s="222"/>
      <c r="F672" s="223"/>
      <c r="G672" s="164"/>
      <c r="H672" s="184"/>
    </row>
    <row r="673" spans="1:10" ht="15" thickBot="1" x14ac:dyDescent="0.35">
      <c r="A673" s="121"/>
      <c r="B673" s="107"/>
      <c r="C673" s="107"/>
      <c r="D673" s="107"/>
      <c r="E673" s="107"/>
      <c r="F673" s="107"/>
      <c r="G673" s="122" t="s">
        <v>241</v>
      </c>
      <c r="H673" s="139">
        <f>ROUND(SUM(G669:G672),0)</f>
        <v>7205</v>
      </c>
    </row>
    <row r="674" spans="1:10" ht="15" thickBot="1" x14ac:dyDescent="0.35">
      <c r="A674" s="105" t="s">
        <v>245</v>
      </c>
      <c r="B674" s="106"/>
      <c r="C674" s="107"/>
      <c r="D674" s="107"/>
      <c r="E674" s="107"/>
      <c r="F674" s="107"/>
      <c r="G674" s="110"/>
      <c r="H674" s="185"/>
    </row>
    <row r="675" spans="1:10" ht="14.4" x14ac:dyDescent="0.3">
      <c r="A675" s="1309" t="s">
        <v>246</v>
      </c>
      <c r="B675" s="1310"/>
      <c r="C675" s="1310"/>
      <c r="D675" s="188" t="s">
        <v>1</v>
      </c>
      <c r="E675" s="188" t="s">
        <v>238</v>
      </c>
      <c r="F675" s="188" t="s">
        <v>239</v>
      </c>
      <c r="G675" s="190" t="s">
        <v>240</v>
      </c>
      <c r="H675" s="175"/>
    </row>
    <row r="676" spans="1:10" ht="14.4" x14ac:dyDescent="0.3">
      <c r="A676" s="1304"/>
      <c r="B676" s="1305"/>
      <c r="C676" s="1305"/>
      <c r="D676" s="227"/>
      <c r="E676" s="227"/>
      <c r="F676" s="228"/>
      <c r="G676" s="229"/>
      <c r="H676" s="176"/>
    </row>
    <row r="677" spans="1:10" ht="14.4" x14ac:dyDescent="0.3">
      <c r="A677" s="1332"/>
      <c r="B677" s="1333"/>
      <c r="C677" s="1333"/>
      <c r="D677" s="129"/>
      <c r="E677" s="152"/>
      <c r="F677" s="150"/>
      <c r="G677" s="160"/>
      <c r="H677" s="176"/>
    </row>
    <row r="678" spans="1:10" ht="15" thickBot="1" x14ac:dyDescent="0.35">
      <c r="A678" s="1334"/>
      <c r="B678" s="1335"/>
      <c r="C678" s="1335"/>
      <c r="D678" s="155"/>
      <c r="E678" s="137"/>
      <c r="F678" s="136"/>
      <c r="G678" s="193"/>
      <c r="H678" s="184"/>
    </row>
    <row r="679" spans="1:10" ht="15" thickBot="1" x14ac:dyDescent="0.35">
      <c r="A679" s="121"/>
      <c r="B679" s="107"/>
      <c r="C679" s="107"/>
      <c r="D679" s="107"/>
      <c r="E679" s="107"/>
      <c r="F679" s="107"/>
      <c r="G679" s="122" t="s">
        <v>241</v>
      </c>
      <c r="H679" s="139">
        <f>ROUND(SUM(G676:G678),0)</f>
        <v>0</v>
      </c>
    </row>
    <row r="680" spans="1:10" ht="15" thickBot="1" x14ac:dyDescent="0.35">
      <c r="A680" s="105" t="s">
        <v>250</v>
      </c>
      <c r="B680" s="106"/>
      <c r="C680" s="107"/>
      <c r="D680" s="107"/>
      <c r="E680" s="107"/>
      <c r="F680" s="107"/>
      <c r="G680" s="110"/>
      <c r="H680" s="185"/>
    </row>
    <row r="681" spans="1:10" ht="14.4" x14ac:dyDescent="0.3">
      <c r="A681" s="1313" t="s">
        <v>251</v>
      </c>
      <c r="B681" s="1314"/>
      <c r="C681" s="157" t="s">
        <v>252</v>
      </c>
      <c r="D681" s="157" t="s">
        <v>253</v>
      </c>
      <c r="E681" s="194" t="s">
        <v>254</v>
      </c>
      <c r="F681" s="157" t="s">
        <v>239</v>
      </c>
      <c r="G681" s="174" t="s">
        <v>240</v>
      </c>
      <c r="H681" s="175"/>
    </row>
    <row r="682" spans="1:10" ht="14.4" x14ac:dyDescent="0.3">
      <c r="A682" s="191" t="s">
        <v>262</v>
      </c>
      <c r="B682" s="151"/>
      <c r="C682" s="150">
        <f>+[73]M.O!N45*2</f>
        <v>94900</v>
      </c>
      <c r="D682" s="159">
        <v>1.8</v>
      </c>
      <c r="E682" s="150">
        <f>+D682*C682</f>
        <v>170820</v>
      </c>
      <c r="F682" s="131">
        <v>100</v>
      </c>
      <c r="G682" s="160">
        <f>ROUND(+E682/F682,0)</f>
        <v>1708</v>
      </c>
      <c r="H682" s="176"/>
    </row>
    <row r="683" spans="1:10" ht="14.4" x14ac:dyDescent="0.3">
      <c r="A683" s="1292" t="s">
        <v>263</v>
      </c>
      <c r="B683" s="1294"/>
      <c r="C683" s="150">
        <f>+[73]M.O!J45</f>
        <v>80665</v>
      </c>
      <c r="D683" s="159">
        <v>1.8</v>
      </c>
      <c r="E683" s="150">
        <f>+D683*C683</f>
        <v>145197</v>
      </c>
      <c r="F683" s="131">
        <v>100</v>
      </c>
      <c r="G683" s="160">
        <f>ROUND(+E683/F683,0)</f>
        <v>1452</v>
      </c>
      <c r="H683" s="176"/>
    </row>
    <row r="684" spans="1:10" ht="15" thickBot="1" x14ac:dyDescent="0.35">
      <c r="A684" s="1326"/>
      <c r="B684" s="1328"/>
      <c r="C684" s="136"/>
      <c r="D684" s="162"/>
      <c r="E684" s="136"/>
      <c r="F684" s="163"/>
      <c r="G684" s="230"/>
      <c r="H684" s="184"/>
      <c r="J684" s="252"/>
    </row>
    <row r="685" spans="1:10" ht="15" thickBot="1" x14ac:dyDescent="0.35">
      <c r="A685" s="121"/>
      <c r="B685" s="107"/>
      <c r="C685" s="107"/>
      <c r="D685" s="107"/>
      <c r="E685" s="107"/>
      <c r="F685" s="107"/>
      <c r="G685" s="122" t="s">
        <v>241</v>
      </c>
      <c r="H685" s="139">
        <f>ROUND(SUM(G682:G685),0)</f>
        <v>3160</v>
      </c>
    </row>
    <row r="686" spans="1:10" ht="15" thickBot="1" x14ac:dyDescent="0.35">
      <c r="A686" s="121"/>
      <c r="B686" s="107"/>
      <c r="C686" s="107"/>
      <c r="D686" s="107"/>
      <c r="E686" s="107"/>
      <c r="F686" s="107"/>
      <c r="H686" s="185"/>
    </row>
    <row r="687" spans="1:10" ht="15" thickBot="1" x14ac:dyDescent="0.35">
      <c r="A687" s="140"/>
      <c r="B687" s="133"/>
      <c r="C687" s="133"/>
      <c r="D687" s="133"/>
      <c r="E687" s="167"/>
      <c r="F687" s="168"/>
      <c r="G687" s="169" t="s">
        <v>257</v>
      </c>
      <c r="H687" s="123">
        <f>(H666+H673+H679+H685)</f>
        <v>10928</v>
      </c>
      <c r="I687" s="166"/>
    </row>
    <row r="688" spans="1:10" ht="14.4" thickBot="1" x14ac:dyDescent="0.3"/>
    <row r="689" spans="1:8" ht="14.4" customHeight="1" thickBot="1" x14ac:dyDescent="0.3">
      <c r="A689" s="100" t="s">
        <v>297</v>
      </c>
      <c r="B689" s="1344" t="str">
        <f>+'[73]PRESUP. CACHENCHE'!B37</f>
        <v>EXCAVACIÓN MANUAL DE MATERIAL COMÚN PARA OBRAS DE DRENAJE</v>
      </c>
      <c r="C689" s="1345"/>
      <c r="D689" s="1345"/>
      <c r="E689" s="1345"/>
      <c r="F689" s="1346"/>
      <c r="G689" s="101" t="s">
        <v>235</v>
      </c>
      <c r="H689" s="102" t="s">
        <v>201</v>
      </c>
    </row>
    <row r="690" spans="1:8" ht="14.4" x14ac:dyDescent="0.3">
      <c r="A690" s="105"/>
      <c r="B690" s="106"/>
      <c r="C690" s="107"/>
      <c r="D690" s="106"/>
      <c r="E690" s="106"/>
      <c r="F690" s="106"/>
      <c r="G690" s="108"/>
      <c r="H690" s="109"/>
    </row>
    <row r="691" spans="1:8" ht="15" thickBot="1" x14ac:dyDescent="0.35">
      <c r="A691" s="105" t="s">
        <v>236</v>
      </c>
      <c r="B691" s="106"/>
      <c r="C691" s="107"/>
      <c r="D691" s="107"/>
      <c r="E691" s="107"/>
      <c r="F691" s="107"/>
      <c r="G691" s="110"/>
      <c r="H691" s="185"/>
    </row>
    <row r="692" spans="1:8" ht="14.4" x14ac:dyDescent="0.3">
      <c r="A692" s="1286" t="s">
        <v>237</v>
      </c>
      <c r="B692" s="1287"/>
      <c r="C692" s="1288"/>
      <c r="D692" s="172" t="s">
        <v>1</v>
      </c>
      <c r="E692" s="173" t="s">
        <v>238</v>
      </c>
      <c r="F692" s="157" t="s">
        <v>239</v>
      </c>
      <c r="G692" s="233" t="s">
        <v>240</v>
      </c>
      <c r="H692" s="175"/>
    </row>
    <row r="693" spans="1:8" ht="14.4" customHeight="1" x14ac:dyDescent="0.3">
      <c r="A693" s="1331" t="str">
        <f>+[73]INSUMOS!B41</f>
        <v>Compactador manual vibratorio (CANGURO) (Apisonadores), potencia aproximada 5 HP</v>
      </c>
      <c r="B693" s="1347"/>
      <c r="C693" s="1348"/>
      <c r="D693" s="116" t="s">
        <v>259</v>
      </c>
      <c r="E693" s="116">
        <f>+[73]INSUMOS!E41*8</f>
        <v>122864</v>
      </c>
      <c r="F693" s="118">
        <v>19</v>
      </c>
      <c r="G693" s="234">
        <f>+E693/F693</f>
        <v>6466.5263157894733</v>
      </c>
      <c r="H693" s="176"/>
    </row>
    <row r="694" spans="1:8" ht="14.4" customHeight="1" x14ac:dyDescent="0.3">
      <c r="A694" s="1349" t="s">
        <v>268</v>
      </c>
      <c r="B694" s="1350"/>
      <c r="C694" s="1351"/>
      <c r="D694" s="116" t="s">
        <v>261</v>
      </c>
      <c r="E694" s="117"/>
      <c r="F694" s="118">
        <v>0.05</v>
      </c>
      <c r="G694" s="234">
        <f>+H715*F694</f>
        <v>1865.5</v>
      </c>
      <c r="H694" s="176"/>
    </row>
    <row r="695" spans="1:8" ht="14.4" thickBot="1" x14ac:dyDescent="0.3">
      <c r="A695" s="1320"/>
      <c r="B695" s="1321"/>
      <c r="C695" s="1322"/>
      <c r="D695" s="240"/>
      <c r="E695" s="241"/>
      <c r="F695" s="242"/>
      <c r="G695" s="243"/>
      <c r="H695" s="184"/>
    </row>
    <row r="696" spans="1:8" ht="15" thickBot="1" x14ac:dyDescent="0.35">
      <c r="A696" s="121"/>
      <c r="B696" s="107"/>
      <c r="C696" s="107"/>
      <c r="D696" s="107"/>
      <c r="E696" s="107"/>
      <c r="F696" s="107"/>
      <c r="G696" s="122" t="s">
        <v>241</v>
      </c>
      <c r="H696" s="139">
        <f>ROUND(SUM(G693:G695),0)</f>
        <v>8332</v>
      </c>
    </row>
    <row r="697" spans="1:8" ht="15" thickBot="1" x14ac:dyDescent="0.35">
      <c r="A697" s="105" t="s">
        <v>242</v>
      </c>
      <c r="B697" s="106"/>
      <c r="C697" s="107"/>
      <c r="D697" s="107"/>
      <c r="E697" s="107"/>
      <c r="F697" s="107"/>
      <c r="G697" s="110"/>
      <c r="H697" s="185"/>
    </row>
    <row r="698" spans="1:8" ht="14.4" x14ac:dyDescent="0.3">
      <c r="A698" s="1286" t="s">
        <v>237</v>
      </c>
      <c r="B698" s="1287"/>
      <c r="C698" s="1288"/>
      <c r="D698" s="157" t="s">
        <v>1</v>
      </c>
      <c r="E698" s="157" t="s">
        <v>243</v>
      </c>
      <c r="F698" s="157" t="s">
        <v>239</v>
      </c>
      <c r="G698" s="174" t="s">
        <v>240</v>
      </c>
      <c r="H698" s="175"/>
    </row>
    <row r="699" spans="1:8" ht="14.4" x14ac:dyDescent="0.3">
      <c r="A699" s="1323" t="str">
        <f>+[73]INSUMOS!B21</f>
        <v>Derecho de explotación y/o disposición de materiales</v>
      </c>
      <c r="B699" s="1324"/>
      <c r="C699" s="1325"/>
      <c r="D699" s="244" t="str">
        <f>+[73]INSUMOS!C21</f>
        <v>m3</v>
      </c>
      <c r="E699" s="246">
        <f>+[73]INSUMOS!E21</f>
        <v>8138</v>
      </c>
      <c r="F699" s="131">
        <v>1.3</v>
      </c>
      <c r="G699" s="160">
        <f>+E699*F699</f>
        <v>10579.4</v>
      </c>
      <c r="H699" s="176"/>
    </row>
    <row r="700" spans="1:8" ht="14.4" x14ac:dyDescent="0.3">
      <c r="A700" s="1292"/>
      <c r="B700" s="1293"/>
      <c r="C700" s="1294"/>
      <c r="D700" s="244"/>
      <c r="E700" s="246"/>
      <c r="F700" s="251"/>
      <c r="G700" s="160"/>
      <c r="H700" s="176"/>
    </row>
    <row r="701" spans="1:8" ht="14.4" x14ac:dyDescent="0.3">
      <c r="A701" s="1292"/>
      <c r="B701" s="1293"/>
      <c r="C701" s="1294"/>
      <c r="D701" s="129"/>
      <c r="E701" s="130"/>
      <c r="F701" s="239"/>
      <c r="G701" s="160"/>
      <c r="H701" s="176"/>
    </row>
    <row r="702" spans="1:8" ht="15" thickBot="1" x14ac:dyDescent="0.35">
      <c r="A702" s="1326"/>
      <c r="B702" s="1327"/>
      <c r="C702" s="1328"/>
      <c r="D702" s="135"/>
      <c r="E702" s="222"/>
      <c r="F702" s="223"/>
      <c r="G702" s="164"/>
      <c r="H702" s="184"/>
    </row>
    <row r="703" spans="1:8" ht="15" thickBot="1" x14ac:dyDescent="0.35">
      <c r="A703" s="121"/>
      <c r="B703" s="107"/>
      <c r="C703" s="107"/>
      <c r="D703" s="107"/>
      <c r="E703" s="107"/>
      <c r="F703" s="107"/>
      <c r="G703" s="122" t="s">
        <v>241</v>
      </c>
      <c r="H703" s="139">
        <f>ROUND(SUM(G699:G702),0)</f>
        <v>10579</v>
      </c>
    </row>
    <row r="704" spans="1:8" ht="15" thickBot="1" x14ac:dyDescent="0.35">
      <c r="A704" s="105" t="s">
        <v>245</v>
      </c>
      <c r="B704" s="106"/>
      <c r="C704" s="107"/>
      <c r="D704" s="107"/>
      <c r="E704" s="107"/>
      <c r="F704" s="107"/>
      <c r="G704" s="110"/>
      <c r="H704" s="185"/>
    </row>
    <row r="705" spans="1:10" ht="14.4" x14ac:dyDescent="0.3">
      <c r="A705" s="1300" t="s">
        <v>246</v>
      </c>
      <c r="B705" s="1301"/>
      <c r="C705" s="189" t="s">
        <v>247</v>
      </c>
      <c r="D705" s="142" t="s">
        <v>248</v>
      </c>
      <c r="E705" s="142" t="s">
        <v>249</v>
      </c>
      <c r="F705" s="142" t="s">
        <v>238</v>
      </c>
      <c r="G705" s="144" t="s">
        <v>240</v>
      </c>
      <c r="H705" s="175"/>
    </row>
    <row r="706" spans="1:10" ht="14.4" customHeight="1" x14ac:dyDescent="0.3">
      <c r="A706" s="1331" t="str">
        <f>+[73]INSUMOS!B23</f>
        <v>Transporte de material de excavación</v>
      </c>
      <c r="B706" s="1348"/>
      <c r="C706" s="148">
        <v>1.3</v>
      </c>
      <c r="D706" s="148">
        <v>8.1873194336000008</v>
      </c>
      <c r="E706" s="148">
        <f>+C706*D706</f>
        <v>10.643515263680001</v>
      </c>
      <c r="F706" s="149">
        <f>+[73]INSUMOS!E23</f>
        <v>1081</v>
      </c>
      <c r="G706" s="160">
        <f>+F706*E706</f>
        <v>11505.640000038082</v>
      </c>
      <c r="H706" s="176"/>
    </row>
    <row r="707" spans="1:10" ht="14.4" x14ac:dyDescent="0.3">
      <c r="A707" s="1289"/>
      <c r="B707" s="1291"/>
      <c r="C707" s="151"/>
      <c r="D707" s="129"/>
      <c r="E707" s="152"/>
      <c r="F707" s="150"/>
      <c r="G707" s="160"/>
      <c r="H707" s="176"/>
    </row>
    <row r="708" spans="1:10" ht="15" thickBot="1" x14ac:dyDescent="0.35">
      <c r="A708" s="1329"/>
      <c r="B708" s="1330"/>
      <c r="C708" s="135"/>
      <c r="D708" s="155"/>
      <c r="E708" s="137"/>
      <c r="F708" s="138"/>
      <c r="G708" s="193"/>
      <c r="H708" s="184"/>
    </row>
    <row r="709" spans="1:10" ht="15" thickBot="1" x14ac:dyDescent="0.35">
      <c r="A709" s="121"/>
      <c r="B709" s="107"/>
      <c r="C709" s="107"/>
      <c r="D709" s="107"/>
      <c r="E709" s="107"/>
      <c r="F709" s="107"/>
      <c r="G709" s="122" t="s">
        <v>241</v>
      </c>
      <c r="H709" s="139">
        <f>ROUND(SUM(G706:G708),0)</f>
        <v>11506</v>
      </c>
    </row>
    <row r="710" spans="1:10" ht="15" thickBot="1" x14ac:dyDescent="0.35">
      <c r="A710" s="105" t="s">
        <v>250</v>
      </c>
      <c r="B710" s="106"/>
      <c r="C710" s="107"/>
      <c r="D710" s="107"/>
      <c r="E710" s="107"/>
      <c r="F710" s="107"/>
      <c r="G710" s="110"/>
      <c r="H710" s="185"/>
    </row>
    <row r="711" spans="1:10" ht="14.4" x14ac:dyDescent="0.3">
      <c r="A711" s="1302" t="s">
        <v>251</v>
      </c>
      <c r="B711" s="1303"/>
      <c r="C711" s="157" t="s">
        <v>252</v>
      </c>
      <c r="D711" s="157" t="s">
        <v>253</v>
      </c>
      <c r="E711" s="194" t="s">
        <v>254</v>
      </c>
      <c r="F711" s="157" t="s">
        <v>239</v>
      </c>
      <c r="G711" s="174" t="s">
        <v>240</v>
      </c>
      <c r="H711" s="175"/>
    </row>
    <row r="712" spans="1:10" ht="14.4" x14ac:dyDescent="0.3">
      <c r="A712" s="191" t="s">
        <v>298</v>
      </c>
      <c r="B712" s="151"/>
      <c r="C712" s="150">
        <f>+[73]M.O!N45*5</f>
        <v>237250</v>
      </c>
      <c r="D712" s="159">
        <v>1.8</v>
      </c>
      <c r="E712" s="150">
        <f>+D712*C712</f>
        <v>427050</v>
      </c>
      <c r="F712" s="131">
        <v>19</v>
      </c>
      <c r="G712" s="160">
        <f>ROUND(+E712/F712,0)</f>
        <v>22476</v>
      </c>
      <c r="H712" s="176"/>
    </row>
    <row r="713" spans="1:10" ht="14.4" x14ac:dyDescent="0.3">
      <c r="A713" s="1292" t="s">
        <v>263</v>
      </c>
      <c r="B713" s="1294"/>
      <c r="C713" s="150">
        <f>+[73]M.O!J45</f>
        <v>80665</v>
      </c>
      <c r="D713" s="159">
        <v>1.8</v>
      </c>
      <c r="E713" s="150">
        <f>+D713*C713</f>
        <v>145197</v>
      </c>
      <c r="F713" s="131">
        <v>19</v>
      </c>
      <c r="G713" s="160">
        <f>ROUND(+E713/F713,0)</f>
        <v>7642</v>
      </c>
      <c r="H713" s="176"/>
    </row>
    <row r="714" spans="1:10" ht="15" thickBot="1" x14ac:dyDescent="0.35">
      <c r="A714" s="1326" t="s">
        <v>299</v>
      </c>
      <c r="B714" s="1328"/>
      <c r="C714" s="136">
        <f>+[73]M.O!H45</f>
        <v>75920</v>
      </c>
      <c r="D714" s="159">
        <v>1.8</v>
      </c>
      <c r="E714" s="150">
        <f>+D714*C714</f>
        <v>136656</v>
      </c>
      <c r="F714" s="131">
        <v>19</v>
      </c>
      <c r="G714" s="160">
        <f>ROUND(+E714/F714,0)</f>
        <v>7192</v>
      </c>
      <c r="H714" s="184"/>
      <c r="J714" s="252"/>
    </row>
    <row r="715" spans="1:10" ht="15" thickBot="1" x14ac:dyDescent="0.35">
      <c r="A715" s="121"/>
      <c r="B715" s="107"/>
      <c r="C715" s="107"/>
      <c r="D715" s="107"/>
      <c r="E715" s="107"/>
      <c r="F715" s="107"/>
      <c r="G715" s="122" t="s">
        <v>241</v>
      </c>
      <c r="H715" s="139">
        <f>ROUND(SUM(G712:G715),0)</f>
        <v>37310</v>
      </c>
    </row>
    <row r="716" spans="1:10" ht="15" thickBot="1" x14ac:dyDescent="0.35">
      <c r="A716" s="121"/>
      <c r="B716" s="107"/>
      <c r="C716" s="107"/>
      <c r="D716" s="107"/>
      <c r="E716" s="107"/>
      <c r="F716" s="107"/>
      <c r="H716" s="185"/>
    </row>
    <row r="717" spans="1:10" ht="15" thickBot="1" x14ac:dyDescent="0.35">
      <c r="A717" s="140"/>
      <c r="B717" s="133"/>
      <c r="C717" s="133"/>
      <c r="D717" s="133"/>
      <c r="E717" s="167"/>
      <c r="F717" s="168"/>
      <c r="G717" s="169" t="s">
        <v>257</v>
      </c>
      <c r="H717" s="123">
        <f>(H696+H703+H709+H715)</f>
        <v>67727</v>
      </c>
      <c r="I717" s="166"/>
    </row>
    <row r="718" spans="1:10" ht="14.4" thickBot="1" x14ac:dyDescent="0.3"/>
    <row r="719" spans="1:10" ht="14.4" thickBot="1" x14ac:dyDescent="0.3">
      <c r="A719" s="100" t="s">
        <v>300</v>
      </c>
      <c r="B719" s="1285" t="str">
        <f>+'[73]PRESUP. CACHENCHE'!B38</f>
        <v>EXCAVACIÓN MECANICA DE MATERIAL COMÚN PARA OBRAS DE DRENAJE</v>
      </c>
      <c r="C719" s="1285"/>
      <c r="D719" s="1285"/>
      <c r="E719" s="1285"/>
      <c r="F719" s="1285"/>
      <c r="G719" s="101" t="s">
        <v>235</v>
      </c>
      <c r="H719" s="102" t="s">
        <v>201</v>
      </c>
    </row>
    <row r="720" spans="1:10" ht="14.4" x14ac:dyDescent="0.3">
      <c r="A720" s="105"/>
      <c r="B720" s="106"/>
      <c r="C720" s="107"/>
      <c r="D720" s="106"/>
      <c r="E720" s="106"/>
      <c r="F720" s="106"/>
      <c r="G720" s="108"/>
      <c r="H720" s="109"/>
    </row>
    <row r="721" spans="1:8" ht="15" thickBot="1" x14ac:dyDescent="0.35">
      <c r="A721" s="105" t="s">
        <v>236</v>
      </c>
      <c r="B721" s="106"/>
      <c r="C721" s="107"/>
      <c r="D721" s="107"/>
      <c r="E721" s="107"/>
      <c r="F721" s="107"/>
      <c r="G721" s="110"/>
      <c r="H721" s="185"/>
    </row>
    <row r="722" spans="1:8" ht="14.4" x14ac:dyDescent="0.3">
      <c r="A722" s="1286" t="s">
        <v>237</v>
      </c>
      <c r="B722" s="1287"/>
      <c r="C722" s="1288"/>
      <c r="D722" s="172" t="s">
        <v>1</v>
      </c>
      <c r="E722" s="173" t="s">
        <v>238</v>
      </c>
      <c r="F722" s="157" t="s">
        <v>239</v>
      </c>
      <c r="G722" s="233" t="s">
        <v>240</v>
      </c>
      <c r="H722" s="175"/>
    </row>
    <row r="723" spans="1:8" ht="14.4" x14ac:dyDescent="0.3">
      <c r="A723" s="1331" t="str">
        <f>+A187</f>
        <v>Retrocargador, pala de 1,1 m3 de capacidad, profundidad de excavación de 4.400 mm y una altura de 5.680 mm</v>
      </c>
      <c r="B723" s="1347"/>
      <c r="C723" s="1348"/>
      <c r="D723" s="116" t="str">
        <f>+D187</f>
        <v>dia</v>
      </c>
      <c r="E723" s="116">
        <f>+E187</f>
        <v>1142168</v>
      </c>
      <c r="F723" s="116">
        <f>+F187</f>
        <v>180</v>
      </c>
      <c r="G723" s="253">
        <f>+G187</f>
        <v>6345.3777777777777</v>
      </c>
      <c r="H723" s="176"/>
    </row>
    <row r="724" spans="1:8" ht="14.4" customHeight="1" x14ac:dyDescent="0.3">
      <c r="A724" s="1331"/>
      <c r="B724" s="1347"/>
      <c r="C724" s="1348"/>
      <c r="D724" s="116"/>
      <c r="E724" s="117"/>
      <c r="F724" s="118"/>
      <c r="G724" s="234"/>
      <c r="H724" s="176"/>
    </row>
    <row r="725" spans="1:8" ht="14.4" thickBot="1" x14ac:dyDescent="0.3">
      <c r="A725" s="1320"/>
      <c r="B725" s="1321"/>
      <c r="C725" s="1322"/>
      <c r="D725" s="240"/>
      <c r="E725" s="241"/>
      <c r="F725" s="242"/>
      <c r="G725" s="243"/>
      <c r="H725" s="184"/>
    </row>
    <row r="726" spans="1:8" ht="15" thickBot="1" x14ac:dyDescent="0.35">
      <c r="A726" s="121"/>
      <c r="B726" s="107"/>
      <c r="C726" s="107"/>
      <c r="D726" s="107"/>
      <c r="E726" s="107"/>
      <c r="F726" s="107"/>
      <c r="G726" s="122" t="s">
        <v>241</v>
      </c>
      <c r="H726" s="139">
        <f>(SUM(G723:G725))</f>
        <v>6345.3777777777777</v>
      </c>
    </row>
    <row r="727" spans="1:8" ht="15" thickBot="1" x14ac:dyDescent="0.35">
      <c r="A727" s="105" t="s">
        <v>242</v>
      </c>
      <c r="B727" s="106"/>
      <c r="C727" s="107"/>
      <c r="D727" s="107"/>
      <c r="E727" s="107"/>
      <c r="F727" s="107"/>
      <c r="G727" s="110"/>
      <c r="H727" s="185"/>
    </row>
    <row r="728" spans="1:8" ht="14.4" x14ac:dyDescent="0.3">
      <c r="A728" s="1286" t="s">
        <v>237</v>
      </c>
      <c r="B728" s="1287"/>
      <c r="C728" s="1288"/>
      <c r="D728" s="157" t="s">
        <v>1</v>
      </c>
      <c r="E728" s="157" t="s">
        <v>243</v>
      </c>
      <c r="F728" s="157" t="s">
        <v>239</v>
      </c>
      <c r="G728" s="174" t="s">
        <v>240</v>
      </c>
      <c r="H728" s="175"/>
    </row>
    <row r="729" spans="1:8" ht="14.4" x14ac:dyDescent="0.3">
      <c r="A729" s="1323" t="str">
        <f>+A193</f>
        <v>Derecho de explotación y/o disposición de materiales</v>
      </c>
      <c r="B729" s="1324"/>
      <c r="C729" s="1325"/>
      <c r="D729" s="244" t="str">
        <f>+D193</f>
        <v>m3</v>
      </c>
      <c r="E729" s="244">
        <f>+E193</f>
        <v>8138</v>
      </c>
      <c r="F729" s="244">
        <f>+F193</f>
        <v>1.3</v>
      </c>
      <c r="G729" s="245">
        <f>+G193</f>
        <v>10579.4</v>
      </c>
      <c r="H729" s="176"/>
    </row>
    <row r="730" spans="1:8" ht="14.4" x14ac:dyDescent="0.3">
      <c r="A730" s="1292"/>
      <c r="B730" s="1293"/>
      <c r="C730" s="1294"/>
      <c r="D730" s="244"/>
      <c r="E730" s="246"/>
      <c r="F730" s="251"/>
      <c r="G730" s="160"/>
      <c r="H730" s="176"/>
    </row>
    <row r="731" spans="1:8" ht="14.4" x14ac:dyDescent="0.3">
      <c r="A731" s="1292"/>
      <c r="B731" s="1293"/>
      <c r="C731" s="1294"/>
      <c r="D731" s="129"/>
      <c r="E731" s="130"/>
      <c r="F731" s="239"/>
      <c r="G731" s="160"/>
      <c r="H731" s="176"/>
    </row>
    <row r="732" spans="1:8" ht="15" thickBot="1" x14ac:dyDescent="0.35">
      <c r="A732" s="1326"/>
      <c r="B732" s="1327"/>
      <c r="C732" s="1328"/>
      <c r="D732" s="135"/>
      <c r="E732" s="222"/>
      <c r="F732" s="223"/>
      <c r="G732" s="164"/>
      <c r="H732" s="184"/>
    </row>
    <row r="733" spans="1:8" ht="15" thickBot="1" x14ac:dyDescent="0.35">
      <c r="A733" s="121"/>
      <c r="B733" s="107"/>
      <c r="C733" s="107"/>
      <c r="D733" s="107"/>
      <c r="E733" s="107"/>
      <c r="F733" s="107"/>
      <c r="G733" s="122" t="s">
        <v>241</v>
      </c>
      <c r="H733" s="139">
        <f>(SUM(G729:G732))</f>
        <v>10579.4</v>
      </c>
    </row>
    <row r="734" spans="1:8" ht="15" thickBot="1" x14ac:dyDescent="0.35">
      <c r="A734" s="105" t="s">
        <v>245</v>
      </c>
      <c r="B734" s="106"/>
      <c r="C734" s="107"/>
      <c r="D734" s="107"/>
      <c r="E734" s="107"/>
      <c r="F734" s="107"/>
      <c r="G734" s="110"/>
      <c r="H734" s="185"/>
    </row>
    <row r="735" spans="1:8" ht="14.4" x14ac:dyDescent="0.3">
      <c r="A735" s="1300" t="s">
        <v>246</v>
      </c>
      <c r="B735" s="1301"/>
      <c r="C735" s="189" t="s">
        <v>247</v>
      </c>
      <c r="D735" s="142" t="s">
        <v>248</v>
      </c>
      <c r="E735" s="142" t="s">
        <v>249</v>
      </c>
      <c r="F735" s="142" t="s">
        <v>238</v>
      </c>
      <c r="G735" s="144" t="s">
        <v>240</v>
      </c>
      <c r="H735" s="175"/>
    </row>
    <row r="736" spans="1:8" ht="14.4" x14ac:dyDescent="0.3">
      <c r="A736" s="1331" t="str">
        <f>+A199</f>
        <v>Transporte de material de excavación</v>
      </c>
      <c r="B736" s="1348"/>
      <c r="C736" s="148">
        <f>+C199</f>
        <v>1.3</v>
      </c>
      <c r="D736" s="129">
        <f>+D199</f>
        <v>7.9194636178910001</v>
      </c>
      <c r="E736" s="148">
        <f>+E199</f>
        <v>10.295302703258301</v>
      </c>
      <c r="F736" s="148">
        <f>+F199</f>
        <v>1081</v>
      </c>
      <c r="G736" s="254">
        <f>+G199</f>
        <v>11129.222222222223</v>
      </c>
      <c r="H736" s="176"/>
    </row>
    <row r="737" spans="1:8" ht="14.4" x14ac:dyDescent="0.3">
      <c r="A737" s="1289"/>
      <c r="B737" s="1291"/>
      <c r="C737" s="151"/>
      <c r="D737" s="129"/>
      <c r="E737" s="152"/>
      <c r="F737" s="150"/>
      <c r="G737" s="160"/>
      <c r="H737" s="176"/>
    </row>
    <row r="738" spans="1:8" ht="15" thickBot="1" x14ac:dyDescent="0.35">
      <c r="A738" s="1329"/>
      <c r="B738" s="1330"/>
      <c r="C738" s="135"/>
      <c r="D738" s="155"/>
      <c r="E738" s="137"/>
      <c r="F738" s="138"/>
      <c r="G738" s="193"/>
      <c r="H738" s="184"/>
    </row>
    <row r="739" spans="1:8" ht="15" thickBot="1" x14ac:dyDescent="0.35">
      <c r="A739" s="121"/>
      <c r="B739" s="107"/>
      <c r="C739" s="107"/>
      <c r="D739" s="107"/>
      <c r="E739" s="107"/>
      <c r="F739" s="107"/>
      <c r="G739" s="122" t="s">
        <v>241</v>
      </c>
      <c r="H739" s="139">
        <f>(SUM(G736:G738))</f>
        <v>11129.222222222223</v>
      </c>
    </row>
    <row r="740" spans="1:8" ht="15" thickBot="1" x14ac:dyDescent="0.35">
      <c r="A740" s="105" t="s">
        <v>250</v>
      </c>
      <c r="B740" s="106"/>
      <c r="C740" s="107"/>
      <c r="D740" s="107"/>
      <c r="E740" s="107"/>
      <c r="F740" s="107"/>
      <c r="G740" s="110"/>
      <c r="H740" s="185"/>
    </row>
    <row r="741" spans="1:8" ht="14.4" x14ac:dyDescent="0.3">
      <c r="A741" s="1302" t="s">
        <v>251</v>
      </c>
      <c r="B741" s="1303"/>
      <c r="C741" s="157" t="s">
        <v>252</v>
      </c>
      <c r="D741" s="157" t="s">
        <v>253</v>
      </c>
      <c r="E741" s="194" t="s">
        <v>254</v>
      </c>
      <c r="F741" s="157" t="s">
        <v>239</v>
      </c>
      <c r="G741" s="174" t="s">
        <v>240</v>
      </c>
      <c r="H741" s="175"/>
    </row>
    <row r="742" spans="1:8" ht="14.4" x14ac:dyDescent="0.3">
      <c r="A742" s="191" t="str">
        <f>+A205</f>
        <v>Ayudante de obra</v>
      </c>
      <c r="B742" s="151"/>
      <c r="C742" s="150">
        <f>+C205</f>
        <v>47450</v>
      </c>
      <c r="D742" s="255">
        <v>1.8</v>
      </c>
      <c r="E742" s="150">
        <f>+C742*D742</f>
        <v>85410</v>
      </c>
      <c r="F742" s="256">
        <v>180</v>
      </c>
      <c r="G742" s="150">
        <f>+E742/F742</f>
        <v>474.5</v>
      </c>
      <c r="H742" s="176"/>
    </row>
    <row r="743" spans="1:8" ht="14.4" x14ac:dyDescent="0.3">
      <c r="A743" s="1292"/>
      <c r="B743" s="1294"/>
      <c r="C743" s="150"/>
      <c r="D743" s="159"/>
      <c r="E743" s="150"/>
      <c r="F743" s="131"/>
      <c r="G743" s="160"/>
      <c r="H743" s="176"/>
    </row>
    <row r="744" spans="1:8" ht="15" thickBot="1" x14ac:dyDescent="0.35">
      <c r="A744" s="121"/>
      <c r="B744" s="107"/>
      <c r="C744" s="107"/>
      <c r="D744" s="107"/>
      <c r="E744" s="107"/>
      <c r="F744" s="107"/>
      <c r="G744" s="122" t="s">
        <v>241</v>
      </c>
      <c r="H744" s="139">
        <f>ROUND(SUM(G742:G744),0)</f>
        <v>475</v>
      </c>
    </row>
    <row r="745" spans="1:8" ht="15" thickBot="1" x14ac:dyDescent="0.35">
      <c r="A745" s="121"/>
      <c r="B745" s="107"/>
      <c r="C745" s="107"/>
      <c r="D745" s="107"/>
      <c r="E745" s="107"/>
      <c r="F745" s="107"/>
      <c r="H745" s="185"/>
    </row>
    <row r="746" spans="1:8" ht="15" thickBot="1" x14ac:dyDescent="0.35">
      <c r="A746" s="140"/>
      <c r="B746" s="133"/>
      <c r="C746" s="133"/>
      <c r="D746" s="133"/>
      <c r="E746" s="167"/>
      <c r="F746" s="168"/>
      <c r="G746" s="169" t="s">
        <v>257</v>
      </c>
      <c r="H746" s="123">
        <f>(H726+H733+H739+H744)</f>
        <v>28529</v>
      </c>
    </row>
    <row r="747" spans="1:8" ht="14.4" thickBot="1" x14ac:dyDescent="0.3"/>
    <row r="748" spans="1:8" ht="14.4" thickBot="1" x14ac:dyDescent="0.3">
      <c r="A748" s="100" t="s">
        <v>301</v>
      </c>
      <c r="B748" s="1285" t="str">
        <f>+'[73]PRESUP. CACHENCHE'!B39</f>
        <v>CONSTRUCCION DE MANHOLE- H= 2,0 - 5,0 MT.</v>
      </c>
      <c r="C748" s="1285"/>
      <c r="D748" s="1285"/>
      <c r="E748" s="1285"/>
      <c r="F748" s="1285"/>
      <c r="G748" s="101" t="s">
        <v>235</v>
      </c>
      <c r="H748" s="102" t="s">
        <v>302</v>
      </c>
    </row>
    <row r="749" spans="1:8" ht="14.4" x14ac:dyDescent="0.3">
      <c r="A749" s="105"/>
      <c r="B749" s="106"/>
      <c r="C749" s="107"/>
      <c r="D749" s="106"/>
      <c r="E749" s="106"/>
      <c r="F749" s="106"/>
      <c r="G749" s="108"/>
      <c r="H749" s="109"/>
    </row>
    <row r="750" spans="1:8" ht="15" thickBot="1" x14ac:dyDescent="0.35">
      <c r="A750" s="105" t="s">
        <v>236</v>
      </c>
      <c r="B750" s="106"/>
      <c r="C750" s="107"/>
      <c r="D750" s="107"/>
      <c r="E750" s="107"/>
      <c r="F750" s="107"/>
      <c r="G750" s="110"/>
      <c r="H750" s="185"/>
    </row>
    <row r="751" spans="1:8" ht="14.4" x14ac:dyDescent="0.3">
      <c r="A751" s="1286" t="s">
        <v>237</v>
      </c>
      <c r="B751" s="1287"/>
      <c r="C751" s="1288"/>
      <c r="D751" s="172" t="s">
        <v>1</v>
      </c>
      <c r="E751" s="173" t="s">
        <v>238</v>
      </c>
      <c r="F751" s="157" t="s">
        <v>239</v>
      </c>
      <c r="G751" s="233" t="s">
        <v>240</v>
      </c>
      <c r="H751" s="175"/>
    </row>
    <row r="752" spans="1:8" ht="14.4" x14ac:dyDescent="0.3">
      <c r="A752" s="1331" t="str">
        <f>+[73]INSUMOS!B5</f>
        <v xml:space="preserve">Formaleta metálica </v>
      </c>
      <c r="B752" s="1347"/>
      <c r="C752" s="1348"/>
      <c r="D752" s="116" t="str">
        <f>+[73]INSUMOS!C5</f>
        <v>m2xdia</v>
      </c>
      <c r="E752" s="253">
        <f>+[73]INSUMOS!E5</f>
        <v>35488</v>
      </c>
      <c r="F752" s="257">
        <v>1</v>
      </c>
      <c r="G752" s="253">
        <f>+E752/F752</f>
        <v>35488</v>
      </c>
      <c r="H752" s="176"/>
    </row>
    <row r="753" spans="1:8" ht="14.4" x14ac:dyDescent="0.3">
      <c r="A753" s="1331" t="str">
        <f>+[73]INSUMOS!B43</f>
        <v>Vibrador de concreto, potencia aproximada de 3 hp, mangueras de 4 a 6 metros</v>
      </c>
      <c r="B753" s="1347"/>
      <c r="C753" s="1348"/>
      <c r="D753" s="116" t="s">
        <v>259</v>
      </c>
      <c r="E753" s="117">
        <f>+[73]INSUMOS!E43*8</f>
        <v>48800</v>
      </c>
      <c r="F753" s="118">
        <v>1</v>
      </c>
      <c r="G753" s="117">
        <f>+E753/F753</f>
        <v>48800</v>
      </c>
      <c r="H753" s="176"/>
    </row>
    <row r="754" spans="1:8" ht="14.4" thickBot="1" x14ac:dyDescent="0.3">
      <c r="A754" s="1320" t="s">
        <v>265</v>
      </c>
      <c r="B754" s="1321"/>
      <c r="C754" s="1322"/>
      <c r="D754" s="240" t="s">
        <v>261</v>
      </c>
      <c r="E754" s="241"/>
      <c r="F754" s="242">
        <v>0.1</v>
      </c>
      <c r="G754" s="243">
        <f>+F754*H774</f>
        <v>62349.3</v>
      </c>
      <c r="H754" s="184"/>
    </row>
    <row r="755" spans="1:8" ht="15" thickBot="1" x14ac:dyDescent="0.35">
      <c r="A755" s="121"/>
      <c r="B755" s="107"/>
      <c r="C755" s="107"/>
      <c r="D755" s="107"/>
      <c r="E755" s="107"/>
      <c r="F755" s="107"/>
      <c r="G755" s="122" t="s">
        <v>241</v>
      </c>
      <c r="H755" s="139">
        <f>(SUM(G752:G754))</f>
        <v>146637.29999999999</v>
      </c>
    </row>
    <row r="756" spans="1:8" ht="15" thickBot="1" x14ac:dyDescent="0.35">
      <c r="A756" s="105" t="s">
        <v>242</v>
      </c>
      <c r="B756" s="106"/>
      <c r="C756" s="107"/>
      <c r="D756" s="107"/>
      <c r="E756" s="107"/>
      <c r="F756" s="107"/>
      <c r="G756" s="110"/>
      <c r="H756" s="185"/>
    </row>
    <row r="757" spans="1:8" ht="14.4" x14ac:dyDescent="0.3">
      <c r="A757" s="1286" t="s">
        <v>237</v>
      </c>
      <c r="B757" s="1287"/>
      <c r="C757" s="1288"/>
      <c r="D757" s="157" t="s">
        <v>1</v>
      </c>
      <c r="E757" s="157" t="s">
        <v>243</v>
      </c>
      <c r="F757" s="157" t="s">
        <v>239</v>
      </c>
      <c r="G757" s="174" t="s">
        <v>240</v>
      </c>
      <c r="H757" s="175"/>
    </row>
    <row r="758" spans="1:8" ht="14.4" x14ac:dyDescent="0.3">
      <c r="A758" s="1323" t="str">
        <f>+[73]INSUMOS!B33</f>
        <v>Concreto 3000 PSI</v>
      </c>
      <c r="B758" s="1324"/>
      <c r="C758" s="1325"/>
      <c r="D758" s="244" t="str">
        <f>+D222</f>
        <v>m3</v>
      </c>
      <c r="E758" s="245">
        <f>+[73]INSUMOS!E33</f>
        <v>774872.34615384613</v>
      </c>
      <c r="F758" s="258">
        <v>5.2</v>
      </c>
      <c r="G758" s="245">
        <f>+F758*E758</f>
        <v>4029336.2</v>
      </c>
      <c r="H758" s="176"/>
    </row>
    <row r="759" spans="1:8" ht="14.4" x14ac:dyDescent="0.3">
      <c r="A759" s="1292" t="str">
        <f>+[73]INSUMOS!B39</f>
        <v>Acero de refuerzo PDR-60, Fy: 4200 kg/cm2</v>
      </c>
      <c r="B759" s="1293"/>
      <c r="C759" s="1294"/>
      <c r="D759" s="244" t="str">
        <f>+[73]INSUMOS!C39</f>
        <v>kg</v>
      </c>
      <c r="E759" s="246">
        <f>+[73]INSUMOS!E39</f>
        <v>6050</v>
      </c>
      <c r="F759" s="251">
        <v>108</v>
      </c>
      <c r="G759" s="245">
        <f>+F759*E759</f>
        <v>653400</v>
      </c>
      <c r="H759" s="176"/>
    </row>
    <row r="760" spans="1:8" ht="14.4" x14ac:dyDescent="0.3">
      <c r="A760" s="1292" t="str">
        <f>+[73]INSUMOS!B42</f>
        <v>Tapa aro para manhole</v>
      </c>
      <c r="B760" s="1293"/>
      <c r="C760" s="1294"/>
      <c r="D760" s="129" t="str">
        <f>+[73]INSUMOS!C42</f>
        <v>und</v>
      </c>
      <c r="E760" s="130">
        <f>+[73]INSUMOS!E42</f>
        <v>713900</v>
      </c>
      <c r="F760" s="239">
        <v>1</v>
      </c>
      <c r="G760" s="245">
        <f>+F760*E760</f>
        <v>713900</v>
      </c>
      <c r="H760" s="176"/>
    </row>
    <row r="761" spans="1:8" ht="15" thickBot="1" x14ac:dyDescent="0.35">
      <c r="A761" s="1326"/>
      <c r="B761" s="1327"/>
      <c r="C761" s="1328"/>
      <c r="D761" s="135"/>
      <c r="E761" s="222"/>
      <c r="F761" s="223"/>
      <c r="G761" s="164"/>
      <c r="H761" s="184"/>
    </row>
    <row r="762" spans="1:8" ht="15" thickBot="1" x14ac:dyDescent="0.35">
      <c r="A762" s="121"/>
      <c r="B762" s="107"/>
      <c r="C762" s="107"/>
      <c r="D762" s="107"/>
      <c r="E762" s="107"/>
      <c r="F762" s="107"/>
      <c r="G762" s="122" t="s">
        <v>241</v>
      </c>
      <c r="H762" s="139">
        <f>(SUM(G758:G761))</f>
        <v>5396636.2000000002</v>
      </c>
    </row>
    <row r="763" spans="1:8" ht="15" thickBot="1" x14ac:dyDescent="0.35">
      <c r="A763" s="105" t="s">
        <v>245</v>
      </c>
      <c r="B763" s="106"/>
      <c r="C763" s="107"/>
      <c r="D763" s="107"/>
      <c r="E763" s="107"/>
      <c r="F763" s="107"/>
      <c r="G763" s="110"/>
      <c r="H763" s="185"/>
    </row>
    <row r="764" spans="1:8" ht="14.4" x14ac:dyDescent="0.3">
      <c r="A764" s="1300" t="s">
        <v>246</v>
      </c>
      <c r="B764" s="1301"/>
      <c r="C764" s="189" t="s">
        <v>247</v>
      </c>
      <c r="D764" s="142" t="s">
        <v>248</v>
      </c>
      <c r="E764" s="142" t="s">
        <v>249</v>
      </c>
      <c r="F764" s="142" t="s">
        <v>238</v>
      </c>
      <c r="G764" s="144" t="s">
        <v>240</v>
      </c>
      <c r="H764" s="175"/>
    </row>
    <row r="765" spans="1:8" ht="14.4" x14ac:dyDescent="0.3">
      <c r="A765" s="1331" t="str">
        <f>+A228</f>
        <v>Transporte de material de excavación</v>
      </c>
      <c r="B765" s="1348"/>
      <c r="C765" s="148">
        <f>+C228</f>
        <v>1.3</v>
      </c>
      <c r="D765" s="129">
        <v>10</v>
      </c>
      <c r="E765" s="148">
        <f>+C765*D765</f>
        <v>13</v>
      </c>
      <c r="F765" s="148">
        <v>1450</v>
      </c>
      <c r="G765" s="254">
        <f>+E765*F765</f>
        <v>18850</v>
      </c>
      <c r="H765" s="176"/>
    </row>
    <row r="766" spans="1:8" ht="14.4" x14ac:dyDescent="0.3">
      <c r="A766" s="1289"/>
      <c r="B766" s="1291"/>
      <c r="C766" s="151"/>
      <c r="D766" s="129"/>
      <c r="E766" s="152"/>
      <c r="F766" s="150"/>
      <c r="G766" s="160"/>
      <c r="H766" s="176"/>
    </row>
    <row r="767" spans="1:8" ht="15" thickBot="1" x14ac:dyDescent="0.35">
      <c r="A767" s="1329"/>
      <c r="B767" s="1330"/>
      <c r="C767" s="135"/>
      <c r="D767" s="155"/>
      <c r="E767" s="137"/>
      <c r="F767" s="138"/>
      <c r="G767" s="193"/>
      <c r="H767" s="184"/>
    </row>
    <row r="768" spans="1:8" ht="15" thickBot="1" x14ac:dyDescent="0.35">
      <c r="A768" s="121"/>
      <c r="B768" s="107"/>
      <c r="C768" s="107"/>
      <c r="D768" s="107"/>
      <c r="E768" s="107"/>
      <c r="F768" s="107"/>
      <c r="G768" s="122" t="s">
        <v>241</v>
      </c>
      <c r="H768" s="139">
        <f>(SUM(G765:G767))</f>
        <v>18850</v>
      </c>
    </row>
    <row r="769" spans="1:10" ht="15" thickBot="1" x14ac:dyDescent="0.35">
      <c r="A769" s="105" t="s">
        <v>250</v>
      </c>
      <c r="B769" s="106"/>
      <c r="C769" s="107"/>
      <c r="D769" s="107"/>
      <c r="E769" s="107"/>
      <c r="F769" s="107"/>
      <c r="G769" s="110"/>
      <c r="H769" s="185"/>
    </row>
    <row r="770" spans="1:10" ht="14.4" x14ac:dyDescent="0.3">
      <c r="A770" s="1302" t="s">
        <v>251</v>
      </c>
      <c r="B770" s="1303"/>
      <c r="C770" s="157" t="s">
        <v>252</v>
      </c>
      <c r="D770" s="157" t="s">
        <v>253</v>
      </c>
      <c r="E770" s="194" t="s">
        <v>254</v>
      </c>
      <c r="F770" s="157" t="s">
        <v>239</v>
      </c>
      <c r="G770" s="174" t="s">
        <v>240</v>
      </c>
      <c r="H770" s="175"/>
    </row>
    <row r="771" spans="1:10" ht="14.4" x14ac:dyDescent="0.3">
      <c r="A771" s="191" t="str">
        <f>+A234</f>
        <v>Ayudante de obra (Cant : 4)</v>
      </c>
      <c r="B771" s="151"/>
      <c r="C771" s="150">
        <f>+[73]M.O!N45*4</f>
        <v>189800</v>
      </c>
      <c r="D771" s="255">
        <v>1.8</v>
      </c>
      <c r="E771" s="150">
        <f>+C771*D771</f>
        <v>341640</v>
      </c>
      <c r="F771" s="256">
        <v>1</v>
      </c>
      <c r="G771" s="150">
        <f>+E771/F771</f>
        <v>341640</v>
      </c>
      <c r="H771" s="176"/>
    </row>
    <row r="772" spans="1:10" ht="14.4" x14ac:dyDescent="0.3">
      <c r="A772" s="1292" t="s">
        <v>263</v>
      </c>
      <c r="B772" s="1294"/>
      <c r="C772" s="150">
        <f>+[73]M.O!J45</f>
        <v>80665</v>
      </c>
      <c r="D772" s="255">
        <v>1.8</v>
      </c>
      <c r="E772" s="150">
        <f t="shared" ref="E772:E773" si="4">+C772*D772</f>
        <v>145197</v>
      </c>
      <c r="F772" s="256">
        <v>1</v>
      </c>
      <c r="G772" s="150">
        <f t="shared" ref="G772:G773" si="5">+E772/F772</f>
        <v>145197</v>
      </c>
      <c r="H772" s="176"/>
    </row>
    <row r="773" spans="1:10" ht="15" thickBot="1" x14ac:dyDescent="0.35">
      <c r="A773" s="1292" t="s">
        <v>303</v>
      </c>
      <c r="B773" s="1294"/>
      <c r="C773" s="150">
        <f>+[73]M.O!H45</f>
        <v>75920</v>
      </c>
      <c r="D773" s="255">
        <v>1.8</v>
      </c>
      <c r="E773" s="150">
        <f t="shared" si="4"/>
        <v>136656</v>
      </c>
      <c r="F773" s="256">
        <v>1</v>
      </c>
      <c r="G773" s="150">
        <f t="shared" si="5"/>
        <v>136656</v>
      </c>
      <c r="H773" s="120"/>
    </row>
    <row r="774" spans="1:10" ht="15" thickBot="1" x14ac:dyDescent="0.35">
      <c r="A774" s="121"/>
      <c r="B774" s="107"/>
      <c r="C774" s="107"/>
      <c r="D774" s="107"/>
      <c r="E774" s="107"/>
      <c r="F774" s="107"/>
      <c r="G774" s="122" t="s">
        <v>241</v>
      </c>
      <c r="H774" s="123">
        <f>ROUND(SUM(G771:G774),0)</f>
        <v>623493</v>
      </c>
      <c r="J774" s="212"/>
    </row>
    <row r="775" spans="1:10" ht="15" thickBot="1" x14ac:dyDescent="0.35">
      <c r="A775" s="121"/>
      <c r="B775" s="107"/>
      <c r="C775" s="107"/>
      <c r="D775" s="107"/>
      <c r="E775" s="107"/>
      <c r="F775" s="107"/>
      <c r="H775" s="185"/>
    </row>
    <row r="776" spans="1:10" ht="15" thickBot="1" x14ac:dyDescent="0.35">
      <c r="A776" s="140"/>
      <c r="B776" s="133"/>
      <c r="C776" s="133"/>
      <c r="D776" s="133"/>
      <c r="E776" s="167"/>
      <c r="F776" s="168"/>
      <c r="G776" s="169" t="s">
        <v>257</v>
      </c>
      <c r="H776" s="123">
        <f>(H755+H762+H768+H774)</f>
        <v>6185616.5</v>
      </c>
      <c r="I776" s="166"/>
    </row>
    <row r="777" spans="1:10" ht="14.4" thickBot="1" x14ac:dyDescent="0.3"/>
    <row r="778" spans="1:10" ht="14.4" thickBot="1" x14ac:dyDescent="0.3">
      <c r="A778" s="100" t="s">
        <v>304</v>
      </c>
      <c r="B778" s="1285" t="str">
        <f>+'[73]PRESUP. CACHENCHE'!B40</f>
        <v>SOLADO EN CONCRETO POBRE 2000PSI, e=0,05m</v>
      </c>
      <c r="C778" s="1285"/>
      <c r="D778" s="1285"/>
      <c r="E778" s="1285"/>
      <c r="F778" s="1285"/>
      <c r="G778" s="101" t="s">
        <v>235</v>
      </c>
      <c r="H778" s="102" t="s">
        <v>206</v>
      </c>
    </row>
    <row r="779" spans="1:10" ht="14.4" x14ac:dyDescent="0.3">
      <c r="A779" s="105"/>
      <c r="B779" s="106"/>
      <c r="C779" s="107"/>
      <c r="D779" s="106"/>
      <c r="E779" s="106"/>
      <c r="F779" s="106"/>
      <c r="G779" s="108"/>
      <c r="H779" s="109"/>
    </row>
    <row r="780" spans="1:10" ht="15" thickBot="1" x14ac:dyDescent="0.35">
      <c r="A780" s="105" t="s">
        <v>236</v>
      </c>
      <c r="B780" s="106"/>
      <c r="C780" s="107"/>
      <c r="D780" s="107"/>
      <c r="E780" s="107"/>
      <c r="F780" s="107"/>
      <c r="G780" s="110"/>
      <c r="H780" s="185"/>
    </row>
    <row r="781" spans="1:10" ht="14.4" x14ac:dyDescent="0.3">
      <c r="A781" s="1286" t="s">
        <v>237</v>
      </c>
      <c r="B781" s="1287"/>
      <c r="C781" s="1288"/>
      <c r="D781" s="172" t="s">
        <v>1</v>
      </c>
      <c r="E781" s="173" t="s">
        <v>238</v>
      </c>
      <c r="F781" s="157" t="s">
        <v>239</v>
      </c>
      <c r="G781" s="233" t="s">
        <v>240</v>
      </c>
      <c r="H781" s="175"/>
    </row>
    <row r="782" spans="1:10" ht="14.4" x14ac:dyDescent="0.3">
      <c r="A782" s="1331" t="s">
        <v>268</v>
      </c>
      <c r="B782" s="1347"/>
      <c r="C782" s="1348"/>
      <c r="D782" s="116" t="s">
        <v>261</v>
      </c>
      <c r="E782" s="116"/>
      <c r="F782" s="257">
        <v>0.05</v>
      </c>
      <c r="G782" s="253">
        <f>+F782*H803</f>
        <v>790.05000000000007</v>
      </c>
      <c r="H782" s="176"/>
    </row>
    <row r="783" spans="1:10" ht="14.4" x14ac:dyDescent="0.3">
      <c r="A783" s="1331"/>
      <c r="B783" s="1347"/>
      <c r="C783" s="1348"/>
      <c r="D783" s="116"/>
      <c r="E783" s="117"/>
      <c r="F783" s="118"/>
      <c r="G783" s="117"/>
      <c r="H783" s="176"/>
    </row>
    <row r="784" spans="1:10" ht="14.4" thickBot="1" x14ac:dyDescent="0.3">
      <c r="A784" s="1320"/>
      <c r="B784" s="1321"/>
      <c r="C784" s="1322"/>
      <c r="D784" s="240"/>
      <c r="E784" s="241"/>
      <c r="F784" s="242"/>
      <c r="G784" s="243"/>
      <c r="H784" s="184"/>
    </row>
    <row r="785" spans="1:12" ht="15" thickBot="1" x14ac:dyDescent="0.35">
      <c r="A785" s="121"/>
      <c r="B785" s="107"/>
      <c r="C785" s="107"/>
      <c r="D785" s="107"/>
      <c r="E785" s="107"/>
      <c r="F785" s="107"/>
      <c r="G785" s="122" t="s">
        <v>241</v>
      </c>
      <c r="H785" s="139">
        <f>(SUM(G782:G784))</f>
        <v>790.05000000000007</v>
      </c>
    </row>
    <row r="786" spans="1:12" ht="15" thickBot="1" x14ac:dyDescent="0.35">
      <c r="A786" s="105" t="s">
        <v>242</v>
      </c>
      <c r="B786" s="106"/>
      <c r="C786" s="107"/>
      <c r="D786" s="107"/>
      <c r="E786" s="107"/>
      <c r="F786" s="107"/>
      <c r="G786" s="110"/>
      <c r="H786" s="185"/>
    </row>
    <row r="787" spans="1:12" ht="14.4" x14ac:dyDescent="0.3">
      <c r="A787" s="1286" t="s">
        <v>237</v>
      </c>
      <c r="B787" s="1287"/>
      <c r="C787" s="1288"/>
      <c r="D787" s="157" t="s">
        <v>1</v>
      </c>
      <c r="E787" s="157" t="s">
        <v>243</v>
      </c>
      <c r="F787" s="157" t="s">
        <v>239</v>
      </c>
      <c r="G787" s="174" t="s">
        <v>240</v>
      </c>
      <c r="H787" s="175"/>
    </row>
    <row r="788" spans="1:12" ht="14.4" x14ac:dyDescent="0.3">
      <c r="A788" s="1323" t="str">
        <f>+[73]INSUMOS!B44</f>
        <v>Concreto resistencia 14 MPa</v>
      </c>
      <c r="B788" s="1324"/>
      <c r="C788" s="1325"/>
      <c r="D788" s="244" t="str">
        <f>+[73]INSUMOS!C44</f>
        <v>m3</v>
      </c>
      <c r="E788" s="245">
        <f>+[73]INSUMOS!E44</f>
        <v>542449.38567000569</v>
      </c>
      <c r="F788" s="259">
        <v>4.0213797962102088E-2</v>
      </c>
      <c r="G788" s="245">
        <f>+F788*E788</f>
        <v>21813.950000000004</v>
      </c>
      <c r="H788" s="176"/>
    </row>
    <row r="789" spans="1:12" ht="14.4" x14ac:dyDescent="0.3">
      <c r="A789" s="1292"/>
      <c r="B789" s="1293"/>
      <c r="C789" s="1294"/>
      <c r="D789" s="244"/>
      <c r="E789" s="246"/>
      <c r="F789" s="251"/>
      <c r="G789" s="245"/>
      <c r="H789" s="176"/>
      <c r="L789" s="260"/>
    </row>
    <row r="790" spans="1:12" ht="14.4" x14ac:dyDescent="0.3">
      <c r="A790" s="1292"/>
      <c r="B790" s="1293"/>
      <c r="C790" s="1294"/>
      <c r="D790" s="129"/>
      <c r="E790" s="130"/>
      <c r="F790" s="239"/>
      <c r="G790" s="245"/>
      <c r="H790" s="176"/>
    </row>
    <row r="791" spans="1:12" ht="15" thickBot="1" x14ac:dyDescent="0.35">
      <c r="A791" s="1326"/>
      <c r="B791" s="1327"/>
      <c r="C791" s="1328"/>
      <c r="D791" s="135"/>
      <c r="E791" s="222"/>
      <c r="F791" s="223"/>
      <c r="G791" s="164"/>
      <c r="H791" s="184"/>
    </row>
    <row r="792" spans="1:12" ht="15" thickBot="1" x14ac:dyDescent="0.35">
      <c r="A792" s="121"/>
      <c r="B792" s="107"/>
      <c r="C792" s="107"/>
      <c r="D792" s="107"/>
      <c r="E792" s="107"/>
      <c r="F792" s="107"/>
      <c r="G792" s="122" t="s">
        <v>241</v>
      </c>
      <c r="H792" s="139">
        <f>(SUM(G788:G791))</f>
        <v>21813.950000000004</v>
      </c>
    </row>
    <row r="793" spans="1:12" ht="15" thickBot="1" x14ac:dyDescent="0.35">
      <c r="A793" s="105" t="s">
        <v>245</v>
      </c>
      <c r="B793" s="106"/>
      <c r="C793" s="107"/>
      <c r="D793" s="107"/>
      <c r="E793" s="107"/>
      <c r="F793" s="107"/>
      <c r="G793" s="110"/>
      <c r="H793" s="185"/>
    </row>
    <row r="794" spans="1:12" ht="14.4" x14ac:dyDescent="0.3">
      <c r="A794" s="1300" t="s">
        <v>246</v>
      </c>
      <c r="B794" s="1301"/>
      <c r="C794" s="189" t="s">
        <v>247</v>
      </c>
      <c r="D794" s="142" t="s">
        <v>248</v>
      </c>
      <c r="E794" s="142" t="s">
        <v>249</v>
      </c>
      <c r="F794" s="142" t="s">
        <v>238</v>
      </c>
      <c r="G794" s="144" t="s">
        <v>240</v>
      </c>
      <c r="H794" s="175"/>
    </row>
    <row r="795" spans="1:12" ht="14.4" x14ac:dyDescent="0.3">
      <c r="A795" s="1331"/>
      <c r="B795" s="1348"/>
      <c r="C795" s="148"/>
      <c r="D795" s="129"/>
      <c r="E795" s="148"/>
      <c r="F795" s="148"/>
      <c r="G795" s="254"/>
      <c r="H795" s="176"/>
    </row>
    <row r="796" spans="1:12" ht="14.4" x14ac:dyDescent="0.3">
      <c r="A796" s="1289"/>
      <c r="B796" s="1291"/>
      <c r="C796" s="151"/>
      <c r="D796" s="129"/>
      <c r="E796" s="152"/>
      <c r="F796" s="150"/>
      <c r="G796" s="160"/>
      <c r="H796" s="176"/>
    </row>
    <row r="797" spans="1:12" ht="15" thickBot="1" x14ac:dyDescent="0.35">
      <c r="A797" s="1329"/>
      <c r="B797" s="1330"/>
      <c r="C797" s="135"/>
      <c r="D797" s="155"/>
      <c r="E797" s="137"/>
      <c r="F797" s="138"/>
      <c r="G797" s="193"/>
      <c r="H797" s="184"/>
    </row>
    <row r="798" spans="1:12" ht="15" thickBot="1" x14ac:dyDescent="0.35">
      <c r="A798" s="121"/>
      <c r="B798" s="107"/>
      <c r="C798" s="107"/>
      <c r="D798" s="107"/>
      <c r="E798" s="107"/>
      <c r="F798" s="107"/>
      <c r="G798" s="122" t="s">
        <v>241</v>
      </c>
      <c r="H798" s="139">
        <f>(SUM(G795:G797))</f>
        <v>0</v>
      </c>
    </row>
    <row r="799" spans="1:12" ht="15" thickBot="1" x14ac:dyDescent="0.35">
      <c r="A799" s="105" t="s">
        <v>250</v>
      </c>
      <c r="B799" s="106"/>
      <c r="C799" s="107"/>
      <c r="D799" s="107"/>
      <c r="E799" s="107"/>
      <c r="F799" s="107"/>
      <c r="G799" s="110"/>
      <c r="H799" s="185"/>
    </row>
    <row r="800" spans="1:12" ht="14.4" x14ac:dyDescent="0.3">
      <c r="A800" s="1302" t="s">
        <v>251</v>
      </c>
      <c r="B800" s="1303"/>
      <c r="C800" s="157" t="s">
        <v>252</v>
      </c>
      <c r="D800" s="157" t="s">
        <v>253</v>
      </c>
      <c r="E800" s="194" t="s">
        <v>254</v>
      </c>
      <c r="F800" s="157" t="s">
        <v>239</v>
      </c>
      <c r="G800" s="174" t="s">
        <v>240</v>
      </c>
      <c r="H800" s="175"/>
    </row>
    <row r="801" spans="1:11" ht="14.4" x14ac:dyDescent="0.3">
      <c r="A801" s="1292" t="s">
        <v>305</v>
      </c>
      <c r="B801" s="1294"/>
      <c r="C801" s="150">
        <f>+[73]M.O!N45*2</f>
        <v>94900</v>
      </c>
      <c r="D801" s="255">
        <v>1.8</v>
      </c>
      <c r="E801" s="150">
        <f>+C801*D801</f>
        <v>170820</v>
      </c>
      <c r="F801" s="256">
        <v>20</v>
      </c>
      <c r="G801" s="150">
        <f>+E801/F801</f>
        <v>8541</v>
      </c>
      <c r="H801" s="176"/>
    </row>
    <row r="802" spans="1:11" ht="15" thickBot="1" x14ac:dyDescent="0.35">
      <c r="A802" s="1292" t="s">
        <v>263</v>
      </c>
      <c r="B802" s="1294"/>
      <c r="C802" s="150">
        <f>+[73]M.O!J45</f>
        <v>80665</v>
      </c>
      <c r="D802" s="255">
        <v>1.8</v>
      </c>
      <c r="E802" s="150">
        <f t="shared" ref="E802" si="6">+C802*D802</f>
        <v>145197</v>
      </c>
      <c r="F802" s="256">
        <v>20</v>
      </c>
      <c r="G802" s="150">
        <f t="shared" ref="G802" si="7">+E802/F802</f>
        <v>7259.85</v>
      </c>
      <c r="H802" s="176"/>
    </row>
    <row r="803" spans="1:11" ht="15" thickBot="1" x14ac:dyDescent="0.35">
      <c r="A803" s="121"/>
      <c r="B803" s="107"/>
      <c r="C803" s="107"/>
      <c r="D803" s="107"/>
      <c r="E803" s="107"/>
      <c r="F803" s="107"/>
      <c r="G803" s="122" t="s">
        <v>241</v>
      </c>
      <c r="H803" s="123">
        <f>ROUND(SUM(G801:G803),0)</f>
        <v>15801</v>
      </c>
      <c r="J803" s="252"/>
    </row>
    <row r="804" spans="1:11" ht="15" thickBot="1" x14ac:dyDescent="0.35">
      <c r="A804" s="121"/>
      <c r="B804" s="107"/>
      <c r="C804" s="107"/>
      <c r="D804" s="107"/>
      <c r="E804" s="107"/>
      <c r="F804" s="107"/>
      <c r="H804" s="185"/>
    </row>
    <row r="805" spans="1:11" ht="15" thickBot="1" x14ac:dyDescent="0.35">
      <c r="A805" s="140"/>
      <c r="B805" s="133"/>
      <c r="C805" s="133"/>
      <c r="D805" s="133"/>
      <c r="E805" s="167"/>
      <c r="F805" s="168"/>
      <c r="G805" s="169" t="s">
        <v>257</v>
      </c>
      <c r="H805" s="123">
        <f>(H785+H792+H798+H803)</f>
        <v>38405</v>
      </c>
      <c r="I805" s="166"/>
    </row>
    <row r="806" spans="1:11" ht="14.4" thickBot="1" x14ac:dyDescent="0.3">
      <c r="J806" s="261"/>
      <c r="K806" s="262"/>
    </row>
    <row r="807" spans="1:11" ht="14.4" thickBot="1" x14ac:dyDescent="0.3">
      <c r="A807" s="100" t="s">
        <v>306</v>
      </c>
      <c r="B807" s="1285" t="str">
        <f>+'[73]PRESUP. CACHENCHE'!B41</f>
        <v>ACERO DE REFUERZO</v>
      </c>
      <c r="C807" s="1285"/>
      <c r="D807" s="1285"/>
      <c r="E807" s="1285"/>
      <c r="F807" s="1285"/>
      <c r="G807" s="101" t="s">
        <v>235</v>
      </c>
      <c r="H807" s="102" t="str">
        <f>+'[73]PRESUP. CACHENCHE'!C41</f>
        <v>KG</v>
      </c>
      <c r="J807" s="261"/>
    </row>
    <row r="808" spans="1:11" ht="14.4" x14ac:dyDescent="0.3">
      <c r="A808" s="105"/>
      <c r="B808" s="106"/>
      <c r="C808" s="107"/>
      <c r="D808" s="106"/>
      <c r="E808" s="106"/>
      <c r="F808" s="106"/>
      <c r="G808" s="108"/>
      <c r="H808" s="109"/>
    </row>
    <row r="809" spans="1:11" ht="15" thickBot="1" x14ac:dyDescent="0.35">
      <c r="A809" s="105" t="s">
        <v>236</v>
      </c>
      <c r="B809" s="106"/>
      <c r="C809" s="107"/>
      <c r="D809" s="107"/>
      <c r="E809" s="107"/>
      <c r="F809" s="107"/>
      <c r="G809" s="110"/>
      <c r="H809" s="185"/>
      <c r="K809" s="166"/>
    </row>
    <row r="810" spans="1:11" ht="14.4" x14ac:dyDescent="0.3">
      <c r="A810" s="1286" t="s">
        <v>237</v>
      </c>
      <c r="B810" s="1287"/>
      <c r="C810" s="1288"/>
      <c r="D810" s="172" t="s">
        <v>1</v>
      </c>
      <c r="E810" s="173" t="s">
        <v>238</v>
      </c>
      <c r="F810" s="157" t="s">
        <v>239</v>
      </c>
      <c r="G810" s="233" t="s">
        <v>240</v>
      </c>
      <c r="H810" s="175"/>
    </row>
    <row r="811" spans="1:11" ht="14.4" x14ac:dyDescent="0.3">
      <c r="A811" s="1331" t="str">
        <f>+[73]INSUMOS!B40</f>
        <v>Cizalla manual de 90 cm</v>
      </c>
      <c r="B811" s="1347"/>
      <c r="C811" s="1348"/>
      <c r="D811" s="116" t="s">
        <v>259</v>
      </c>
      <c r="E811" s="253">
        <f>+[73]INSUMOS!E40*8</f>
        <v>24700</v>
      </c>
      <c r="F811" s="257">
        <v>100</v>
      </c>
      <c r="G811" s="253">
        <f>+E811/F811</f>
        <v>247</v>
      </c>
      <c r="H811" s="176"/>
    </row>
    <row r="812" spans="1:11" ht="14.4" x14ac:dyDescent="0.3">
      <c r="A812" s="1331" t="s">
        <v>265</v>
      </c>
      <c r="B812" s="1347"/>
      <c r="C812" s="1348"/>
      <c r="D812" s="116" t="s">
        <v>261</v>
      </c>
      <c r="E812" s="117"/>
      <c r="F812" s="118">
        <v>0.1</v>
      </c>
      <c r="G812" s="117">
        <f>+F812*H832</f>
        <v>316</v>
      </c>
      <c r="H812" s="176"/>
    </row>
    <row r="813" spans="1:11" ht="14.4" thickBot="1" x14ac:dyDescent="0.3">
      <c r="A813" s="1320"/>
      <c r="B813" s="1321"/>
      <c r="C813" s="1322"/>
      <c r="D813" s="240"/>
      <c r="E813" s="241"/>
      <c r="F813" s="242"/>
      <c r="G813" s="243"/>
      <c r="H813" s="184"/>
    </row>
    <row r="814" spans="1:11" ht="15" thickBot="1" x14ac:dyDescent="0.35">
      <c r="A814" s="121"/>
      <c r="B814" s="107"/>
      <c r="C814" s="107"/>
      <c r="D814" s="107"/>
      <c r="E814" s="107"/>
      <c r="F814" s="107"/>
      <c r="G814" s="122" t="s">
        <v>241</v>
      </c>
      <c r="H814" s="139">
        <f>(SUM(G811:G813))</f>
        <v>563</v>
      </c>
    </row>
    <row r="815" spans="1:11" ht="15" thickBot="1" x14ac:dyDescent="0.35">
      <c r="A815" s="105" t="s">
        <v>242</v>
      </c>
      <c r="B815" s="106"/>
      <c r="C815" s="107"/>
      <c r="D815" s="107"/>
      <c r="E815" s="107"/>
      <c r="F815" s="107"/>
      <c r="G815" s="110"/>
      <c r="H815" s="185"/>
    </row>
    <row r="816" spans="1:11" ht="14.4" x14ac:dyDescent="0.3">
      <c r="A816" s="1286" t="s">
        <v>237</v>
      </c>
      <c r="B816" s="1287"/>
      <c r="C816" s="1288"/>
      <c r="D816" s="157" t="s">
        <v>1</v>
      </c>
      <c r="E816" s="157" t="s">
        <v>243</v>
      </c>
      <c r="F816" s="157" t="s">
        <v>239</v>
      </c>
      <c r="G816" s="174" t="s">
        <v>240</v>
      </c>
      <c r="H816" s="175"/>
    </row>
    <row r="817" spans="1:8" ht="14.4" x14ac:dyDescent="0.3">
      <c r="A817" s="1323" t="str">
        <f>+[73]INSUMOS!B39</f>
        <v>Acero de refuerzo PDR-60, Fy: 4200 kg/cm2</v>
      </c>
      <c r="B817" s="1324"/>
      <c r="C817" s="1325"/>
      <c r="D817" s="244" t="str">
        <f>+[73]INSUMOS!C39</f>
        <v>kg</v>
      </c>
      <c r="E817" s="245">
        <f>+[73]INSUMOS!E39</f>
        <v>6050</v>
      </c>
      <c r="F817" s="259">
        <v>1.1000000000000001</v>
      </c>
      <c r="G817" s="245">
        <f>+F817*E817</f>
        <v>6655.0000000000009</v>
      </c>
      <c r="H817" s="176"/>
    </row>
    <row r="818" spans="1:8" ht="14.4" x14ac:dyDescent="0.3">
      <c r="A818" s="1292" t="str">
        <f>+[73]INSUMOS!B8</f>
        <v>Alambre negro Cal. 18</v>
      </c>
      <c r="B818" s="1293"/>
      <c r="C818" s="1294"/>
      <c r="D818" s="244" t="str">
        <f>+[73]INSUMOS!C8</f>
        <v>kg</v>
      </c>
      <c r="E818" s="246">
        <f>+[73]INSUMOS!E8</f>
        <v>11000</v>
      </c>
      <c r="F818" s="251">
        <v>0.05</v>
      </c>
      <c r="G818" s="245">
        <f>+F818*E818</f>
        <v>550</v>
      </c>
      <c r="H818" s="176"/>
    </row>
    <row r="819" spans="1:8" ht="14.4" x14ac:dyDescent="0.3">
      <c r="A819" s="1292"/>
      <c r="B819" s="1293"/>
      <c r="C819" s="1294"/>
      <c r="D819" s="129"/>
      <c r="E819" s="130"/>
      <c r="F819" s="239"/>
      <c r="G819" s="245"/>
      <c r="H819" s="176"/>
    </row>
    <row r="820" spans="1:8" ht="15" thickBot="1" x14ac:dyDescent="0.35">
      <c r="A820" s="1326"/>
      <c r="B820" s="1327"/>
      <c r="C820" s="1328"/>
      <c r="D820" s="135"/>
      <c r="E820" s="222"/>
      <c r="F820" s="223"/>
      <c r="G820" s="164"/>
      <c r="H820" s="184"/>
    </row>
    <row r="821" spans="1:8" ht="15" thickBot="1" x14ac:dyDescent="0.35">
      <c r="A821" s="121"/>
      <c r="B821" s="107"/>
      <c r="C821" s="107"/>
      <c r="D821" s="107"/>
      <c r="E821" s="107"/>
      <c r="F821" s="107"/>
      <c r="G821" s="122" t="s">
        <v>241</v>
      </c>
      <c r="H821" s="139">
        <f>(SUM(G817:G820))</f>
        <v>7205.0000000000009</v>
      </c>
    </row>
    <row r="822" spans="1:8" ht="15" thickBot="1" x14ac:dyDescent="0.35">
      <c r="A822" s="105" t="s">
        <v>245</v>
      </c>
      <c r="B822" s="106"/>
      <c r="C822" s="107"/>
      <c r="D822" s="107"/>
      <c r="E822" s="107"/>
      <c r="F822" s="107"/>
      <c r="G822" s="110"/>
      <c r="H822" s="185"/>
    </row>
    <row r="823" spans="1:8" ht="14.4" x14ac:dyDescent="0.3">
      <c r="A823" s="1300" t="s">
        <v>246</v>
      </c>
      <c r="B823" s="1301"/>
      <c r="C823" s="189" t="s">
        <v>247</v>
      </c>
      <c r="D823" s="142" t="s">
        <v>248</v>
      </c>
      <c r="E823" s="142" t="s">
        <v>249</v>
      </c>
      <c r="F823" s="142" t="s">
        <v>238</v>
      </c>
      <c r="G823" s="144" t="s">
        <v>240</v>
      </c>
      <c r="H823" s="175"/>
    </row>
    <row r="824" spans="1:8" ht="14.4" x14ac:dyDescent="0.3">
      <c r="A824" s="1331"/>
      <c r="B824" s="1348"/>
      <c r="C824" s="148"/>
      <c r="D824" s="129"/>
      <c r="E824" s="148"/>
      <c r="F824" s="148"/>
      <c r="G824" s="254"/>
      <c r="H824" s="176"/>
    </row>
    <row r="825" spans="1:8" ht="14.4" x14ac:dyDescent="0.3">
      <c r="A825" s="1289"/>
      <c r="B825" s="1291"/>
      <c r="C825" s="151"/>
      <c r="D825" s="129"/>
      <c r="E825" s="152"/>
      <c r="F825" s="150"/>
      <c r="G825" s="160"/>
      <c r="H825" s="176"/>
    </row>
    <row r="826" spans="1:8" ht="15" thickBot="1" x14ac:dyDescent="0.35">
      <c r="A826" s="1329"/>
      <c r="B826" s="1330"/>
      <c r="C826" s="135"/>
      <c r="D826" s="155"/>
      <c r="E826" s="137"/>
      <c r="F826" s="138"/>
      <c r="G826" s="193"/>
      <c r="H826" s="184"/>
    </row>
    <row r="827" spans="1:8" ht="15" thickBot="1" x14ac:dyDescent="0.35">
      <c r="A827" s="121"/>
      <c r="B827" s="107"/>
      <c r="C827" s="107"/>
      <c r="D827" s="107"/>
      <c r="E827" s="107"/>
      <c r="F827" s="107"/>
      <c r="G827" s="122" t="s">
        <v>241</v>
      </c>
      <c r="H827" s="139">
        <f>(SUM(G824:G826))</f>
        <v>0</v>
      </c>
    </row>
    <row r="828" spans="1:8" ht="15" thickBot="1" x14ac:dyDescent="0.35">
      <c r="A828" s="105" t="s">
        <v>250</v>
      </c>
      <c r="B828" s="106"/>
      <c r="C828" s="107"/>
      <c r="D828" s="107"/>
      <c r="E828" s="107"/>
      <c r="F828" s="107"/>
      <c r="G828" s="110"/>
      <c r="H828" s="185"/>
    </row>
    <row r="829" spans="1:8" ht="14.4" x14ac:dyDescent="0.3">
      <c r="A829" s="1302" t="s">
        <v>251</v>
      </c>
      <c r="B829" s="1303"/>
      <c r="C829" s="157" t="s">
        <v>252</v>
      </c>
      <c r="D829" s="157" t="s">
        <v>253</v>
      </c>
      <c r="E829" s="194" t="s">
        <v>254</v>
      </c>
      <c r="F829" s="157" t="s">
        <v>239</v>
      </c>
      <c r="G829" s="174" t="s">
        <v>240</v>
      </c>
      <c r="H829" s="175"/>
    </row>
    <row r="830" spans="1:8" ht="14.4" x14ac:dyDescent="0.3">
      <c r="A830" s="1292" t="s">
        <v>305</v>
      </c>
      <c r="B830" s="1294"/>
      <c r="C830" s="150">
        <f>+[73]M.O!N45*2</f>
        <v>94900</v>
      </c>
      <c r="D830" s="255">
        <v>1.8</v>
      </c>
      <c r="E830" s="150">
        <f>+C830*D830</f>
        <v>170820</v>
      </c>
      <c r="F830" s="256">
        <v>100</v>
      </c>
      <c r="G830" s="150">
        <f>+E830/F830</f>
        <v>1708.2</v>
      </c>
      <c r="H830" s="176"/>
    </row>
    <row r="831" spans="1:8" ht="15" thickBot="1" x14ac:dyDescent="0.35">
      <c r="A831" s="1292" t="s">
        <v>263</v>
      </c>
      <c r="B831" s="1294"/>
      <c r="C831" s="150">
        <f>+[73]M.O!J45</f>
        <v>80665</v>
      </c>
      <c r="D831" s="255">
        <v>1.8</v>
      </c>
      <c r="E831" s="150">
        <f t="shared" ref="E831" si="8">+C831*D831</f>
        <v>145197</v>
      </c>
      <c r="F831" s="256">
        <v>100</v>
      </c>
      <c r="G831" s="150">
        <f t="shared" ref="G831" si="9">+E831/F831</f>
        <v>1451.97</v>
      </c>
      <c r="H831" s="176"/>
    </row>
    <row r="832" spans="1:8" ht="15" thickBot="1" x14ac:dyDescent="0.35">
      <c r="A832" s="121"/>
      <c r="B832" s="107"/>
      <c r="C832" s="107"/>
      <c r="D832" s="107"/>
      <c r="E832" s="107"/>
      <c r="F832" s="107"/>
      <c r="G832" s="122" t="s">
        <v>241</v>
      </c>
      <c r="H832" s="123">
        <f>ROUND(SUM(G830:G832),0)</f>
        <v>3160</v>
      </c>
    </row>
    <row r="833" spans="1:9" ht="15" thickBot="1" x14ac:dyDescent="0.35">
      <c r="A833" s="121"/>
      <c r="B833" s="107"/>
      <c r="C833" s="107"/>
      <c r="D833" s="107"/>
      <c r="E833" s="107"/>
      <c r="F833" s="107"/>
      <c r="H833" s="185"/>
    </row>
    <row r="834" spans="1:9" ht="15" thickBot="1" x14ac:dyDescent="0.35">
      <c r="A834" s="140"/>
      <c r="B834" s="133"/>
      <c r="C834" s="133"/>
      <c r="D834" s="133"/>
      <c r="E834" s="167"/>
      <c r="F834" s="168"/>
      <c r="G834" s="169" t="s">
        <v>257</v>
      </c>
      <c r="H834" s="123">
        <f>(H814+H821+H827+H832)</f>
        <v>10928</v>
      </c>
      <c r="I834" s="166"/>
    </row>
    <row r="835" spans="1:9" ht="14.4" thickBot="1" x14ac:dyDescent="0.3"/>
    <row r="836" spans="1:9" ht="14.4" thickBot="1" x14ac:dyDescent="0.3">
      <c r="A836" s="100" t="s">
        <v>307</v>
      </c>
      <c r="B836" s="1285" t="str">
        <f>+'[73]PRESUP. CACHENCHE'!B42</f>
        <v>CONCRETO fc=3000 PSI PARA LOSAS Y MUROS</v>
      </c>
      <c r="C836" s="1285"/>
      <c r="D836" s="1285"/>
      <c r="E836" s="1285"/>
      <c r="F836" s="1285"/>
      <c r="G836" s="101" t="s">
        <v>235</v>
      </c>
      <c r="H836" s="102" t="str">
        <f>+'[73]PRESUP. CACHENCHE'!C42</f>
        <v>M3</v>
      </c>
    </row>
    <row r="837" spans="1:9" ht="14.4" x14ac:dyDescent="0.3">
      <c r="A837" s="105"/>
      <c r="B837" s="106"/>
      <c r="C837" s="107"/>
      <c r="D837" s="106"/>
      <c r="E837" s="106"/>
      <c r="F837" s="106"/>
      <c r="G837" s="108"/>
      <c r="H837" s="109"/>
    </row>
    <row r="838" spans="1:9" ht="15" thickBot="1" x14ac:dyDescent="0.35">
      <c r="A838" s="105" t="s">
        <v>236</v>
      </c>
      <c r="B838" s="106"/>
      <c r="C838" s="107"/>
      <c r="D838" s="107"/>
      <c r="E838" s="107"/>
      <c r="F838" s="107"/>
      <c r="G838" s="110"/>
      <c r="H838" s="185"/>
    </row>
    <row r="839" spans="1:9" ht="14.4" x14ac:dyDescent="0.3">
      <c r="A839" s="1286" t="s">
        <v>237</v>
      </c>
      <c r="B839" s="1287"/>
      <c r="C839" s="1288"/>
      <c r="D839" s="172" t="s">
        <v>1</v>
      </c>
      <c r="E839" s="173" t="s">
        <v>238</v>
      </c>
      <c r="F839" s="157" t="s">
        <v>239</v>
      </c>
      <c r="G839" s="174" t="s">
        <v>240</v>
      </c>
      <c r="H839" s="175"/>
    </row>
    <row r="840" spans="1:9" ht="14.4" x14ac:dyDescent="0.3">
      <c r="A840" s="1331" t="str">
        <f>+[73]INSUMOS!B5</f>
        <v xml:space="preserve">Formaleta metálica </v>
      </c>
      <c r="B840" s="1347"/>
      <c r="C840" s="1348"/>
      <c r="D840" s="116" t="str">
        <f>+[73]INSUMOS!C5</f>
        <v>m2xdia</v>
      </c>
      <c r="E840" s="253">
        <f>+[73]INSUMOS!E5</f>
        <v>35488</v>
      </c>
      <c r="F840" s="257">
        <v>0.10183201364633389</v>
      </c>
      <c r="G840" s="263">
        <f>+E840/F840</f>
        <v>348495.51461538463</v>
      </c>
      <c r="H840" s="176"/>
    </row>
    <row r="841" spans="1:9" ht="14.4" x14ac:dyDescent="0.3">
      <c r="A841" s="1331" t="str">
        <f>+A812</f>
        <v>Herramienta menor 10% M.O.</v>
      </c>
      <c r="B841" s="1347"/>
      <c r="C841" s="1348"/>
      <c r="D841" s="116" t="s">
        <v>261</v>
      </c>
      <c r="E841" s="117"/>
      <c r="F841" s="118">
        <v>0.1</v>
      </c>
      <c r="G841" s="119">
        <f>+F841*H861</f>
        <v>25379</v>
      </c>
      <c r="H841" s="176"/>
    </row>
    <row r="842" spans="1:9" ht="14.4" thickBot="1" x14ac:dyDescent="0.3">
      <c r="A842" s="1320" t="str">
        <f>+[73]INSUMOS!B43</f>
        <v>Vibrador de concreto, potencia aproximada de 3 hp, mangueras de 4 a 6 metros</v>
      </c>
      <c r="B842" s="1321"/>
      <c r="C842" s="1322"/>
      <c r="D842" s="240" t="s">
        <v>259</v>
      </c>
      <c r="E842" s="241">
        <f>+[73]INSUMOS!E43*8</f>
        <v>48800</v>
      </c>
      <c r="F842" s="242">
        <v>0.10132563947606921</v>
      </c>
      <c r="G842" s="183">
        <f>+E842/F842</f>
        <v>481615.51461538463</v>
      </c>
      <c r="H842" s="184"/>
    </row>
    <row r="843" spans="1:9" ht="15" thickBot="1" x14ac:dyDescent="0.35">
      <c r="A843" s="121"/>
      <c r="B843" s="107"/>
      <c r="C843" s="107"/>
      <c r="D843" s="107"/>
      <c r="E843" s="107"/>
      <c r="F843" s="107"/>
      <c r="G843" s="122" t="s">
        <v>241</v>
      </c>
      <c r="H843" s="139">
        <f>(SUM(G840:G842))</f>
        <v>855490.02923076926</v>
      </c>
    </row>
    <row r="844" spans="1:9" ht="15" thickBot="1" x14ac:dyDescent="0.35">
      <c r="A844" s="105" t="s">
        <v>242</v>
      </c>
      <c r="B844" s="106"/>
      <c r="C844" s="107"/>
      <c r="D844" s="107"/>
      <c r="E844" s="107"/>
      <c r="F844" s="107"/>
      <c r="G844" s="110"/>
      <c r="H844" s="185"/>
    </row>
    <row r="845" spans="1:9" ht="14.4" x14ac:dyDescent="0.3">
      <c r="A845" s="1286" t="s">
        <v>237</v>
      </c>
      <c r="B845" s="1287"/>
      <c r="C845" s="1288"/>
      <c r="D845" s="157" t="s">
        <v>1</v>
      </c>
      <c r="E845" s="157" t="s">
        <v>243</v>
      </c>
      <c r="F845" s="157" t="s">
        <v>239</v>
      </c>
      <c r="G845" s="174" t="s">
        <v>240</v>
      </c>
      <c r="H845" s="175"/>
    </row>
    <row r="846" spans="1:9" ht="14.4" x14ac:dyDescent="0.3">
      <c r="A846" s="1323" t="str">
        <f>+[73]INSUMOS!B33</f>
        <v>Concreto 3000 PSI</v>
      </c>
      <c r="B846" s="1324"/>
      <c r="C846" s="1325"/>
      <c r="D846" s="244" t="str">
        <f>+[73]INSUMOS!C33</f>
        <v>m3</v>
      </c>
      <c r="E846" s="245">
        <f>+[73]INSUMOS!E33</f>
        <v>774872.34615384613</v>
      </c>
      <c r="F846" s="258">
        <v>1.1000000000000001</v>
      </c>
      <c r="G846" s="245">
        <f>+F846*E846</f>
        <v>852359.58076923084</v>
      </c>
      <c r="H846" s="176"/>
    </row>
    <row r="847" spans="1:9" ht="14.4" x14ac:dyDescent="0.3">
      <c r="A847" s="1292"/>
      <c r="B847" s="1293"/>
      <c r="C847" s="1294"/>
      <c r="D847" s="244"/>
      <c r="E847" s="246"/>
      <c r="F847" s="251"/>
      <c r="G847" s="245"/>
      <c r="H847" s="176"/>
    </row>
    <row r="848" spans="1:9" ht="14.4" x14ac:dyDescent="0.3">
      <c r="A848" s="1292"/>
      <c r="B848" s="1293"/>
      <c r="C848" s="1294"/>
      <c r="D848" s="129"/>
      <c r="E848" s="130"/>
      <c r="F848" s="239"/>
      <c r="G848" s="245"/>
      <c r="H848" s="176"/>
    </row>
    <row r="849" spans="1:9" ht="15" thickBot="1" x14ac:dyDescent="0.35">
      <c r="A849" s="1326"/>
      <c r="B849" s="1327"/>
      <c r="C849" s="1328"/>
      <c r="D849" s="135"/>
      <c r="E849" s="222"/>
      <c r="F849" s="223"/>
      <c r="G849" s="164"/>
      <c r="H849" s="184"/>
    </row>
    <row r="850" spans="1:9" ht="15" thickBot="1" x14ac:dyDescent="0.35">
      <c r="A850" s="121"/>
      <c r="B850" s="107"/>
      <c r="C850" s="107"/>
      <c r="D850" s="107"/>
      <c r="E850" s="107"/>
      <c r="F850" s="107"/>
      <c r="G850" s="122" t="s">
        <v>241</v>
      </c>
      <c r="H850" s="139">
        <f>(SUM(G846:G849))</f>
        <v>852359.58076923084</v>
      </c>
    </row>
    <row r="851" spans="1:9" ht="15" thickBot="1" x14ac:dyDescent="0.35">
      <c r="A851" s="105" t="s">
        <v>245</v>
      </c>
      <c r="B851" s="106"/>
      <c r="C851" s="107"/>
      <c r="D851" s="107"/>
      <c r="E851" s="107"/>
      <c r="F851" s="107"/>
      <c r="G851" s="110"/>
      <c r="H851" s="185"/>
    </row>
    <row r="852" spans="1:9" ht="14.4" x14ac:dyDescent="0.3">
      <c r="A852" s="1300" t="s">
        <v>246</v>
      </c>
      <c r="B852" s="1301"/>
      <c r="C852" s="189" t="s">
        <v>247</v>
      </c>
      <c r="D852" s="142" t="s">
        <v>248</v>
      </c>
      <c r="E852" s="142" t="s">
        <v>249</v>
      </c>
      <c r="F852" s="142" t="s">
        <v>238</v>
      </c>
      <c r="G852" s="144" t="s">
        <v>240</v>
      </c>
      <c r="H852" s="175"/>
    </row>
    <row r="853" spans="1:9" ht="14.4" x14ac:dyDescent="0.3">
      <c r="A853" s="1331"/>
      <c r="B853" s="1348"/>
      <c r="C853" s="148"/>
      <c r="D853" s="129"/>
      <c r="E853" s="148"/>
      <c r="F853" s="148"/>
      <c r="G853" s="254"/>
      <c r="H853" s="176"/>
    </row>
    <row r="854" spans="1:9" ht="14.4" x14ac:dyDescent="0.3">
      <c r="A854" s="1289"/>
      <c r="B854" s="1291"/>
      <c r="C854" s="151"/>
      <c r="D854" s="129"/>
      <c r="E854" s="152"/>
      <c r="F854" s="150"/>
      <c r="G854" s="160"/>
      <c r="H854" s="176"/>
    </row>
    <row r="855" spans="1:9" ht="15" thickBot="1" x14ac:dyDescent="0.35">
      <c r="A855" s="1329"/>
      <c r="B855" s="1330"/>
      <c r="C855" s="135"/>
      <c r="D855" s="155"/>
      <c r="E855" s="137"/>
      <c r="F855" s="138"/>
      <c r="G855" s="193"/>
      <c r="H855" s="184"/>
    </row>
    <row r="856" spans="1:9" ht="15" thickBot="1" x14ac:dyDescent="0.35">
      <c r="A856" s="121"/>
      <c r="B856" s="107"/>
      <c r="C856" s="107"/>
      <c r="D856" s="107"/>
      <c r="E856" s="107"/>
      <c r="F856" s="107"/>
      <c r="G856" s="122" t="s">
        <v>241</v>
      </c>
      <c r="H856" s="139">
        <f>(SUM(G853:G855))</f>
        <v>0</v>
      </c>
    </row>
    <row r="857" spans="1:9" ht="15" thickBot="1" x14ac:dyDescent="0.35">
      <c r="A857" s="105" t="s">
        <v>250</v>
      </c>
      <c r="B857" s="106"/>
      <c r="C857" s="107"/>
      <c r="D857" s="107"/>
      <c r="E857" s="107"/>
      <c r="F857" s="107"/>
      <c r="G857" s="110"/>
      <c r="H857" s="185"/>
    </row>
    <row r="858" spans="1:9" ht="14.4" x14ac:dyDescent="0.3">
      <c r="A858" s="1302" t="s">
        <v>251</v>
      </c>
      <c r="B858" s="1303"/>
      <c r="C858" s="157" t="s">
        <v>252</v>
      </c>
      <c r="D858" s="157" t="s">
        <v>253</v>
      </c>
      <c r="E858" s="194" t="s">
        <v>254</v>
      </c>
      <c r="F858" s="157" t="s">
        <v>239</v>
      </c>
      <c r="G858" s="174" t="s">
        <v>240</v>
      </c>
      <c r="H858" s="175"/>
    </row>
    <row r="859" spans="1:9" ht="14.4" x14ac:dyDescent="0.3">
      <c r="A859" s="1292" t="s">
        <v>308</v>
      </c>
      <c r="B859" s="1294"/>
      <c r="C859" s="150">
        <f>+[73]M.O!N45*7</f>
        <v>332150</v>
      </c>
      <c r="D859" s="255">
        <v>1.8</v>
      </c>
      <c r="E859" s="150">
        <f>+D859*C859</f>
        <v>597870</v>
      </c>
      <c r="F859" s="264">
        <v>3.5</v>
      </c>
      <c r="G859" s="160">
        <f>+E859/F859</f>
        <v>170820</v>
      </c>
      <c r="H859" s="176"/>
    </row>
    <row r="860" spans="1:9" ht="15" thickBot="1" x14ac:dyDescent="0.35">
      <c r="A860" s="1326" t="s">
        <v>309</v>
      </c>
      <c r="B860" s="1328"/>
      <c r="C860" s="136">
        <f>+[73]M.O!J45*2</f>
        <v>161330</v>
      </c>
      <c r="D860" s="265">
        <v>1.8</v>
      </c>
      <c r="E860" s="136">
        <f>+D860*C860</f>
        <v>290394</v>
      </c>
      <c r="F860" s="266">
        <v>3.5</v>
      </c>
      <c r="G860" s="164">
        <f t="shared" ref="G860" si="10">+E860/F860</f>
        <v>82969.71428571429</v>
      </c>
      <c r="H860" s="176"/>
    </row>
    <row r="861" spans="1:9" ht="15" thickBot="1" x14ac:dyDescent="0.35">
      <c r="A861" s="121"/>
      <c r="B861" s="107"/>
      <c r="C861" s="107"/>
      <c r="D861" s="107"/>
      <c r="E861" s="107"/>
      <c r="F861" s="107"/>
      <c r="G861" s="122" t="s">
        <v>241</v>
      </c>
      <c r="H861" s="123">
        <f>ROUND(SUM(G859:G861),0)</f>
        <v>253790</v>
      </c>
    </row>
    <row r="862" spans="1:9" ht="15" thickBot="1" x14ac:dyDescent="0.35">
      <c r="A862" s="121"/>
      <c r="B862" s="107"/>
      <c r="C862" s="107"/>
      <c r="D862" s="107"/>
      <c r="E862" s="107"/>
      <c r="F862" s="107"/>
      <c r="H862" s="185"/>
    </row>
    <row r="863" spans="1:9" ht="15" thickBot="1" x14ac:dyDescent="0.35">
      <c r="A863" s="140"/>
      <c r="B863" s="133"/>
      <c r="C863" s="133"/>
      <c r="D863" s="133"/>
      <c r="E863" s="167"/>
      <c r="F863" s="168"/>
      <c r="G863" s="169" t="s">
        <v>257</v>
      </c>
      <c r="H863" s="123">
        <f>(H843+H850+H856+H861)</f>
        <v>1961639.61</v>
      </c>
      <c r="I863" s="166"/>
    </row>
    <row r="864" spans="1:9" ht="15" thickBot="1" x14ac:dyDescent="0.35">
      <c r="A864" s="106"/>
      <c r="B864" s="107"/>
      <c r="C864" s="107"/>
      <c r="D864" s="107"/>
      <c r="E864" s="170"/>
      <c r="F864" s="171"/>
      <c r="G864" s="122"/>
      <c r="H864" s="110"/>
      <c r="I864" s="166"/>
    </row>
    <row r="865" spans="1:9" ht="14.4" thickBot="1" x14ac:dyDescent="0.3">
      <c r="A865" s="100" t="s">
        <v>310</v>
      </c>
      <c r="B865" s="1285" t="str">
        <f>+'[73]PRESUP. CACHENCHE'!B43</f>
        <v>ENROCADO DE PROTECCION</v>
      </c>
      <c r="C865" s="1285"/>
      <c r="D865" s="1285"/>
      <c r="E865" s="1285"/>
      <c r="F865" s="1285"/>
      <c r="G865" s="101" t="s">
        <v>235</v>
      </c>
      <c r="H865" s="102" t="str">
        <f>+'[73]PRESUP. CACHENCHE'!C43</f>
        <v>M2</v>
      </c>
      <c r="I865" s="166"/>
    </row>
    <row r="866" spans="1:9" ht="14.4" x14ac:dyDescent="0.3">
      <c r="A866" s="105"/>
      <c r="B866" s="106"/>
      <c r="C866" s="107"/>
      <c r="D866" s="106"/>
      <c r="E866" s="106"/>
      <c r="F866" s="106"/>
      <c r="G866" s="108"/>
      <c r="H866" s="109"/>
      <c r="I866" s="166"/>
    </row>
    <row r="867" spans="1:9" ht="15" thickBot="1" x14ac:dyDescent="0.35">
      <c r="A867" s="105" t="s">
        <v>236</v>
      </c>
      <c r="B867" s="106"/>
      <c r="C867" s="107"/>
      <c r="D867" s="107"/>
      <c r="E867" s="107"/>
      <c r="F867" s="107"/>
      <c r="G867" s="110"/>
      <c r="H867" s="185"/>
      <c r="I867" s="166"/>
    </row>
    <row r="868" spans="1:9" ht="14.4" x14ac:dyDescent="0.3">
      <c r="A868" s="1286" t="s">
        <v>237</v>
      </c>
      <c r="B868" s="1287"/>
      <c r="C868" s="1288"/>
      <c r="D868" s="172" t="s">
        <v>1</v>
      </c>
      <c r="E868" s="173" t="s">
        <v>238</v>
      </c>
      <c r="F868" s="157" t="s">
        <v>239</v>
      </c>
      <c r="G868" s="174" t="s">
        <v>240</v>
      </c>
      <c r="H868" s="175"/>
      <c r="I868" s="166"/>
    </row>
    <row r="869" spans="1:9" ht="14.4" x14ac:dyDescent="0.3">
      <c r="A869" s="1331" t="str">
        <f>+A841</f>
        <v>Herramienta menor 10% M.O.</v>
      </c>
      <c r="B869" s="1347"/>
      <c r="C869" s="1348"/>
      <c r="D869" s="116" t="s">
        <v>261</v>
      </c>
      <c r="E869" s="117"/>
      <c r="F869" s="118">
        <v>0.1</v>
      </c>
      <c r="G869" s="119">
        <f>+F869*H889</f>
        <v>1544</v>
      </c>
      <c r="H869" s="176"/>
      <c r="I869" s="166"/>
    </row>
    <row r="870" spans="1:9" ht="14.4" thickBot="1" x14ac:dyDescent="0.3">
      <c r="A870" s="1320"/>
      <c r="B870" s="1321"/>
      <c r="C870" s="1322"/>
      <c r="D870" s="240"/>
      <c r="E870" s="241"/>
      <c r="F870" s="242"/>
      <c r="G870" s="183"/>
      <c r="H870" s="184"/>
      <c r="I870" s="166"/>
    </row>
    <row r="871" spans="1:9" ht="15" thickBot="1" x14ac:dyDescent="0.35">
      <c r="A871" s="121"/>
      <c r="B871" s="107"/>
      <c r="C871" s="107"/>
      <c r="D871" s="107"/>
      <c r="E871" s="107"/>
      <c r="F871" s="107"/>
      <c r="G871" s="122" t="s">
        <v>241</v>
      </c>
      <c r="H871" s="139">
        <f>(SUM(G869:G870))</f>
        <v>1544</v>
      </c>
      <c r="I871" s="166"/>
    </row>
    <row r="872" spans="1:9" ht="15" thickBot="1" x14ac:dyDescent="0.35">
      <c r="A872" s="105" t="s">
        <v>242</v>
      </c>
      <c r="B872" s="106"/>
      <c r="C872" s="107"/>
      <c r="D872" s="107"/>
      <c r="E872" s="107"/>
      <c r="F872" s="107"/>
      <c r="G872" s="110"/>
      <c r="H872" s="185"/>
      <c r="I872" s="166"/>
    </row>
    <row r="873" spans="1:9" ht="14.4" x14ac:dyDescent="0.3">
      <c r="A873" s="1286" t="s">
        <v>237</v>
      </c>
      <c r="B873" s="1287"/>
      <c r="C873" s="1288"/>
      <c r="D873" s="157" t="s">
        <v>1</v>
      </c>
      <c r="E873" s="157" t="s">
        <v>243</v>
      </c>
      <c r="F873" s="157" t="s">
        <v>239</v>
      </c>
      <c r="G873" s="174" t="s">
        <v>240</v>
      </c>
      <c r="H873" s="175"/>
      <c r="I873" s="166"/>
    </row>
    <row r="874" spans="1:9" ht="14.4" x14ac:dyDescent="0.3">
      <c r="A874" s="1323" t="str">
        <f>+[73]INSUMOS!B27</f>
        <v>Piedra para concreto ciclópeo (rajón o canto rodado)</v>
      </c>
      <c r="B874" s="1324"/>
      <c r="C874" s="1325"/>
      <c r="D874" s="244" t="str">
        <f>+[73]INSUMOS!C27</f>
        <v>m3</v>
      </c>
      <c r="E874" s="245">
        <f>+[73]INSUMOS!E27</f>
        <v>85715</v>
      </c>
      <c r="F874" s="258">
        <v>0.67656769526920613</v>
      </c>
      <c r="G874" s="245">
        <f>+F874*E874</f>
        <v>57992</v>
      </c>
      <c r="H874" s="176"/>
      <c r="I874" s="166"/>
    </row>
    <row r="875" spans="1:9" ht="14.4" x14ac:dyDescent="0.3">
      <c r="A875" s="1292"/>
      <c r="B875" s="1293"/>
      <c r="C875" s="1294"/>
      <c r="D875" s="244"/>
      <c r="E875" s="246"/>
      <c r="F875" s="251"/>
      <c r="G875" s="245"/>
      <c r="H875" s="176"/>
      <c r="I875" s="166"/>
    </row>
    <row r="876" spans="1:9" ht="14.4" x14ac:dyDescent="0.3">
      <c r="A876" s="1292"/>
      <c r="B876" s="1293"/>
      <c r="C876" s="1294"/>
      <c r="D876" s="129"/>
      <c r="E876" s="130"/>
      <c r="F876" s="239"/>
      <c r="G876" s="245"/>
      <c r="H876" s="176"/>
      <c r="I876" s="166"/>
    </row>
    <row r="877" spans="1:9" ht="15" thickBot="1" x14ac:dyDescent="0.35">
      <c r="A877" s="1326"/>
      <c r="B877" s="1327"/>
      <c r="C877" s="1328"/>
      <c r="D877" s="135"/>
      <c r="E877" s="222"/>
      <c r="F877" s="223"/>
      <c r="G877" s="164"/>
      <c r="H877" s="184"/>
      <c r="I877" s="166"/>
    </row>
    <row r="878" spans="1:9" ht="15" thickBot="1" x14ac:dyDescent="0.35">
      <c r="A878" s="121"/>
      <c r="B878" s="107"/>
      <c r="C878" s="107"/>
      <c r="D878" s="107"/>
      <c r="E878" s="107"/>
      <c r="F878" s="107"/>
      <c r="G878" s="122" t="s">
        <v>241</v>
      </c>
      <c r="H878" s="139">
        <f>(SUM(G874:G877))</f>
        <v>57992</v>
      </c>
      <c r="I878" s="166"/>
    </row>
    <row r="879" spans="1:9" ht="15" thickBot="1" x14ac:dyDescent="0.35">
      <c r="A879" s="105" t="s">
        <v>245</v>
      </c>
      <c r="B879" s="106"/>
      <c r="C879" s="107"/>
      <c r="D879" s="107"/>
      <c r="E879" s="107"/>
      <c r="F879" s="107"/>
      <c r="G879" s="110"/>
      <c r="H879" s="185"/>
      <c r="I879" s="166"/>
    </row>
    <row r="880" spans="1:9" ht="14.4" x14ac:dyDescent="0.3">
      <c r="A880" s="1300" t="s">
        <v>246</v>
      </c>
      <c r="B880" s="1301"/>
      <c r="C880" s="189" t="s">
        <v>247</v>
      </c>
      <c r="D880" s="142" t="s">
        <v>248</v>
      </c>
      <c r="E880" s="142" t="s">
        <v>249</v>
      </c>
      <c r="F880" s="142" t="s">
        <v>238</v>
      </c>
      <c r="G880" s="144" t="s">
        <v>240</v>
      </c>
      <c r="H880" s="175"/>
      <c r="I880" s="166"/>
    </row>
    <row r="881" spans="1:10" ht="14.4" x14ac:dyDescent="0.3">
      <c r="A881" s="1331"/>
      <c r="B881" s="1348"/>
      <c r="C881" s="148"/>
      <c r="D881" s="129"/>
      <c r="E881" s="148"/>
      <c r="F881" s="148"/>
      <c r="G881" s="254"/>
      <c r="H881" s="176"/>
      <c r="I881" s="166"/>
    </row>
    <row r="882" spans="1:10" ht="14.4" x14ac:dyDescent="0.3">
      <c r="A882" s="1289"/>
      <c r="B882" s="1291"/>
      <c r="C882" s="151"/>
      <c r="D882" s="129"/>
      <c r="E882" s="152"/>
      <c r="F882" s="150"/>
      <c r="G882" s="160"/>
      <c r="H882" s="176"/>
      <c r="I882" s="166"/>
    </row>
    <row r="883" spans="1:10" ht="15" thickBot="1" x14ac:dyDescent="0.35">
      <c r="A883" s="1329"/>
      <c r="B883" s="1330"/>
      <c r="C883" s="135"/>
      <c r="D883" s="155"/>
      <c r="E883" s="137"/>
      <c r="F883" s="138"/>
      <c r="G883" s="193"/>
      <c r="H883" s="184"/>
      <c r="I883" s="166"/>
    </row>
    <row r="884" spans="1:10" ht="15" thickBot="1" x14ac:dyDescent="0.35">
      <c r="A884" s="121"/>
      <c r="B884" s="107"/>
      <c r="C884" s="107"/>
      <c r="D884" s="107"/>
      <c r="E884" s="107"/>
      <c r="F884" s="107"/>
      <c r="G884" s="122" t="s">
        <v>241</v>
      </c>
      <c r="H884" s="139">
        <f>(SUM(G881:G883))</f>
        <v>0</v>
      </c>
      <c r="I884" s="166"/>
    </row>
    <row r="885" spans="1:10" ht="15" thickBot="1" x14ac:dyDescent="0.35">
      <c r="A885" s="105" t="s">
        <v>250</v>
      </c>
      <c r="B885" s="106"/>
      <c r="C885" s="107"/>
      <c r="D885" s="107"/>
      <c r="E885" s="107"/>
      <c r="F885" s="107"/>
      <c r="G885" s="110"/>
      <c r="H885" s="185"/>
      <c r="I885" s="166"/>
    </row>
    <row r="886" spans="1:10" ht="14.4" x14ac:dyDescent="0.3">
      <c r="A886" s="1302" t="s">
        <v>251</v>
      </c>
      <c r="B886" s="1303"/>
      <c r="C886" s="157" t="s">
        <v>252</v>
      </c>
      <c r="D886" s="157" t="s">
        <v>253</v>
      </c>
      <c r="E886" s="194" t="s">
        <v>254</v>
      </c>
      <c r="F886" s="157" t="s">
        <v>239</v>
      </c>
      <c r="G886" s="174" t="s">
        <v>240</v>
      </c>
      <c r="H886" s="175"/>
      <c r="I886" s="166"/>
    </row>
    <row r="887" spans="1:10" ht="14.4" x14ac:dyDescent="0.3">
      <c r="A887" s="1292" t="s">
        <v>311</v>
      </c>
      <c r="B887" s="1294"/>
      <c r="C887" s="150">
        <f>+[73]M.O!N45*3</f>
        <v>142350</v>
      </c>
      <c r="D887" s="255">
        <v>1.8</v>
      </c>
      <c r="E887" s="150">
        <f>+D887*C887</f>
        <v>256230</v>
      </c>
      <c r="F887" s="264">
        <v>26</v>
      </c>
      <c r="G887" s="160">
        <f>+E887/F887</f>
        <v>9855</v>
      </c>
      <c r="H887" s="176"/>
      <c r="I887" s="166"/>
    </row>
    <row r="888" spans="1:10" ht="15" thickBot="1" x14ac:dyDescent="0.35">
      <c r="A888" s="1326" t="s">
        <v>312</v>
      </c>
      <c r="B888" s="1328"/>
      <c r="C888" s="136">
        <f>+[73]M.O!J45</f>
        <v>80665</v>
      </c>
      <c r="D888" s="265">
        <v>1.8</v>
      </c>
      <c r="E888" s="136">
        <f>+D888*C888</f>
        <v>145197</v>
      </c>
      <c r="F888" s="266">
        <v>26</v>
      </c>
      <c r="G888" s="164">
        <f t="shared" ref="G888" si="11">+E888/F888</f>
        <v>5584.5</v>
      </c>
      <c r="H888" s="176"/>
      <c r="I888" s="166"/>
    </row>
    <row r="889" spans="1:10" ht="15" thickBot="1" x14ac:dyDescent="0.35">
      <c r="A889" s="121"/>
      <c r="B889" s="107"/>
      <c r="C889" s="107"/>
      <c r="D889" s="107"/>
      <c r="E889" s="107"/>
      <c r="F889" s="107"/>
      <c r="G889" s="122" t="s">
        <v>241</v>
      </c>
      <c r="H889" s="123">
        <f>ROUND(SUM(G887:G889),0)</f>
        <v>15440</v>
      </c>
      <c r="I889" s="166"/>
      <c r="J889" s="166"/>
    </row>
    <row r="890" spans="1:10" ht="15" thickBot="1" x14ac:dyDescent="0.35">
      <c r="A890" s="121"/>
      <c r="B890" s="107"/>
      <c r="C890" s="107"/>
      <c r="D890" s="107"/>
      <c r="E890" s="107"/>
      <c r="F890" s="107"/>
      <c r="H890" s="185"/>
      <c r="I890" s="166"/>
    </row>
    <row r="891" spans="1:10" ht="15" thickBot="1" x14ac:dyDescent="0.35">
      <c r="A891" s="140"/>
      <c r="B891" s="133"/>
      <c r="C891" s="133"/>
      <c r="D891" s="133"/>
      <c r="E891" s="167"/>
      <c r="F891" s="168"/>
      <c r="G891" s="169" t="s">
        <v>257</v>
      </c>
      <c r="H891" s="123">
        <f>(H871+H878+H884+H889)</f>
        <v>74976</v>
      </c>
      <c r="I891" s="166"/>
    </row>
    <row r="892" spans="1:10" ht="15" thickBot="1" x14ac:dyDescent="0.35">
      <c r="A892" s="106"/>
      <c r="B892" s="107"/>
      <c r="C892" s="107"/>
      <c r="D892" s="107"/>
      <c r="E892" s="170"/>
      <c r="F892" s="171"/>
      <c r="G892" s="122"/>
      <c r="H892" s="110"/>
      <c r="I892" s="166"/>
    </row>
    <row r="893" spans="1:10" ht="14.4" thickBot="1" x14ac:dyDescent="0.3">
      <c r="A893" s="100" t="s">
        <v>313</v>
      </c>
      <c r="B893" s="1285" t="str">
        <f>+'[73]PRESUP. CACHENCHE'!B44</f>
        <v>SUMIDEROS (LATERAL Y TRANSVERSAL) INCLUYE REJILLA METÁLICA CON MODULOS DE 125X50X10 CM</v>
      </c>
      <c r="C893" s="1285"/>
      <c r="D893" s="1285"/>
      <c r="E893" s="1285"/>
      <c r="F893" s="1285"/>
      <c r="G893" s="101" t="s">
        <v>235</v>
      </c>
      <c r="H893" s="102" t="s">
        <v>302</v>
      </c>
    </row>
    <row r="894" spans="1:10" ht="14.4" x14ac:dyDescent="0.3">
      <c r="A894" s="105"/>
      <c r="B894" s="106"/>
      <c r="C894" s="107"/>
      <c r="D894" s="106"/>
      <c r="E894" s="106"/>
      <c r="F894" s="106"/>
      <c r="G894" s="108"/>
      <c r="H894" s="109"/>
    </row>
    <row r="895" spans="1:10" ht="15" thickBot="1" x14ac:dyDescent="0.35">
      <c r="A895" s="105" t="s">
        <v>236</v>
      </c>
      <c r="B895" s="106"/>
      <c r="C895" s="107"/>
      <c r="D895" s="107"/>
      <c r="E895" s="107"/>
      <c r="F895" s="107"/>
      <c r="G895" s="110"/>
      <c r="H895" s="185"/>
    </row>
    <row r="896" spans="1:10" ht="14.4" x14ac:dyDescent="0.3">
      <c r="A896" s="1286" t="s">
        <v>237</v>
      </c>
      <c r="B896" s="1287"/>
      <c r="C896" s="1288"/>
      <c r="D896" s="172" t="s">
        <v>1</v>
      </c>
      <c r="E896" s="173" t="s">
        <v>238</v>
      </c>
      <c r="F896" s="157" t="s">
        <v>239</v>
      </c>
      <c r="G896" s="233" t="s">
        <v>240</v>
      </c>
      <c r="H896" s="175"/>
    </row>
    <row r="897" spans="1:8" ht="14.4" x14ac:dyDescent="0.3">
      <c r="A897" s="1331" t="s">
        <v>268</v>
      </c>
      <c r="B897" s="1347"/>
      <c r="C897" s="1348"/>
      <c r="D897" s="116" t="s">
        <v>261</v>
      </c>
      <c r="E897" s="253"/>
      <c r="F897" s="257">
        <v>0.05</v>
      </c>
      <c r="G897" s="253">
        <f>+H919*F897</f>
        <v>20071.350000000002</v>
      </c>
      <c r="H897" s="176"/>
    </row>
    <row r="898" spans="1:8" ht="14.4" x14ac:dyDescent="0.3">
      <c r="A898" s="1331" t="str">
        <f>+[73]INSUMOS!B43</f>
        <v>Vibrador de concreto, potencia aproximada de 3 hp, mangueras de 4 a 6 metros</v>
      </c>
      <c r="B898" s="1347"/>
      <c r="C898" s="1348"/>
      <c r="D898" s="116" t="s">
        <v>259</v>
      </c>
      <c r="E898" s="117">
        <f>+[73]INSUMOS!E43*8</f>
        <v>48800</v>
      </c>
      <c r="F898" s="118">
        <v>1</v>
      </c>
      <c r="G898" s="117">
        <f>+E898/F898</f>
        <v>48800</v>
      </c>
      <c r="H898" s="176"/>
    </row>
    <row r="899" spans="1:8" ht="14.4" thickBot="1" x14ac:dyDescent="0.3">
      <c r="A899" s="1320"/>
      <c r="B899" s="1321"/>
      <c r="C899" s="1322"/>
      <c r="D899" s="240"/>
      <c r="E899" s="241"/>
      <c r="F899" s="242"/>
      <c r="G899" s="243"/>
      <c r="H899" s="184"/>
    </row>
    <row r="900" spans="1:8" ht="15" thickBot="1" x14ac:dyDescent="0.35">
      <c r="A900" s="121"/>
      <c r="B900" s="107"/>
      <c r="C900" s="107"/>
      <c r="D900" s="107"/>
      <c r="E900" s="107"/>
      <c r="F900" s="107"/>
      <c r="G900" s="122" t="s">
        <v>241</v>
      </c>
      <c r="H900" s="139">
        <f>(SUM(G897:G899))</f>
        <v>68871.350000000006</v>
      </c>
    </row>
    <row r="901" spans="1:8" ht="15" thickBot="1" x14ac:dyDescent="0.35">
      <c r="A901" s="105" t="s">
        <v>242</v>
      </c>
      <c r="B901" s="106"/>
      <c r="C901" s="107"/>
      <c r="D901" s="107"/>
      <c r="E901" s="107"/>
      <c r="F901" s="107"/>
      <c r="G901" s="110"/>
      <c r="H901" s="185"/>
    </row>
    <row r="902" spans="1:8" ht="14.4" x14ac:dyDescent="0.3">
      <c r="A902" s="1286" t="s">
        <v>237</v>
      </c>
      <c r="B902" s="1287"/>
      <c r="C902" s="1288"/>
      <c r="D902" s="157" t="s">
        <v>1</v>
      </c>
      <c r="E902" s="157" t="s">
        <v>243</v>
      </c>
      <c r="F902" s="157" t="s">
        <v>239</v>
      </c>
      <c r="G902" s="174" t="s">
        <v>240</v>
      </c>
      <c r="H902" s="175"/>
    </row>
    <row r="903" spans="1:8" ht="14.4" x14ac:dyDescent="0.3">
      <c r="A903" s="1323" t="str">
        <f>+[73]INSUMOS!B33</f>
        <v>Concreto 3000 PSI</v>
      </c>
      <c r="B903" s="1324"/>
      <c r="C903" s="1325"/>
      <c r="D903" s="244" t="str">
        <f>+[73]INSUMOS!C33</f>
        <v>m3</v>
      </c>
      <c r="E903" s="245">
        <f>+[73]INSUMOS!E33</f>
        <v>774872.34615384613</v>
      </c>
      <c r="F903" s="131">
        <v>1.3460832034815065</v>
      </c>
      <c r="G903" s="267">
        <f>+F903*E903</f>
        <v>1043042.6499999999</v>
      </c>
      <c r="H903" s="176"/>
    </row>
    <row r="904" spans="1:8" ht="14.4" x14ac:dyDescent="0.3">
      <c r="A904" s="1292" t="str">
        <f>+[73]INSUMOS!B39</f>
        <v>Acero de refuerzo PDR-60, Fy: 4200 kg/cm2</v>
      </c>
      <c r="B904" s="1293"/>
      <c r="C904" s="1294"/>
      <c r="D904" s="244" t="str">
        <f>+[73]INSUMOS!C39</f>
        <v>kg</v>
      </c>
      <c r="E904" s="246">
        <f>+[73]INSUMOS!E39</f>
        <v>6050</v>
      </c>
      <c r="F904" s="251">
        <v>47</v>
      </c>
      <c r="G904" s="245">
        <f>+F904*E904</f>
        <v>284350</v>
      </c>
      <c r="H904" s="176"/>
    </row>
    <row r="905" spans="1:8" ht="14.4" x14ac:dyDescent="0.3">
      <c r="A905" s="1292"/>
      <c r="B905" s="1293"/>
      <c r="C905" s="1294"/>
      <c r="D905" s="129"/>
      <c r="E905" s="130"/>
      <c r="F905" s="239"/>
      <c r="G905" s="245"/>
      <c r="H905" s="176"/>
    </row>
    <row r="906" spans="1:8" ht="15" thickBot="1" x14ac:dyDescent="0.35">
      <c r="A906" s="1326"/>
      <c r="B906" s="1327"/>
      <c r="C906" s="1328"/>
      <c r="D906" s="135"/>
      <c r="E906" s="222"/>
      <c r="F906" s="223"/>
      <c r="G906" s="164"/>
      <c r="H906" s="184"/>
    </row>
    <row r="907" spans="1:8" ht="15" thickBot="1" x14ac:dyDescent="0.35">
      <c r="A907" s="121"/>
      <c r="B907" s="107"/>
      <c r="C907" s="107"/>
      <c r="D907" s="107"/>
      <c r="E907" s="107"/>
      <c r="F907" s="107"/>
      <c r="G907" s="122" t="s">
        <v>241</v>
      </c>
      <c r="H907" s="139">
        <f>(SUM(G903:G906))</f>
        <v>1327392.6499999999</v>
      </c>
    </row>
    <row r="908" spans="1:8" ht="15" thickBot="1" x14ac:dyDescent="0.35">
      <c r="A908" s="105" t="s">
        <v>245</v>
      </c>
      <c r="B908" s="106"/>
      <c r="C908" s="107"/>
      <c r="D908" s="107"/>
      <c r="E908" s="107"/>
      <c r="F908" s="107"/>
      <c r="G908" s="110"/>
      <c r="H908" s="185"/>
    </row>
    <row r="909" spans="1:8" ht="14.4" x14ac:dyDescent="0.3">
      <c r="A909" s="1300" t="s">
        <v>246</v>
      </c>
      <c r="B909" s="1301"/>
      <c r="C909" s="189" t="s">
        <v>247</v>
      </c>
      <c r="D909" s="142" t="s">
        <v>248</v>
      </c>
      <c r="E909" s="142" t="s">
        <v>249</v>
      </c>
      <c r="F909" s="142" t="s">
        <v>238</v>
      </c>
      <c r="G909" s="144" t="s">
        <v>240</v>
      </c>
      <c r="H909" s="175"/>
    </row>
    <row r="910" spans="1:8" ht="14.4" x14ac:dyDescent="0.3">
      <c r="A910" s="1331"/>
      <c r="B910" s="1348"/>
      <c r="C910" s="148"/>
      <c r="D910" s="129"/>
      <c r="E910" s="148"/>
      <c r="F910" s="148"/>
      <c r="G910" s="254"/>
      <c r="H910" s="176"/>
    </row>
    <row r="911" spans="1:8" ht="14.4" x14ac:dyDescent="0.3">
      <c r="A911" s="1289"/>
      <c r="B911" s="1291"/>
      <c r="C911" s="151"/>
      <c r="D911" s="129"/>
      <c r="E911" s="152"/>
      <c r="F911" s="150"/>
      <c r="G911" s="160"/>
      <c r="H911" s="176"/>
    </row>
    <row r="912" spans="1:8" ht="15" thickBot="1" x14ac:dyDescent="0.35">
      <c r="A912" s="1329"/>
      <c r="B912" s="1330"/>
      <c r="C912" s="135"/>
      <c r="D912" s="155"/>
      <c r="E912" s="137"/>
      <c r="F912" s="138"/>
      <c r="G912" s="193"/>
      <c r="H912" s="184"/>
    </row>
    <row r="913" spans="1:10" ht="15" thickBot="1" x14ac:dyDescent="0.35">
      <c r="A913" s="121"/>
      <c r="B913" s="107"/>
      <c r="C913" s="107"/>
      <c r="D913" s="107"/>
      <c r="E913" s="107"/>
      <c r="F913" s="107"/>
      <c r="G913" s="122" t="s">
        <v>241</v>
      </c>
      <c r="H913" s="139">
        <f>(SUM(G910:G912))</f>
        <v>0</v>
      </c>
    </row>
    <row r="914" spans="1:10" ht="15" thickBot="1" x14ac:dyDescent="0.35">
      <c r="A914" s="105" t="s">
        <v>250</v>
      </c>
      <c r="B914" s="106"/>
      <c r="C914" s="107"/>
      <c r="D914" s="107"/>
      <c r="E914" s="107"/>
      <c r="F914" s="107"/>
      <c r="G914" s="110"/>
      <c r="H914" s="185"/>
    </row>
    <row r="915" spans="1:10" ht="14.4" x14ac:dyDescent="0.3">
      <c r="A915" s="1302" t="s">
        <v>251</v>
      </c>
      <c r="B915" s="1303"/>
      <c r="C915" s="157" t="s">
        <v>252</v>
      </c>
      <c r="D915" s="157" t="s">
        <v>253</v>
      </c>
      <c r="E915" s="194" t="s">
        <v>254</v>
      </c>
      <c r="F915" s="157" t="s">
        <v>239</v>
      </c>
      <c r="G915" s="174" t="s">
        <v>240</v>
      </c>
      <c r="H915" s="175"/>
    </row>
    <row r="916" spans="1:10" ht="14.4" x14ac:dyDescent="0.3">
      <c r="A916" s="1292" t="s">
        <v>311</v>
      </c>
      <c r="B916" s="1294"/>
      <c r="C916" s="150">
        <f>+[73]M.O!N45*3</f>
        <v>142350</v>
      </c>
      <c r="D916" s="255">
        <v>1.8</v>
      </c>
      <c r="E916" s="150">
        <f>+C916*D916</f>
        <v>256230</v>
      </c>
      <c r="F916" s="256">
        <v>1</v>
      </c>
      <c r="G916" s="150">
        <f>+E916/F916</f>
        <v>256230</v>
      </c>
      <c r="H916" s="176"/>
    </row>
    <row r="917" spans="1:10" ht="14.4" x14ac:dyDescent="0.3">
      <c r="A917" s="1292" t="s">
        <v>263</v>
      </c>
      <c r="B917" s="1294"/>
      <c r="C917" s="150">
        <f>+[73]M.O!J45</f>
        <v>80665</v>
      </c>
      <c r="D917" s="255">
        <v>1.8</v>
      </c>
      <c r="E917" s="150">
        <f t="shared" ref="E917" si="12">+C917*D917</f>
        <v>145197</v>
      </c>
      <c r="F917" s="256">
        <v>1</v>
      </c>
      <c r="G917" s="150">
        <f t="shared" ref="G917" si="13">+E917/F917</f>
        <v>145197</v>
      </c>
      <c r="H917" s="176"/>
    </row>
    <row r="918" spans="1:10" ht="15" thickBot="1" x14ac:dyDescent="0.35">
      <c r="A918" s="1292"/>
      <c r="B918" s="1294"/>
      <c r="C918" s="150"/>
      <c r="D918" s="255"/>
      <c r="E918" s="150"/>
      <c r="F918" s="256"/>
      <c r="G918" s="150"/>
      <c r="H918" s="120"/>
    </row>
    <row r="919" spans="1:10" ht="15" thickBot="1" x14ac:dyDescent="0.35">
      <c r="A919" s="121"/>
      <c r="B919" s="107"/>
      <c r="C919" s="107"/>
      <c r="D919" s="107"/>
      <c r="E919" s="107"/>
      <c r="F919" s="107"/>
      <c r="G919" s="122" t="s">
        <v>241</v>
      </c>
      <c r="H919" s="123">
        <f>ROUND(SUM(G916:G919),0)</f>
        <v>401427</v>
      </c>
      <c r="J919" s="268"/>
    </row>
    <row r="920" spans="1:10" ht="15" thickBot="1" x14ac:dyDescent="0.35">
      <c r="A920" s="121"/>
      <c r="B920" s="107"/>
      <c r="C920" s="107"/>
      <c r="D920" s="107"/>
      <c r="E920" s="107"/>
      <c r="F920" s="107"/>
      <c r="H920" s="185"/>
    </row>
    <row r="921" spans="1:10" ht="15" thickBot="1" x14ac:dyDescent="0.35">
      <c r="A921" s="140"/>
      <c r="B921" s="133"/>
      <c r="C921" s="133"/>
      <c r="D921" s="133"/>
      <c r="E921" s="167"/>
      <c r="F921" s="168"/>
      <c r="G921" s="169" t="s">
        <v>257</v>
      </c>
      <c r="H921" s="123">
        <f>(H900+H907+H913+H919)</f>
        <v>1797691</v>
      </c>
      <c r="I921" s="166"/>
    </row>
    <row r="922" spans="1:10" ht="14.4" thickBot="1" x14ac:dyDescent="0.3"/>
    <row r="923" spans="1:10" ht="14.4" thickBot="1" x14ac:dyDescent="0.3">
      <c r="A923" s="100" t="s">
        <v>314</v>
      </c>
      <c r="B923" s="1285" t="str">
        <f>+'[73]PRESUP. CACHENCHE'!B45</f>
        <v>SUMINISTRO E INSTALACIÓN DE TUBERIA PVC PARA ALCANTARILLADO TIPO NOVAFORT o EQUIVALENTE DE Φ10" INCLUYE ACCESORIOS</v>
      </c>
      <c r="C923" s="1285"/>
      <c r="D923" s="1285"/>
      <c r="E923" s="1285"/>
      <c r="F923" s="1285"/>
      <c r="G923" s="101" t="s">
        <v>235</v>
      </c>
      <c r="H923" s="102" t="str">
        <f>+'[73]PRESUP. CACHENCHE'!C45</f>
        <v>ML</v>
      </c>
    </row>
    <row r="924" spans="1:10" ht="14.4" x14ac:dyDescent="0.3">
      <c r="A924" s="105"/>
      <c r="B924" s="106"/>
      <c r="C924" s="107"/>
      <c r="D924" s="106"/>
      <c r="E924" s="106"/>
      <c r="F924" s="106"/>
      <c r="G924" s="108"/>
      <c r="H924" s="109"/>
    </row>
    <row r="925" spans="1:10" ht="15" thickBot="1" x14ac:dyDescent="0.35">
      <c r="A925" s="105" t="s">
        <v>236</v>
      </c>
      <c r="B925" s="106"/>
      <c r="C925" s="107"/>
      <c r="D925" s="107"/>
      <c r="E925" s="107"/>
      <c r="F925" s="107"/>
      <c r="G925" s="110"/>
      <c r="H925" s="185"/>
    </row>
    <row r="926" spans="1:10" ht="14.4" x14ac:dyDescent="0.3">
      <c r="A926" s="1286" t="s">
        <v>237</v>
      </c>
      <c r="B926" s="1287"/>
      <c r="C926" s="1288"/>
      <c r="D926" s="172" t="s">
        <v>1</v>
      </c>
      <c r="E926" s="173" t="s">
        <v>238</v>
      </c>
      <c r="F926" s="157" t="s">
        <v>239</v>
      </c>
      <c r="G926" s="233" t="s">
        <v>240</v>
      </c>
      <c r="H926" s="175"/>
    </row>
    <row r="927" spans="1:10" ht="14.4" x14ac:dyDescent="0.3">
      <c r="A927" s="1331" t="s">
        <v>265</v>
      </c>
      <c r="B927" s="1347"/>
      <c r="C927" s="1348"/>
      <c r="D927" s="116" t="s">
        <v>261</v>
      </c>
      <c r="E927" s="253"/>
      <c r="F927" s="257">
        <v>0.1</v>
      </c>
      <c r="G927" s="253">
        <f>+H949*F927</f>
        <v>3345.2000000000003</v>
      </c>
      <c r="H927" s="176"/>
    </row>
    <row r="928" spans="1:10" ht="14.4" x14ac:dyDescent="0.3">
      <c r="A928" s="1331" t="str">
        <f>+[73]INSUMOS!B41</f>
        <v>Compactador manual vibratorio (CANGURO) (Apisonadores), potencia aproximada 5 HP</v>
      </c>
      <c r="B928" s="1347"/>
      <c r="C928" s="1348"/>
      <c r="D928" s="116" t="s">
        <v>259</v>
      </c>
      <c r="E928" s="117">
        <f>+[73]INSUMOS!E41*8</f>
        <v>122864</v>
      </c>
      <c r="F928" s="269">
        <v>12</v>
      </c>
      <c r="G928" s="117">
        <f>+E928/F928</f>
        <v>10238.666666666666</v>
      </c>
      <c r="H928" s="176"/>
    </row>
    <row r="929" spans="1:8" ht="14.4" thickBot="1" x14ac:dyDescent="0.3">
      <c r="A929" s="1320"/>
      <c r="B929" s="1321"/>
      <c r="C929" s="1322"/>
      <c r="D929" s="240"/>
      <c r="E929" s="241"/>
      <c r="F929" s="242"/>
      <c r="G929" s="243"/>
      <c r="H929" s="184"/>
    </row>
    <row r="930" spans="1:8" ht="15" thickBot="1" x14ac:dyDescent="0.35">
      <c r="A930" s="121"/>
      <c r="B930" s="107"/>
      <c r="C930" s="107"/>
      <c r="D930" s="107"/>
      <c r="E930" s="107"/>
      <c r="F930" s="107"/>
      <c r="G930" s="122" t="s">
        <v>241</v>
      </c>
      <c r="H930" s="139">
        <f>(SUM(G927:G929))</f>
        <v>13583.866666666667</v>
      </c>
    </row>
    <row r="931" spans="1:8" ht="15" thickBot="1" x14ac:dyDescent="0.35">
      <c r="A931" s="105" t="s">
        <v>242</v>
      </c>
      <c r="B931" s="106"/>
      <c r="C931" s="107"/>
      <c r="D931" s="107"/>
      <c r="E931" s="107"/>
      <c r="F931" s="107"/>
      <c r="G931" s="110"/>
      <c r="H931" s="185"/>
    </row>
    <row r="932" spans="1:8" ht="14.4" x14ac:dyDescent="0.3">
      <c r="A932" s="1286" t="s">
        <v>237</v>
      </c>
      <c r="B932" s="1287"/>
      <c r="C932" s="1288"/>
      <c r="D932" s="157" t="s">
        <v>1</v>
      </c>
      <c r="E932" s="157" t="s">
        <v>243</v>
      </c>
      <c r="F932" s="157" t="s">
        <v>239</v>
      </c>
      <c r="G932" s="174" t="s">
        <v>240</v>
      </c>
      <c r="H932" s="175"/>
    </row>
    <row r="933" spans="1:8" ht="14.4" x14ac:dyDescent="0.3">
      <c r="A933" s="1323" t="str">
        <f>+[73]INSUMOS!B45</f>
        <v>Tubo novafort 10"x6m PVC</v>
      </c>
      <c r="B933" s="1324"/>
      <c r="C933" s="1325"/>
      <c r="D933" s="244" t="str">
        <f>+[73]INSUMOS!C45</f>
        <v>und</v>
      </c>
      <c r="E933" s="245">
        <f>+[73]INSUMOS!E45</f>
        <v>553371</v>
      </c>
      <c r="F933" s="259">
        <v>0.16941651784924144</v>
      </c>
      <c r="G933" s="246">
        <f>+F933*E933</f>
        <v>93750.187898752585</v>
      </c>
      <c r="H933" s="176"/>
    </row>
    <row r="934" spans="1:8" ht="14.4" x14ac:dyDescent="0.3">
      <c r="A934" s="1292" t="str">
        <f>+[73]INSUMOS!B69</f>
        <v>Kit silla yee 10"x6"</v>
      </c>
      <c r="B934" s="1293"/>
      <c r="C934" s="1294"/>
      <c r="D934" s="244" t="str">
        <f>+[73]INSUMOS!C69</f>
        <v>und</v>
      </c>
      <c r="E934" s="245">
        <f>+[73]INSUMOS!E69</f>
        <v>130000</v>
      </c>
      <c r="F934" s="251">
        <v>0.16775469038714005</v>
      </c>
      <c r="G934" s="245">
        <f>+E934*F934</f>
        <v>21808.109750328207</v>
      </c>
      <c r="H934" s="176"/>
    </row>
    <row r="935" spans="1:8" ht="14.4" x14ac:dyDescent="0.3">
      <c r="A935" s="1292" t="str">
        <f>+[73]INSUMOS!B70</f>
        <v>Triturado</v>
      </c>
      <c r="B935" s="1293"/>
      <c r="C935" s="1294"/>
      <c r="D935" s="244" t="str">
        <f>+[73]INSUMOS!C70</f>
        <v>m3</v>
      </c>
      <c r="E935" s="245">
        <f>+[73]INSUMOS!E70</f>
        <v>76385.912261541307</v>
      </c>
      <c r="F935" s="148">
        <v>9.103557813701281E-2</v>
      </c>
      <c r="G935" s="245">
        <f>+E935*F935</f>
        <v>6953.8356842525482</v>
      </c>
      <c r="H935" s="176"/>
    </row>
    <row r="936" spans="1:8" ht="15" thickBot="1" x14ac:dyDescent="0.35">
      <c r="A936" s="1326"/>
      <c r="B936" s="1327"/>
      <c r="C936" s="1328"/>
      <c r="D936" s="135"/>
      <c r="E936" s="222"/>
      <c r="F936" s="223"/>
      <c r="G936" s="164"/>
      <c r="H936" s="184"/>
    </row>
    <row r="937" spans="1:8" ht="15" thickBot="1" x14ac:dyDescent="0.35">
      <c r="A937" s="121"/>
      <c r="B937" s="107"/>
      <c r="C937" s="107"/>
      <c r="D937" s="107"/>
      <c r="E937" s="107"/>
      <c r="F937" s="107"/>
      <c r="G937" s="122" t="s">
        <v>241</v>
      </c>
      <c r="H937" s="139">
        <f>(SUM(G933:G936))</f>
        <v>122512.13333333335</v>
      </c>
    </row>
    <row r="938" spans="1:8" ht="15" thickBot="1" x14ac:dyDescent="0.35">
      <c r="A938" s="105" t="s">
        <v>245</v>
      </c>
      <c r="B938" s="106"/>
      <c r="C938" s="107"/>
      <c r="D938" s="107"/>
      <c r="E938" s="107"/>
      <c r="F938" s="107"/>
      <c r="G938" s="110"/>
      <c r="H938" s="185"/>
    </row>
    <row r="939" spans="1:8" ht="14.4" x14ac:dyDescent="0.3">
      <c r="A939" s="1300" t="s">
        <v>246</v>
      </c>
      <c r="B939" s="1301"/>
      <c r="C939" s="189" t="s">
        <v>247</v>
      </c>
      <c r="D939" s="142" t="s">
        <v>248</v>
      </c>
      <c r="E939" s="142" t="s">
        <v>249</v>
      </c>
      <c r="F939" s="142" t="s">
        <v>238</v>
      </c>
      <c r="G939" s="144" t="s">
        <v>240</v>
      </c>
      <c r="H939" s="175"/>
    </row>
    <row r="940" spans="1:8" ht="14.4" x14ac:dyDescent="0.3">
      <c r="A940" s="1331"/>
      <c r="B940" s="1348"/>
      <c r="C940" s="148"/>
      <c r="D940" s="129"/>
      <c r="E940" s="148"/>
      <c r="F940" s="148"/>
      <c r="G940" s="254"/>
      <c r="H940" s="176"/>
    </row>
    <row r="941" spans="1:8" ht="14.4" x14ac:dyDescent="0.3">
      <c r="A941" s="1289"/>
      <c r="B941" s="1291"/>
      <c r="C941" s="151"/>
      <c r="D941" s="129"/>
      <c r="E941" s="152"/>
      <c r="F941" s="150"/>
      <c r="G941" s="160"/>
      <c r="H941" s="176"/>
    </row>
    <row r="942" spans="1:8" ht="15" thickBot="1" x14ac:dyDescent="0.35">
      <c r="A942" s="1329"/>
      <c r="B942" s="1330"/>
      <c r="C942" s="135"/>
      <c r="D942" s="155"/>
      <c r="E942" s="137"/>
      <c r="F942" s="138"/>
      <c r="G942" s="193"/>
      <c r="H942" s="184"/>
    </row>
    <row r="943" spans="1:8" ht="15" thickBot="1" x14ac:dyDescent="0.35">
      <c r="A943" s="121"/>
      <c r="B943" s="107"/>
      <c r="C943" s="107"/>
      <c r="D943" s="107"/>
      <c r="E943" s="107"/>
      <c r="F943" s="107"/>
      <c r="G943" s="122" t="s">
        <v>241</v>
      </c>
      <c r="H943" s="139">
        <f>(SUM(G940:G942))</f>
        <v>0</v>
      </c>
    </row>
    <row r="944" spans="1:8" ht="15" thickBot="1" x14ac:dyDescent="0.35">
      <c r="A944" s="105" t="s">
        <v>250</v>
      </c>
      <c r="B944" s="106"/>
      <c r="C944" s="107"/>
      <c r="D944" s="107"/>
      <c r="E944" s="107"/>
      <c r="F944" s="107"/>
      <c r="G944" s="110"/>
      <c r="H944" s="185"/>
    </row>
    <row r="945" spans="1:10" ht="14.4" x14ac:dyDescent="0.3">
      <c r="A945" s="1302" t="s">
        <v>251</v>
      </c>
      <c r="B945" s="1303"/>
      <c r="C945" s="157" t="s">
        <v>252</v>
      </c>
      <c r="D945" s="157" t="s">
        <v>253</v>
      </c>
      <c r="E945" s="194" t="s">
        <v>254</v>
      </c>
      <c r="F945" s="157" t="s">
        <v>239</v>
      </c>
      <c r="G945" s="174" t="s">
        <v>240</v>
      </c>
      <c r="H945" s="175"/>
    </row>
    <row r="946" spans="1:10" ht="14.4" x14ac:dyDescent="0.3">
      <c r="A946" s="1292" t="s">
        <v>311</v>
      </c>
      <c r="B946" s="1294"/>
      <c r="C946" s="150">
        <f>+[73]M.O!N45*3</f>
        <v>142350</v>
      </c>
      <c r="D946" s="255">
        <v>1.8</v>
      </c>
      <c r="E946" s="150">
        <f>+C946*D946</f>
        <v>256230</v>
      </c>
      <c r="F946" s="256">
        <v>12</v>
      </c>
      <c r="G946" s="150">
        <f>+E946/F946</f>
        <v>21352.5</v>
      </c>
      <c r="H946" s="176"/>
    </row>
    <row r="947" spans="1:10" ht="14.4" x14ac:dyDescent="0.3">
      <c r="A947" s="1292" t="s">
        <v>263</v>
      </c>
      <c r="B947" s="1294"/>
      <c r="C947" s="150">
        <f>+[73]M.O!J45</f>
        <v>80665</v>
      </c>
      <c r="D947" s="255">
        <v>1.8</v>
      </c>
      <c r="E947" s="150">
        <f t="shared" ref="E947" si="14">+C947*D947</f>
        <v>145197</v>
      </c>
      <c r="F947" s="256">
        <v>12</v>
      </c>
      <c r="G947" s="150">
        <f t="shared" ref="G947" si="15">+E947/F947</f>
        <v>12099.75</v>
      </c>
      <c r="H947" s="176"/>
    </row>
    <row r="948" spans="1:10" ht="15" thickBot="1" x14ac:dyDescent="0.35">
      <c r="A948" s="1292"/>
      <c r="B948" s="1294"/>
      <c r="C948" s="150"/>
      <c r="D948" s="255"/>
      <c r="E948" s="150"/>
      <c r="F948" s="256"/>
      <c r="G948" s="150"/>
      <c r="H948" s="120"/>
      <c r="J948" s="270"/>
    </row>
    <row r="949" spans="1:10" ht="15" thickBot="1" x14ac:dyDescent="0.35">
      <c r="A949" s="121"/>
      <c r="B949" s="107"/>
      <c r="C949" s="107"/>
      <c r="D949" s="107"/>
      <c r="E949" s="107"/>
      <c r="F949" s="107"/>
      <c r="G949" s="122" t="s">
        <v>241</v>
      </c>
      <c r="H949" s="123">
        <f>ROUND(SUM(G946:G949),0)</f>
        <v>33452</v>
      </c>
      <c r="J949" s="270"/>
    </row>
    <row r="950" spans="1:10" ht="15" thickBot="1" x14ac:dyDescent="0.35">
      <c r="A950" s="121"/>
      <c r="B950" s="107"/>
      <c r="C950" s="107"/>
      <c r="D950" s="107"/>
      <c r="E950" s="107"/>
      <c r="F950" s="107"/>
      <c r="H950" s="185"/>
    </row>
    <row r="951" spans="1:10" ht="15" thickBot="1" x14ac:dyDescent="0.35">
      <c r="A951" s="140"/>
      <c r="B951" s="133"/>
      <c r="C951" s="133"/>
      <c r="D951" s="133"/>
      <c r="E951" s="167"/>
      <c r="F951" s="168"/>
      <c r="G951" s="169" t="s">
        <v>257</v>
      </c>
      <c r="H951" s="123">
        <f>(H930+H937+H943+H949)</f>
        <v>169548</v>
      </c>
      <c r="I951" s="166"/>
    </row>
    <row r="952" spans="1:10" ht="14.4" thickBot="1" x14ac:dyDescent="0.3"/>
    <row r="953" spans="1:10" ht="14.4" thickBot="1" x14ac:dyDescent="0.3">
      <c r="A953" s="100" t="s">
        <v>315</v>
      </c>
      <c r="B953" s="1285" t="str">
        <f>+'[73]PRESUP. CACHENCHE'!B46</f>
        <v>SUMINISTRO E INSTALACIÓN DE TUBERIA PVCPARA ALCANTARILLADO TIPO NOVAFORT Φ12" INCLUYE ACCESORIOS</v>
      </c>
      <c r="C953" s="1285"/>
      <c r="D953" s="1285"/>
      <c r="E953" s="1285"/>
      <c r="F953" s="1285"/>
      <c r="G953" s="101" t="s">
        <v>235</v>
      </c>
      <c r="H953" s="102" t="str">
        <f>+'[73]PRESUP. CACHENCHE'!C46</f>
        <v>ML</v>
      </c>
    </row>
    <row r="954" spans="1:10" ht="14.4" x14ac:dyDescent="0.3">
      <c r="A954" s="105"/>
      <c r="B954" s="106"/>
      <c r="C954" s="107"/>
      <c r="D954" s="106"/>
      <c r="E954" s="106"/>
      <c r="F954" s="106"/>
      <c r="G954" s="108"/>
      <c r="H954" s="109"/>
    </row>
    <row r="955" spans="1:10" ht="15" thickBot="1" x14ac:dyDescent="0.35">
      <c r="A955" s="105" t="s">
        <v>236</v>
      </c>
      <c r="B955" s="106"/>
      <c r="C955" s="107"/>
      <c r="D955" s="107"/>
      <c r="E955" s="107"/>
      <c r="F955" s="107"/>
      <c r="G955" s="110"/>
      <c r="H955" s="185"/>
    </row>
    <row r="956" spans="1:10" ht="14.4" x14ac:dyDescent="0.3">
      <c r="A956" s="1286" t="s">
        <v>237</v>
      </c>
      <c r="B956" s="1287"/>
      <c r="C956" s="1288"/>
      <c r="D956" s="172" t="s">
        <v>1</v>
      </c>
      <c r="E956" s="173" t="s">
        <v>238</v>
      </c>
      <c r="F956" s="157" t="s">
        <v>239</v>
      </c>
      <c r="G956" s="233" t="s">
        <v>240</v>
      </c>
      <c r="H956" s="175"/>
    </row>
    <row r="957" spans="1:10" ht="14.4" x14ac:dyDescent="0.3">
      <c r="A957" s="1331" t="str">
        <f>+A927</f>
        <v>Herramienta menor 10% M.O.</v>
      </c>
      <c r="B957" s="1347"/>
      <c r="C957" s="1348"/>
      <c r="D957" s="116" t="s">
        <v>261</v>
      </c>
      <c r="E957" s="253"/>
      <c r="F957" s="257">
        <v>0.1</v>
      </c>
      <c r="G957" s="253">
        <f>+H979*F957</f>
        <v>3345.2000000000003</v>
      </c>
      <c r="H957" s="176"/>
    </row>
    <row r="958" spans="1:10" ht="14.4" x14ac:dyDescent="0.3">
      <c r="A958" s="1331" t="str">
        <f>+[73]INSUMOS!B41</f>
        <v>Compactador manual vibratorio (CANGURO) (Apisonadores), potencia aproximada 5 HP</v>
      </c>
      <c r="B958" s="1347"/>
      <c r="C958" s="1348"/>
      <c r="D958" s="116" t="s">
        <v>259</v>
      </c>
      <c r="E958" s="117">
        <f>+[73]INSUMOS!E41*8</f>
        <v>122864</v>
      </c>
      <c r="F958" s="269">
        <v>10</v>
      </c>
      <c r="G958" s="117">
        <f>+E958/F958</f>
        <v>12286.4</v>
      </c>
      <c r="H958" s="176"/>
    </row>
    <row r="959" spans="1:10" ht="14.4" thickBot="1" x14ac:dyDescent="0.3">
      <c r="A959" s="1320"/>
      <c r="B959" s="1321"/>
      <c r="C959" s="1322"/>
      <c r="D959" s="240"/>
      <c r="E959" s="241"/>
      <c r="F959" s="242"/>
      <c r="G959" s="243"/>
      <c r="H959" s="184"/>
    </row>
    <row r="960" spans="1:10" ht="15" thickBot="1" x14ac:dyDescent="0.35">
      <c r="A960" s="121"/>
      <c r="B960" s="107"/>
      <c r="C960" s="107"/>
      <c r="D960" s="107"/>
      <c r="E960" s="107"/>
      <c r="F960" s="107"/>
      <c r="G960" s="122" t="s">
        <v>241</v>
      </c>
      <c r="H960" s="139">
        <f>(SUM(G957:G959))</f>
        <v>15631.6</v>
      </c>
    </row>
    <row r="961" spans="1:8" ht="15" thickBot="1" x14ac:dyDescent="0.35">
      <c r="A961" s="105" t="s">
        <v>242</v>
      </c>
      <c r="B961" s="106"/>
      <c r="C961" s="107"/>
      <c r="D961" s="107"/>
      <c r="E961" s="107"/>
      <c r="F961" s="107"/>
      <c r="G961" s="110"/>
      <c r="H961" s="185"/>
    </row>
    <row r="962" spans="1:8" ht="14.4" x14ac:dyDescent="0.3">
      <c r="A962" s="1286" t="s">
        <v>237</v>
      </c>
      <c r="B962" s="1287"/>
      <c r="C962" s="1288"/>
      <c r="D962" s="157" t="s">
        <v>1</v>
      </c>
      <c r="E962" s="157" t="s">
        <v>243</v>
      </c>
      <c r="F962" s="157" t="s">
        <v>239</v>
      </c>
      <c r="G962" s="174" t="s">
        <v>240</v>
      </c>
      <c r="H962" s="175"/>
    </row>
    <row r="963" spans="1:8" ht="14.4" x14ac:dyDescent="0.3">
      <c r="A963" s="1323" t="str">
        <f>+[73]INSUMOS!B46</f>
        <v>Tubo novafort 12"x6m PVC</v>
      </c>
      <c r="B963" s="1324"/>
      <c r="C963" s="1325"/>
      <c r="D963" s="244" t="str">
        <f>+[73]INSUMOS!C46</f>
        <v>und</v>
      </c>
      <c r="E963" s="245">
        <f>+[73]INSUMOS!E46</f>
        <v>801526.56546922203</v>
      </c>
      <c r="F963" s="259">
        <v>0.16906073110446029</v>
      </c>
      <c r="G963" s="246">
        <f>+F963*E963</f>
        <v>135506.66715787374</v>
      </c>
      <c r="H963" s="176"/>
    </row>
    <row r="964" spans="1:8" ht="14.4" x14ac:dyDescent="0.3">
      <c r="A964" s="1292" t="str">
        <f>+[73]INSUMOS!B71</f>
        <v>Kit silla yee 12"x6"</v>
      </c>
      <c r="B964" s="1293"/>
      <c r="C964" s="1294"/>
      <c r="D964" s="244" t="str">
        <f>+[73]INSUMOS!C71</f>
        <v>und</v>
      </c>
      <c r="E964" s="245">
        <f>+[73]INSUMOS!E71</f>
        <v>207848.50664569254</v>
      </c>
      <c r="F964" s="251">
        <v>0.16637789568929959</v>
      </c>
      <c r="G964" s="245">
        <f>+E964*F964</f>
        <v>34581.397157873726</v>
      </c>
      <c r="H964" s="176"/>
    </row>
    <row r="965" spans="1:8" ht="14.4" x14ac:dyDescent="0.3">
      <c r="A965" s="1292" t="str">
        <f>+[73]INSUMOS!B70</f>
        <v>Triturado</v>
      </c>
      <c r="B965" s="1293"/>
      <c r="C965" s="1294"/>
      <c r="D965" s="244" t="str">
        <f>+[73]INSUMOS!C70</f>
        <v>m3</v>
      </c>
      <c r="E965" s="245">
        <f>+[73]INSUMOS!E70</f>
        <v>76385.912261541307</v>
      </c>
      <c r="F965" s="148">
        <v>9.1035578137012671E-2</v>
      </c>
      <c r="G965" s="245">
        <f>+E965*F965</f>
        <v>6953.8356842525382</v>
      </c>
      <c r="H965" s="176"/>
    </row>
    <row r="966" spans="1:8" ht="15" thickBot="1" x14ac:dyDescent="0.35">
      <c r="A966" s="1326"/>
      <c r="B966" s="1327"/>
      <c r="C966" s="1328"/>
      <c r="D966" s="135"/>
      <c r="E966" s="222"/>
      <c r="F966" s="223"/>
      <c r="G966" s="164"/>
      <c r="H966" s="184"/>
    </row>
    <row r="967" spans="1:8" ht="15" thickBot="1" x14ac:dyDescent="0.35">
      <c r="A967" s="121"/>
      <c r="B967" s="107"/>
      <c r="C967" s="107"/>
      <c r="D967" s="107"/>
      <c r="E967" s="107"/>
      <c r="F967" s="107"/>
      <c r="G967" s="122" t="s">
        <v>241</v>
      </c>
      <c r="H967" s="139">
        <f>(SUM(G963:G966))</f>
        <v>177041.9</v>
      </c>
    </row>
    <row r="968" spans="1:8" ht="15" thickBot="1" x14ac:dyDescent="0.35">
      <c r="A968" s="105" t="s">
        <v>245</v>
      </c>
      <c r="B968" s="106"/>
      <c r="C968" s="107"/>
      <c r="D968" s="107"/>
      <c r="E968" s="107"/>
      <c r="F968" s="107"/>
      <c r="G968" s="110"/>
      <c r="H968" s="185"/>
    </row>
    <row r="969" spans="1:8" ht="14.4" x14ac:dyDescent="0.3">
      <c r="A969" s="1300" t="s">
        <v>246</v>
      </c>
      <c r="B969" s="1301"/>
      <c r="C969" s="189" t="s">
        <v>247</v>
      </c>
      <c r="D969" s="142" t="s">
        <v>248</v>
      </c>
      <c r="E969" s="142" t="s">
        <v>249</v>
      </c>
      <c r="F969" s="142" t="s">
        <v>238</v>
      </c>
      <c r="G969" s="144" t="s">
        <v>240</v>
      </c>
      <c r="H969" s="175"/>
    </row>
    <row r="970" spans="1:8" ht="14.4" x14ac:dyDescent="0.3">
      <c r="A970" s="1331"/>
      <c r="B970" s="1348"/>
      <c r="C970" s="148"/>
      <c r="D970" s="129"/>
      <c r="E970" s="148"/>
      <c r="F970" s="148"/>
      <c r="G970" s="254"/>
      <c r="H970" s="176"/>
    </row>
    <row r="971" spans="1:8" ht="14.4" x14ac:dyDescent="0.3">
      <c r="A971" s="1289"/>
      <c r="B971" s="1291"/>
      <c r="C971" s="151"/>
      <c r="D971" s="129"/>
      <c r="E971" s="152"/>
      <c r="F971" s="150"/>
      <c r="G971" s="160"/>
      <c r="H971" s="176"/>
    </row>
    <row r="972" spans="1:8" ht="15" thickBot="1" x14ac:dyDescent="0.35">
      <c r="A972" s="1329"/>
      <c r="B972" s="1330"/>
      <c r="C972" s="135"/>
      <c r="D972" s="155"/>
      <c r="E972" s="137"/>
      <c r="F972" s="138"/>
      <c r="G972" s="193"/>
      <c r="H972" s="184"/>
    </row>
    <row r="973" spans="1:8" ht="15" thickBot="1" x14ac:dyDescent="0.35">
      <c r="A973" s="121"/>
      <c r="B973" s="107"/>
      <c r="C973" s="107"/>
      <c r="D973" s="107"/>
      <c r="E973" s="107"/>
      <c r="F973" s="107"/>
      <c r="G973" s="122" t="s">
        <v>241</v>
      </c>
      <c r="H973" s="139">
        <f>(SUM(G970:G972))</f>
        <v>0</v>
      </c>
    </row>
    <row r="974" spans="1:8" ht="15" thickBot="1" x14ac:dyDescent="0.35">
      <c r="A974" s="105" t="s">
        <v>250</v>
      </c>
      <c r="B974" s="106"/>
      <c r="C974" s="107"/>
      <c r="D974" s="107"/>
      <c r="E974" s="107"/>
      <c r="F974" s="107"/>
      <c r="G974" s="110"/>
      <c r="H974" s="185"/>
    </row>
    <row r="975" spans="1:8" ht="14.4" x14ac:dyDescent="0.3">
      <c r="A975" s="1302" t="s">
        <v>251</v>
      </c>
      <c r="B975" s="1303"/>
      <c r="C975" s="157" t="s">
        <v>252</v>
      </c>
      <c r="D975" s="157" t="s">
        <v>253</v>
      </c>
      <c r="E975" s="194" t="s">
        <v>254</v>
      </c>
      <c r="F975" s="157" t="s">
        <v>239</v>
      </c>
      <c r="G975" s="174" t="s">
        <v>240</v>
      </c>
      <c r="H975" s="175"/>
    </row>
    <row r="976" spans="1:8" ht="14.4" x14ac:dyDescent="0.3">
      <c r="A976" s="1292" t="s">
        <v>311</v>
      </c>
      <c r="B976" s="1294"/>
      <c r="C976" s="150">
        <f>+[73]M.O!N45*3</f>
        <v>142350</v>
      </c>
      <c r="D976" s="255">
        <v>1.8</v>
      </c>
      <c r="E976" s="150">
        <f>+C976*D976</f>
        <v>256230</v>
      </c>
      <c r="F976" s="256">
        <v>12</v>
      </c>
      <c r="G976" s="150">
        <f>+E976/F976</f>
        <v>21352.5</v>
      </c>
      <c r="H976" s="176"/>
    </row>
    <row r="977" spans="1:9" ht="14.4" x14ac:dyDescent="0.3">
      <c r="A977" s="1292" t="s">
        <v>263</v>
      </c>
      <c r="B977" s="1294"/>
      <c r="C977" s="150">
        <f>+[73]M.O!J45</f>
        <v>80665</v>
      </c>
      <c r="D977" s="255">
        <v>1.8</v>
      </c>
      <c r="E977" s="150">
        <f t="shared" ref="E977" si="16">+C977*D977</f>
        <v>145197</v>
      </c>
      <c r="F977" s="256">
        <v>12</v>
      </c>
      <c r="G977" s="150">
        <f t="shared" ref="G977" si="17">+E977/F977</f>
        <v>12099.75</v>
      </c>
      <c r="H977" s="176"/>
    </row>
    <row r="978" spans="1:9" ht="15" thickBot="1" x14ac:dyDescent="0.35">
      <c r="A978" s="1292"/>
      <c r="B978" s="1294"/>
      <c r="C978" s="150"/>
      <c r="D978" s="255"/>
      <c r="E978" s="150"/>
      <c r="F978" s="256" t="s">
        <v>137</v>
      </c>
      <c r="G978" s="150"/>
      <c r="H978" s="120"/>
    </row>
    <row r="979" spans="1:9" ht="15" thickBot="1" x14ac:dyDescent="0.35">
      <c r="A979" s="121"/>
      <c r="B979" s="107"/>
      <c r="C979" s="107"/>
      <c r="D979" s="107"/>
      <c r="E979" s="107"/>
      <c r="F979" s="107"/>
      <c r="G979" s="122" t="s">
        <v>241</v>
      </c>
      <c r="H979" s="123">
        <f>ROUND(SUM(G976:G979),0)</f>
        <v>33452</v>
      </c>
    </row>
    <row r="980" spans="1:9" ht="15" thickBot="1" x14ac:dyDescent="0.35">
      <c r="A980" s="121"/>
      <c r="B980" s="107"/>
      <c r="C980" s="107"/>
      <c r="D980" s="107"/>
      <c r="E980" s="107"/>
      <c r="F980" s="107"/>
      <c r="H980" s="185"/>
    </row>
    <row r="981" spans="1:9" ht="15" thickBot="1" x14ac:dyDescent="0.35">
      <c r="A981" s="140"/>
      <c r="B981" s="133"/>
      <c r="C981" s="133"/>
      <c r="D981" s="133"/>
      <c r="E981" s="167"/>
      <c r="F981" s="168"/>
      <c r="G981" s="169" t="s">
        <v>257</v>
      </c>
      <c r="H981" s="123">
        <f>(H960+H967+H973+H979)</f>
        <v>226125.5</v>
      </c>
      <c r="I981" s="166"/>
    </row>
    <row r="982" spans="1:9" ht="14.4" thickBot="1" x14ac:dyDescent="0.3"/>
    <row r="983" spans="1:9" ht="14.4" thickBot="1" x14ac:dyDescent="0.3">
      <c r="A983" s="100" t="s">
        <v>316</v>
      </c>
      <c r="B983" s="1285" t="str">
        <f>+'[73]PRESUP. CACHENCHE'!B47</f>
        <v>SUMINISTRO E INSTALACIÓN DE TUBERIA PVC PARA ALCANTARILLADO TIPO NOVAFORT Φ14" INCLUYE ACCESORIOS</v>
      </c>
      <c r="C983" s="1285"/>
      <c r="D983" s="1285"/>
      <c r="E983" s="1285"/>
      <c r="F983" s="1285"/>
      <c r="G983" s="101" t="s">
        <v>235</v>
      </c>
      <c r="H983" s="102" t="str">
        <f>+'[73]PRESUP. CACHENCHE'!C50</f>
        <v>ML</v>
      </c>
    </row>
    <row r="984" spans="1:9" ht="14.4" x14ac:dyDescent="0.3">
      <c r="A984" s="105"/>
      <c r="B984" s="106"/>
      <c r="C984" s="107"/>
      <c r="D984" s="106"/>
      <c r="E984" s="106"/>
      <c r="F984" s="106"/>
      <c r="G984" s="108"/>
      <c r="H984" s="109"/>
    </row>
    <row r="985" spans="1:9" ht="15" thickBot="1" x14ac:dyDescent="0.35">
      <c r="A985" s="105" t="s">
        <v>236</v>
      </c>
      <c r="B985" s="106"/>
      <c r="C985" s="107"/>
      <c r="D985" s="107"/>
      <c r="E985" s="107"/>
      <c r="F985" s="107"/>
      <c r="G985" s="110"/>
      <c r="H985" s="185"/>
    </row>
    <row r="986" spans="1:9" ht="14.4" x14ac:dyDescent="0.3">
      <c r="A986" s="1286" t="s">
        <v>237</v>
      </c>
      <c r="B986" s="1287"/>
      <c r="C986" s="1288"/>
      <c r="D986" s="172" t="s">
        <v>1</v>
      </c>
      <c r="E986" s="173" t="s">
        <v>238</v>
      </c>
      <c r="F986" s="157" t="s">
        <v>239</v>
      </c>
      <c r="G986" s="233" t="s">
        <v>240</v>
      </c>
      <c r="H986" s="175"/>
    </row>
    <row r="987" spans="1:9" ht="14.4" x14ac:dyDescent="0.3">
      <c r="A987" s="1331" t="str">
        <f>+A957</f>
        <v>Herramienta menor 10% M.O.</v>
      </c>
      <c r="B987" s="1347"/>
      <c r="C987" s="1348"/>
      <c r="D987" s="116" t="s">
        <v>261</v>
      </c>
      <c r="E987" s="253"/>
      <c r="F987" s="257">
        <v>0.1</v>
      </c>
      <c r="G987" s="253">
        <f>+H1009*F987</f>
        <v>9736.7000000000007</v>
      </c>
      <c r="H987" s="176"/>
    </row>
    <row r="988" spans="1:9" ht="14.4" x14ac:dyDescent="0.3">
      <c r="A988" s="1331" t="str">
        <f>+[73]INSUMOS!B41</f>
        <v>Compactador manual vibratorio (CANGURO) (Apisonadores), potencia aproximada 5 HP</v>
      </c>
      <c r="B988" s="1347"/>
      <c r="C988" s="1348"/>
      <c r="D988" s="116" t="s">
        <v>259</v>
      </c>
      <c r="E988" s="117">
        <f>+[73]INSUMOS!E41*8</f>
        <v>122864</v>
      </c>
      <c r="F988" s="269">
        <v>4.2</v>
      </c>
      <c r="G988" s="117">
        <f>+E988/F988</f>
        <v>29253.333333333332</v>
      </c>
      <c r="H988" s="176"/>
    </row>
    <row r="989" spans="1:9" ht="14.4" thickBot="1" x14ac:dyDescent="0.3">
      <c r="A989" s="1320"/>
      <c r="B989" s="1321"/>
      <c r="C989" s="1322"/>
      <c r="D989" s="240"/>
      <c r="E989" s="241"/>
      <c r="F989" s="242"/>
      <c r="G989" s="243"/>
      <c r="H989" s="184"/>
    </row>
    <row r="990" spans="1:9" ht="15" thickBot="1" x14ac:dyDescent="0.35">
      <c r="A990" s="121"/>
      <c r="B990" s="107"/>
      <c r="C990" s="107"/>
      <c r="D990" s="107"/>
      <c r="E990" s="107"/>
      <c r="F990" s="107"/>
      <c r="G990" s="122" t="s">
        <v>241</v>
      </c>
      <c r="H990" s="139">
        <f>(SUM(G987:G989))</f>
        <v>38990.033333333333</v>
      </c>
    </row>
    <row r="991" spans="1:9" ht="15" thickBot="1" x14ac:dyDescent="0.35">
      <c r="A991" s="105" t="s">
        <v>242</v>
      </c>
      <c r="B991" s="106"/>
      <c r="C991" s="107"/>
      <c r="D991" s="107"/>
      <c r="E991" s="107"/>
      <c r="F991" s="107"/>
      <c r="G991" s="110"/>
      <c r="H991" s="185"/>
    </row>
    <row r="992" spans="1:9" ht="14.4" x14ac:dyDescent="0.3">
      <c r="A992" s="1286" t="s">
        <v>237</v>
      </c>
      <c r="B992" s="1287"/>
      <c r="C992" s="1288"/>
      <c r="D992" s="157" t="s">
        <v>1</v>
      </c>
      <c r="E992" s="157" t="s">
        <v>243</v>
      </c>
      <c r="F992" s="157" t="s">
        <v>239</v>
      </c>
      <c r="G992" s="174" t="s">
        <v>240</v>
      </c>
      <c r="H992" s="175"/>
    </row>
    <row r="993" spans="1:8" ht="14.4" x14ac:dyDescent="0.3">
      <c r="A993" s="1323" t="str">
        <f>+[73]INSUMOS!B53</f>
        <v>Tubo novafort 14"x6m PVC</v>
      </c>
      <c r="B993" s="1324"/>
      <c r="C993" s="1325"/>
      <c r="D993" s="244" t="str">
        <f>+[73]INSUMOS!C53</f>
        <v>und</v>
      </c>
      <c r="E993" s="245">
        <f>+[73]INSUMOS!E53</f>
        <v>1193313</v>
      </c>
      <c r="F993" s="259">
        <v>0.169963685504568</v>
      </c>
      <c r="G993" s="246">
        <f>+F993*E993</f>
        <v>202819.87544051255</v>
      </c>
      <c r="H993" s="176"/>
    </row>
    <row r="994" spans="1:8" ht="14.4" x14ac:dyDescent="0.3">
      <c r="A994" s="1292" t="str">
        <f>+[73]INSUMOS!B72</f>
        <v>Kit silla yee 14"x6"</v>
      </c>
      <c r="B994" s="1293"/>
      <c r="C994" s="1294"/>
      <c r="D994" s="244" t="str">
        <f>+[73]INSUMOS!C72</f>
        <v>und</v>
      </c>
      <c r="E994" s="245">
        <f>+[73]INSUMOS!E72</f>
        <v>303000</v>
      </c>
      <c r="F994" s="259">
        <v>0.17</v>
      </c>
      <c r="G994" s="246">
        <f t="shared" ref="G994:G995" si="18">+F994*E994</f>
        <v>51510.000000000007</v>
      </c>
      <c r="H994" s="176"/>
    </row>
    <row r="995" spans="1:8" ht="14.4" x14ac:dyDescent="0.3">
      <c r="A995" s="1292" t="str">
        <f>+[73]INSUMOS!B70</f>
        <v>Triturado</v>
      </c>
      <c r="B995" s="1293"/>
      <c r="C995" s="1294"/>
      <c r="D995" s="244" t="str">
        <f>+[73]INSUMOS!C70</f>
        <v>m3</v>
      </c>
      <c r="E995" s="245">
        <f>+[73]INSUMOS!E70</f>
        <v>76385.912261541307</v>
      </c>
      <c r="F995" s="259">
        <v>0.1</v>
      </c>
      <c r="G995" s="246">
        <f t="shared" si="18"/>
        <v>7638.5912261541307</v>
      </c>
      <c r="H995" s="176"/>
    </row>
    <row r="996" spans="1:8" ht="15" thickBot="1" x14ac:dyDescent="0.35">
      <c r="A996" s="1326"/>
      <c r="B996" s="1327"/>
      <c r="C996" s="1328"/>
      <c r="D996" s="135"/>
      <c r="E996" s="222"/>
      <c r="F996" s="223"/>
      <c r="G996" s="164"/>
      <c r="H996" s="184"/>
    </row>
    <row r="997" spans="1:8" ht="15" thickBot="1" x14ac:dyDescent="0.35">
      <c r="A997" s="121"/>
      <c r="B997" s="107"/>
      <c r="C997" s="107"/>
      <c r="D997" s="107"/>
      <c r="E997" s="107"/>
      <c r="F997" s="107"/>
      <c r="G997" s="122" t="s">
        <v>241</v>
      </c>
      <c r="H997" s="139">
        <f>(SUM(G993:G996))</f>
        <v>261968.46666666667</v>
      </c>
    </row>
    <row r="998" spans="1:8" ht="15" thickBot="1" x14ac:dyDescent="0.35">
      <c r="A998" s="105" t="s">
        <v>245</v>
      </c>
      <c r="B998" s="106"/>
      <c r="C998" s="107"/>
      <c r="D998" s="107"/>
      <c r="E998" s="107"/>
      <c r="F998" s="107"/>
      <c r="G998" s="110"/>
      <c r="H998" s="185"/>
    </row>
    <row r="999" spans="1:8" ht="14.4" x14ac:dyDescent="0.3">
      <c r="A999" s="1300" t="s">
        <v>246</v>
      </c>
      <c r="B999" s="1301"/>
      <c r="C999" s="189" t="s">
        <v>247</v>
      </c>
      <c r="D999" s="142" t="s">
        <v>248</v>
      </c>
      <c r="E999" s="142" t="s">
        <v>249</v>
      </c>
      <c r="F999" s="142" t="s">
        <v>238</v>
      </c>
      <c r="G999" s="144" t="s">
        <v>240</v>
      </c>
      <c r="H999" s="175"/>
    </row>
    <row r="1000" spans="1:8" ht="14.4" x14ac:dyDescent="0.3">
      <c r="A1000" s="1331"/>
      <c r="B1000" s="1348"/>
      <c r="C1000" s="148"/>
      <c r="D1000" s="129"/>
      <c r="E1000" s="148"/>
      <c r="F1000" s="148"/>
      <c r="G1000" s="254"/>
      <c r="H1000" s="176"/>
    </row>
    <row r="1001" spans="1:8" ht="14.4" x14ac:dyDescent="0.3">
      <c r="A1001" s="1289"/>
      <c r="B1001" s="1291"/>
      <c r="C1001" s="151"/>
      <c r="D1001" s="129"/>
      <c r="E1001" s="152"/>
      <c r="F1001" s="150"/>
      <c r="G1001" s="160"/>
      <c r="H1001" s="176"/>
    </row>
    <row r="1002" spans="1:8" ht="15" thickBot="1" x14ac:dyDescent="0.35">
      <c r="A1002" s="1329"/>
      <c r="B1002" s="1330"/>
      <c r="C1002" s="135"/>
      <c r="D1002" s="155"/>
      <c r="E1002" s="137"/>
      <c r="F1002" s="138"/>
      <c r="G1002" s="193"/>
      <c r="H1002" s="184"/>
    </row>
    <row r="1003" spans="1:8" ht="15" thickBot="1" x14ac:dyDescent="0.35">
      <c r="A1003" s="121"/>
      <c r="B1003" s="107"/>
      <c r="C1003" s="107"/>
      <c r="D1003" s="107"/>
      <c r="E1003" s="107"/>
      <c r="F1003" s="107"/>
      <c r="G1003" s="122" t="s">
        <v>241</v>
      </c>
      <c r="H1003" s="139">
        <f>(SUM(G1000:G1002))</f>
        <v>0</v>
      </c>
    </row>
    <row r="1004" spans="1:8" ht="15" thickBot="1" x14ac:dyDescent="0.35">
      <c r="A1004" s="105" t="s">
        <v>250</v>
      </c>
      <c r="B1004" s="106"/>
      <c r="C1004" s="107"/>
      <c r="D1004" s="107"/>
      <c r="E1004" s="107"/>
      <c r="F1004" s="107"/>
      <c r="G1004" s="110"/>
      <c r="H1004" s="185"/>
    </row>
    <row r="1005" spans="1:8" ht="14.4" x14ac:dyDescent="0.3">
      <c r="A1005" s="1302" t="s">
        <v>251</v>
      </c>
      <c r="B1005" s="1303"/>
      <c r="C1005" s="157" t="s">
        <v>252</v>
      </c>
      <c r="D1005" s="157" t="s">
        <v>253</v>
      </c>
      <c r="E1005" s="194" t="s">
        <v>254</v>
      </c>
      <c r="F1005" s="157" t="s">
        <v>239</v>
      </c>
      <c r="G1005" s="174" t="s">
        <v>240</v>
      </c>
      <c r="H1005" s="175"/>
    </row>
    <row r="1006" spans="1:8" ht="14.4" x14ac:dyDescent="0.3">
      <c r="A1006" s="1292" t="s">
        <v>317</v>
      </c>
      <c r="B1006" s="1294"/>
      <c r="C1006" s="150">
        <f>+[73]M.O!N45*4</f>
        <v>189800</v>
      </c>
      <c r="D1006" s="255">
        <v>1.8</v>
      </c>
      <c r="E1006" s="150">
        <f>+C1006*D1006</f>
        <v>341640</v>
      </c>
      <c r="F1006" s="264">
        <v>5</v>
      </c>
      <c r="G1006" s="150">
        <f>+E1006/F1006</f>
        <v>68328</v>
      </c>
      <c r="H1006" s="176"/>
    </row>
    <row r="1007" spans="1:8" ht="14.4" x14ac:dyDescent="0.3">
      <c r="A1007" s="1292" t="s">
        <v>263</v>
      </c>
      <c r="B1007" s="1294"/>
      <c r="C1007" s="150">
        <f>+[73]M.O!J45</f>
        <v>80665</v>
      </c>
      <c r="D1007" s="255">
        <v>1.8</v>
      </c>
      <c r="E1007" s="150">
        <f t="shared" ref="E1007" si="19">+C1007*D1007</f>
        <v>145197</v>
      </c>
      <c r="F1007" s="264">
        <v>5</v>
      </c>
      <c r="G1007" s="150">
        <f t="shared" ref="G1007" si="20">+E1007/F1007</f>
        <v>29039.4</v>
      </c>
      <c r="H1007" s="176"/>
    </row>
    <row r="1008" spans="1:8" ht="15" thickBot="1" x14ac:dyDescent="0.35">
      <c r="A1008" s="1292"/>
      <c r="B1008" s="1294"/>
      <c r="C1008" s="150"/>
      <c r="D1008" s="255"/>
      <c r="E1008" s="150"/>
      <c r="F1008" s="256"/>
      <c r="G1008" s="150"/>
      <c r="H1008" s="120"/>
    </row>
    <row r="1009" spans="1:10" ht="15" thickBot="1" x14ac:dyDescent="0.35">
      <c r="A1009" s="121"/>
      <c r="B1009" s="107"/>
      <c r="C1009" s="107"/>
      <c r="D1009" s="107"/>
      <c r="E1009" s="107"/>
      <c r="F1009" s="107"/>
      <c r="G1009" s="122" t="s">
        <v>241</v>
      </c>
      <c r="H1009" s="123">
        <f>ROUND(SUM(G1006:G1009),0)</f>
        <v>97367</v>
      </c>
    </row>
    <row r="1010" spans="1:10" ht="15" thickBot="1" x14ac:dyDescent="0.35">
      <c r="A1010" s="121"/>
      <c r="B1010" s="107"/>
      <c r="C1010" s="107"/>
      <c r="D1010" s="107"/>
      <c r="E1010" s="107"/>
      <c r="F1010" s="107"/>
      <c r="H1010" s="185"/>
    </row>
    <row r="1011" spans="1:10" ht="15" thickBot="1" x14ac:dyDescent="0.35">
      <c r="A1011" s="140"/>
      <c r="B1011" s="133"/>
      <c r="C1011" s="133"/>
      <c r="D1011" s="133"/>
      <c r="E1011" s="167"/>
      <c r="F1011" s="168"/>
      <c r="G1011" s="169" t="s">
        <v>257</v>
      </c>
      <c r="H1011" s="123">
        <f>(H990+H997+H1003+H1009)</f>
        <v>398325.5</v>
      </c>
      <c r="I1011" s="166"/>
      <c r="J1011" s="271"/>
    </row>
    <row r="1012" spans="1:10" ht="14.4" thickBot="1" x14ac:dyDescent="0.3"/>
    <row r="1013" spans="1:10" ht="14.4" thickBot="1" x14ac:dyDescent="0.3">
      <c r="A1013" s="100" t="s">
        <v>318</v>
      </c>
      <c r="B1013" s="1285" t="str">
        <f>+'[73]PRESUP. CACHENCHE'!B48</f>
        <v>INSPECCION Y REUBICACION DE ACOMETIDAS DE SERVICIOS PUBLICOS</v>
      </c>
      <c r="C1013" s="1285"/>
      <c r="D1013" s="1285"/>
      <c r="E1013" s="1285"/>
      <c r="F1013" s="1285"/>
      <c r="G1013" s="101" t="s">
        <v>235</v>
      </c>
      <c r="H1013" s="102" t="str">
        <f>+'[73]PRESUP. CACHENCHE'!C48</f>
        <v>ML</v>
      </c>
    </row>
    <row r="1014" spans="1:10" ht="14.4" x14ac:dyDescent="0.3">
      <c r="A1014" s="105"/>
      <c r="B1014" s="106"/>
      <c r="C1014" s="107"/>
      <c r="D1014" s="106"/>
      <c r="E1014" s="106"/>
      <c r="F1014" s="106"/>
      <c r="G1014" s="108"/>
      <c r="H1014" s="109"/>
    </row>
    <row r="1015" spans="1:10" ht="15" thickBot="1" x14ac:dyDescent="0.35">
      <c r="A1015" s="105" t="s">
        <v>236</v>
      </c>
      <c r="B1015" s="106"/>
      <c r="C1015" s="107"/>
      <c r="D1015" s="107"/>
      <c r="E1015" s="107"/>
      <c r="F1015" s="107"/>
      <c r="G1015" s="110"/>
      <c r="H1015" s="185"/>
    </row>
    <row r="1016" spans="1:10" ht="14.4" x14ac:dyDescent="0.3">
      <c r="A1016" s="1286" t="s">
        <v>237</v>
      </c>
      <c r="B1016" s="1287"/>
      <c r="C1016" s="1288"/>
      <c r="D1016" s="172" t="s">
        <v>1</v>
      </c>
      <c r="E1016" s="173" t="s">
        <v>238</v>
      </c>
      <c r="F1016" s="157" t="s">
        <v>239</v>
      </c>
      <c r="G1016" s="233" t="s">
        <v>240</v>
      </c>
      <c r="H1016" s="175"/>
    </row>
    <row r="1017" spans="1:10" ht="14.4" x14ac:dyDescent="0.3">
      <c r="A1017" s="1331" t="str">
        <f>+A987</f>
        <v>Herramienta menor 10% M.O.</v>
      </c>
      <c r="B1017" s="1347"/>
      <c r="C1017" s="1348"/>
      <c r="D1017" s="116" t="s">
        <v>261</v>
      </c>
      <c r="E1017" s="253"/>
      <c r="F1017" s="257">
        <v>0.1</v>
      </c>
      <c r="G1017" s="253">
        <f>+H1039*F1017</f>
        <v>2212.9</v>
      </c>
      <c r="H1017" s="176"/>
    </row>
    <row r="1018" spans="1:10" ht="14.4" x14ac:dyDescent="0.3">
      <c r="A1018" s="1331" t="str">
        <f>+[73]INSUMOS!B41</f>
        <v>Compactador manual vibratorio (CANGURO) (Apisonadores), potencia aproximada 5 HP</v>
      </c>
      <c r="B1018" s="1347"/>
      <c r="C1018" s="1348"/>
      <c r="D1018" s="116" t="s">
        <v>259</v>
      </c>
      <c r="E1018" s="117">
        <f>+[73]INSUMOS!E41*8</f>
        <v>122864</v>
      </c>
      <c r="F1018" s="269">
        <v>4</v>
      </c>
      <c r="G1018" s="117">
        <f>+E1018/F1018</f>
        <v>30716</v>
      </c>
      <c r="H1018" s="176"/>
    </row>
    <row r="1019" spans="1:10" ht="14.4" thickBot="1" x14ac:dyDescent="0.3">
      <c r="A1019" s="1320"/>
      <c r="B1019" s="1321"/>
      <c r="C1019" s="1322"/>
      <c r="D1019" s="240"/>
      <c r="E1019" s="241"/>
      <c r="F1019" s="242"/>
      <c r="G1019" s="243"/>
      <c r="H1019" s="184"/>
    </row>
    <row r="1020" spans="1:10" ht="15" thickBot="1" x14ac:dyDescent="0.35">
      <c r="A1020" s="121"/>
      <c r="B1020" s="107"/>
      <c r="C1020" s="107"/>
      <c r="D1020" s="107"/>
      <c r="E1020" s="107"/>
      <c r="F1020" s="107"/>
      <c r="G1020" s="122" t="s">
        <v>241</v>
      </c>
      <c r="H1020" s="139">
        <f>(SUM(G1017:G1019))</f>
        <v>32928.9</v>
      </c>
    </row>
    <row r="1021" spans="1:10" ht="15" thickBot="1" x14ac:dyDescent="0.35">
      <c r="A1021" s="105" t="s">
        <v>242</v>
      </c>
      <c r="B1021" s="106"/>
      <c r="C1021" s="107"/>
      <c r="D1021" s="107"/>
      <c r="E1021" s="107"/>
      <c r="F1021" s="107"/>
      <c r="G1021" s="110"/>
      <c r="H1021" s="185"/>
    </row>
    <row r="1022" spans="1:10" ht="14.4" x14ac:dyDescent="0.3">
      <c r="A1022" s="1286" t="s">
        <v>237</v>
      </c>
      <c r="B1022" s="1287"/>
      <c r="C1022" s="1288"/>
      <c r="D1022" s="157" t="s">
        <v>1</v>
      </c>
      <c r="E1022" s="157" t="s">
        <v>243</v>
      </c>
      <c r="F1022" s="157" t="s">
        <v>239</v>
      </c>
      <c r="G1022" s="174" t="s">
        <v>240</v>
      </c>
      <c r="H1022" s="175"/>
    </row>
    <row r="1023" spans="1:10" ht="14.4" x14ac:dyDescent="0.3">
      <c r="A1023" s="1323" t="str">
        <f>+[73]INSUMOS!B90</f>
        <v>Tubo Sant 6" x 6m</v>
      </c>
      <c r="B1023" s="1324"/>
      <c r="C1023" s="1325"/>
      <c r="D1023" s="244" t="str">
        <f>+[73]INSUMOS!C90</f>
        <v>und</v>
      </c>
      <c r="E1023" s="245">
        <f>+[73]INSUMOS!E82</f>
        <v>129870</v>
      </c>
      <c r="F1023" s="259">
        <v>0.17212177090107719</v>
      </c>
      <c r="G1023" s="246">
        <f>+F1023*E1023</f>
        <v>22353.454386922895</v>
      </c>
      <c r="H1023" s="176"/>
      <c r="I1023" s="272"/>
      <c r="J1023" s="197"/>
    </row>
    <row r="1024" spans="1:10" ht="14.4" x14ac:dyDescent="0.3">
      <c r="A1024" s="1292" t="str">
        <f>+[73]INSUMOS!B70</f>
        <v>Triturado</v>
      </c>
      <c r="B1024" s="1293"/>
      <c r="C1024" s="1294"/>
      <c r="D1024" s="244" t="str">
        <f>+[73]INSUMOS!C70</f>
        <v>m3</v>
      </c>
      <c r="E1024" s="245">
        <f>+[73]INSUMOS!E70</f>
        <v>76385.912261541307</v>
      </c>
      <c r="F1024" s="251">
        <v>0.10360739799741402</v>
      </c>
      <c r="G1024" s="246">
        <f>+F1024*E1024</f>
        <v>7914.1456130770575</v>
      </c>
      <c r="H1024" s="176"/>
      <c r="I1024" s="166"/>
      <c r="J1024" s="197"/>
    </row>
    <row r="1025" spans="1:8" ht="14.4" x14ac:dyDescent="0.3">
      <c r="A1025" s="1292"/>
      <c r="B1025" s="1293"/>
      <c r="C1025" s="1294"/>
      <c r="D1025" s="129"/>
      <c r="E1025" s="130"/>
      <c r="F1025" s="239"/>
      <c r="G1025" s="245"/>
      <c r="H1025" s="176"/>
    </row>
    <row r="1026" spans="1:8" ht="15" thickBot="1" x14ac:dyDescent="0.35">
      <c r="A1026" s="1326"/>
      <c r="B1026" s="1327"/>
      <c r="C1026" s="1328"/>
      <c r="D1026" s="135"/>
      <c r="E1026" s="222"/>
      <c r="F1026" s="223"/>
      <c r="G1026" s="164"/>
      <c r="H1026" s="184"/>
    </row>
    <row r="1027" spans="1:8" ht="15" thickBot="1" x14ac:dyDescent="0.35">
      <c r="A1027" s="121"/>
      <c r="B1027" s="107"/>
      <c r="C1027" s="107"/>
      <c r="D1027" s="107"/>
      <c r="E1027" s="107"/>
      <c r="F1027" s="107"/>
      <c r="G1027" s="122" t="s">
        <v>241</v>
      </c>
      <c r="H1027" s="139">
        <f>(SUM(G1023:G1026))</f>
        <v>30267.599999999951</v>
      </c>
    </row>
    <row r="1028" spans="1:8" ht="15" thickBot="1" x14ac:dyDescent="0.35">
      <c r="A1028" s="105" t="s">
        <v>245</v>
      </c>
      <c r="B1028" s="106"/>
      <c r="C1028" s="107"/>
      <c r="D1028" s="107"/>
      <c r="E1028" s="107"/>
      <c r="F1028" s="107"/>
      <c r="G1028" s="110"/>
      <c r="H1028" s="185"/>
    </row>
    <row r="1029" spans="1:8" ht="14.4" x14ac:dyDescent="0.3">
      <c r="A1029" s="1300" t="s">
        <v>246</v>
      </c>
      <c r="B1029" s="1301"/>
      <c r="C1029" s="189" t="s">
        <v>247</v>
      </c>
      <c r="D1029" s="142" t="s">
        <v>248</v>
      </c>
      <c r="E1029" s="142" t="s">
        <v>249</v>
      </c>
      <c r="F1029" s="142" t="s">
        <v>238</v>
      </c>
      <c r="G1029" s="144" t="s">
        <v>240</v>
      </c>
      <c r="H1029" s="175"/>
    </row>
    <row r="1030" spans="1:8" ht="14.4" x14ac:dyDescent="0.3">
      <c r="A1030" s="1331"/>
      <c r="B1030" s="1348"/>
      <c r="C1030" s="148"/>
      <c r="D1030" s="129"/>
      <c r="E1030" s="148"/>
      <c r="F1030" s="148"/>
      <c r="G1030" s="254"/>
      <c r="H1030" s="176"/>
    </row>
    <row r="1031" spans="1:8" ht="14.4" x14ac:dyDescent="0.3">
      <c r="A1031" s="1289"/>
      <c r="B1031" s="1291"/>
      <c r="C1031" s="151"/>
      <c r="D1031" s="129"/>
      <c r="E1031" s="152"/>
      <c r="F1031" s="150"/>
      <c r="G1031" s="160"/>
      <c r="H1031" s="176"/>
    </row>
    <row r="1032" spans="1:8" ht="15" thickBot="1" x14ac:dyDescent="0.35">
      <c r="A1032" s="1329"/>
      <c r="B1032" s="1330"/>
      <c r="C1032" s="135"/>
      <c r="D1032" s="155"/>
      <c r="E1032" s="137"/>
      <c r="F1032" s="138"/>
      <c r="G1032" s="193"/>
      <c r="H1032" s="184"/>
    </row>
    <row r="1033" spans="1:8" ht="15" thickBot="1" x14ac:dyDescent="0.35">
      <c r="A1033" s="121"/>
      <c r="B1033" s="107"/>
      <c r="C1033" s="107"/>
      <c r="D1033" s="107"/>
      <c r="E1033" s="107"/>
      <c r="F1033" s="107"/>
      <c r="G1033" s="122" t="s">
        <v>241</v>
      </c>
      <c r="H1033" s="139">
        <f>(SUM(G1030:G1032))</f>
        <v>0</v>
      </c>
    </row>
    <row r="1034" spans="1:8" ht="15" thickBot="1" x14ac:dyDescent="0.35">
      <c r="A1034" s="105" t="s">
        <v>250</v>
      </c>
      <c r="B1034" s="106"/>
      <c r="C1034" s="107"/>
      <c r="D1034" s="107"/>
      <c r="E1034" s="107"/>
      <c r="F1034" s="107"/>
      <c r="G1034" s="110"/>
      <c r="H1034" s="185"/>
    </row>
    <row r="1035" spans="1:8" ht="14.4" x14ac:dyDescent="0.3">
      <c r="A1035" s="1302" t="s">
        <v>251</v>
      </c>
      <c r="B1035" s="1303"/>
      <c r="C1035" s="157" t="s">
        <v>252</v>
      </c>
      <c r="D1035" s="157" t="s">
        <v>253</v>
      </c>
      <c r="E1035" s="194" t="s">
        <v>254</v>
      </c>
      <c r="F1035" s="157" t="s">
        <v>239</v>
      </c>
      <c r="G1035" s="174" t="s">
        <v>240</v>
      </c>
      <c r="H1035" s="175"/>
    </row>
    <row r="1036" spans="1:8" ht="14.4" x14ac:dyDescent="0.3">
      <c r="A1036" s="1292" t="s">
        <v>317</v>
      </c>
      <c r="B1036" s="1294"/>
      <c r="C1036" s="150">
        <f>+[73]M.O!N45*4</f>
        <v>189800</v>
      </c>
      <c r="D1036" s="255">
        <v>1.8</v>
      </c>
      <c r="E1036" s="150">
        <f>+C1036*D1036</f>
        <v>341640</v>
      </c>
      <c r="F1036" s="264">
        <v>22</v>
      </c>
      <c r="G1036" s="150">
        <f>+E1036/F1036</f>
        <v>15529.09090909091</v>
      </c>
      <c r="H1036" s="176"/>
    </row>
    <row r="1037" spans="1:8" ht="14.4" x14ac:dyDescent="0.3">
      <c r="A1037" s="1292" t="s">
        <v>263</v>
      </c>
      <c r="B1037" s="1294"/>
      <c r="C1037" s="150">
        <f>+[73]M.O!J45</f>
        <v>80665</v>
      </c>
      <c r="D1037" s="255">
        <v>1.8</v>
      </c>
      <c r="E1037" s="150">
        <f t="shared" ref="E1037" si="21">+C1037*D1037</f>
        <v>145197</v>
      </c>
      <c r="F1037" s="264">
        <v>22</v>
      </c>
      <c r="G1037" s="150">
        <f t="shared" ref="G1037" si="22">+E1037/F1037</f>
        <v>6599.863636363636</v>
      </c>
      <c r="H1037" s="176"/>
    </row>
    <row r="1038" spans="1:8" ht="15" thickBot="1" x14ac:dyDescent="0.35">
      <c r="A1038" s="1292"/>
      <c r="B1038" s="1294"/>
      <c r="C1038" s="150"/>
      <c r="D1038" s="255"/>
      <c r="E1038" s="150"/>
      <c r="F1038" s="256"/>
      <c r="G1038" s="150"/>
      <c r="H1038" s="120"/>
    </row>
    <row r="1039" spans="1:8" ht="15" thickBot="1" x14ac:dyDescent="0.35">
      <c r="A1039" s="121"/>
      <c r="B1039" s="107"/>
      <c r="C1039" s="107"/>
      <c r="D1039" s="107"/>
      <c r="E1039" s="107"/>
      <c r="F1039" s="107"/>
      <c r="G1039" s="122" t="s">
        <v>241</v>
      </c>
      <c r="H1039" s="123">
        <f>ROUND(SUM(G1036:G1039),0)</f>
        <v>22129</v>
      </c>
    </row>
    <row r="1040" spans="1:8" ht="15" thickBot="1" x14ac:dyDescent="0.35">
      <c r="A1040" s="121"/>
      <c r="B1040" s="107"/>
      <c r="C1040" s="107"/>
      <c r="D1040" s="107"/>
      <c r="E1040" s="107"/>
      <c r="F1040" s="107"/>
      <c r="H1040" s="185"/>
    </row>
    <row r="1041" spans="1:9" ht="15" thickBot="1" x14ac:dyDescent="0.35">
      <c r="A1041" s="140"/>
      <c r="B1041" s="133"/>
      <c r="C1041" s="133"/>
      <c r="D1041" s="133"/>
      <c r="E1041" s="167"/>
      <c r="F1041" s="168"/>
      <c r="G1041" s="169" t="s">
        <v>257</v>
      </c>
      <c r="H1041" s="123">
        <f>(H1020+H1027+H1033+H1039)</f>
        <v>85325.499999999956</v>
      </c>
      <c r="I1041" s="166"/>
    </row>
    <row r="1042" spans="1:9" ht="14.4" thickBot="1" x14ac:dyDescent="0.3"/>
    <row r="1043" spans="1:9" ht="14.4" thickBot="1" x14ac:dyDescent="0.3">
      <c r="A1043" s="100" t="s">
        <v>319</v>
      </c>
      <c r="B1043" s="1285" t="str">
        <f>+'[73]PRESUP. CACHENCHE'!B49</f>
        <v>NIVELACION Y RECONSTRUCCION DE MANHOLES</v>
      </c>
      <c r="C1043" s="1285"/>
      <c r="D1043" s="1285"/>
      <c r="E1043" s="1285"/>
      <c r="F1043" s="1285"/>
      <c r="G1043" s="101" t="s">
        <v>235</v>
      </c>
      <c r="H1043" s="102" t="str">
        <f>+'[73]PRESUP. CACHENCHE'!C49</f>
        <v>UN</v>
      </c>
    </row>
    <row r="1044" spans="1:9" ht="14.4" x14ac:dyDescent="0.3">
      <c r="A1044" s="105"/>
      <c r="B1044" s="106"/>
      <c r="C1044" s="107"/>
      <c r="D1044" s="106"/>
      <c r="E1044" s="106"/>
      <c r="F1044" s="106"/>
      <c r="G1044" s="108"/>
      <c r="H1044" s="109"/>
    </row>
    <row r="1045" spans="1:9" ht="15" thickBot="1" x14ac:dyDescent="0.35">
      <c r="A1045" s="105" t="s">
        <v>236</v>
      </c>
      <c r="B1045" s="106"/>
      <c r="C1045" s="107"/>
      <c r="D1045" s="107"/>
      <c r="E1045" s="107"/>
      <c r="F1045" s="107"/>
      <c r="G1045" s="110"/>
      <c r="H1045" s="185"/>
    </row>
    <row r="1046" spans="1:9" ht="14.4" x14ac:dyDescent="0.3">
      <c r="A1046" s="1286" t="s">
        <v>237</v>
      </c>
      <c r="B1046" s="1287"/>
      <c r="C1046" s="1288"/>
      <c r="D1046" s="172" t="s">
        <v>1</v>
      </c>
      <c r="E1046" s="173" t="s">
        <v>238</v>
      </c>
      <c r="F1046" s="157" t="s">
        <v>239</v>
      </c>
      <c r="G1046" s="233" t="s">
        <v>240</v>
      </c>
      <c r="H1046" s="175"/>
    </row>
    <row r="1047" spans="1:9" ht="14.4" x14ac:dyDescent="0.3">
      <c r="A1047" s="1331" t="str">
        <f>+A1017</f>
        <v>Herramienta menor 10% M.O.</v>
      </c>
      <c r="B1047" s="1347"/>
      <c r="C1047" s="1348"/>
      <c r="D1047" s="116" t="s">
        <v>261</v>
      </c>
      <c r="E1047" s="253"/>
      <c r="F1047" s="257">
        <v>0.1</v>
      </c>
      <c r="G1047" s="253">
        <f>+H1069*F1047</f>
        <v>48683.700000000004</v>
      </c>
      <c r="H1047" s="176"/>
    </row>
    <row r="1048" spans="1:9" ht="14.4" x14ac:dyDescent="0.3">
      <c r="A1048" s="1331" t="str">
        <f>+[73]INSUMOS!B5</f>
        <v xml:space="preserve">Formaleta metálica </v>
      </c>
      <c r="B1048" s="1347"/>
      <c r="C1048" s="1348"/>
      <c r="D1048" s="116" t="str">
        <f>+[73]INSUMOS!C5</f>
        <v>m2xdia</v>
      </c>
      <c r="E1048" s="117">
        <f>+[73]INSUMOS!E5</f>
        <v>35488</v>
      </c>
      <c r="F1048" s="118">
        <v>0.2</v>
      </c>
      <c r="G1048" s="117">
        <f>+E1048/F1048</f>
        <v>177440</v>
      </c>
      <c r="H1048" s="176"/>
    </row>
    <row r="1049" spans="1:9" ht="14.4" thickBot="1" x14ac:dyDescent="0.3">
      <c r="A1049" s="1320" t="str">
        <f>+[73]INSUMOS!B31</f>
        <v>Vibrador de concreto, potencia aproximada de 3 hp, mangueras de 4 a 6 metros</v>
      </c>
      <c r="B1049" s="1321"/>
      <c r="C1049" s="1322"/>
      <c r="D1049" s="240" t="s">
        <v>320</v>
      </c>
      <c r="E1049" s="241">
        <f>+[73]INSUMOS!E31/8</f>
        <v>6090</v>
      </c>
      <c r="F1049" s="242">
        <v>1</v>
      </c>
      <c r="G1049" s="243">
        <f>+E1049/F1049</f>
        <v>6090</v>
      </c>
      <c r="H1049" s="184"/>
    </row>
    <row r="1050" spans="1:9" ht="15" thickBot="1" x14ac:dyDescent="0.35">
      <c r="A1050" s="121"/>
      <c r="B1050" s="107"/>
      <c r="C1050" s="107"/>
      <c r="D1050" s="107"/>
      <c r="E1050" s="107"/>
      <c r="F1050" s="107"/>
      <c r="G1050" s="122" t="s">
        <v>241</v>
      </c>
      <c r="H1050" s="139">
        <f>(SUM(G1047:G1049))</f>
        <v>232213.7</v>
      </c>
    </row>
    <row r="1051" spans="1:9" ht="15" thickBot="1" x14ac:dyDescent="0.35">
      <c r="A1051" s="105" t="s">
        <v>242</v>
      </c>
      <c r="B1051" s="106"/>
      <c r="C1051" s="107"/>
      <c r="D1051" s="107"/>
      <c r="E1051" s="107"/>
      <c r="F1051" s="107"/>
      <c r="G1051" s="110"/>
      <c r="H1051" s="185"/>
    </row>
    <row r="1052" spans="1:9" ht="15" thickBot="1" x14ac:dyDescent="0.35">
      <c r="A1052" s="1352" t="s">
        <v>237</v>
      </c>
      <c r="B1052" s="1353"/>
      <c r="C1052" s="1354"/>
      <c r="D1052" s="273" t="s">
        <v>1</v>
      </c>
      <c r="E1052" s="273" t="s">
        <v>243</v>
      </c>
      <c r="F1052" s="273" t="s">
        <v>239</v>
      </c>
      <c r="G1052" s="274" t="s">
        <v>240</v>
      </c>
      <c r="H1052" s="175"/>
    </row>
    <row r="1053" spans="1:9" ht="14.4" x14ac:dyDescent="0.3">
      <c r="A1053" s="1355" t="str">
        <f>+[73]INSUMOS!B39</f>
        <v>Acero de refuerzo PDR-60, Fy: 4200 kg/cm2</v>
      </c>
      <c r="B1053" s="1356"/>
      <c r="C1053" s="1357"/>
      <c r="D1053" s="275" t="str">
        <f>+[73]INSUMOS!C39</f>
        <v>kg</v>
      </c>
      <c r="E1053" s="276">
        <f>+[73]INSUMOS!E39</f>
        <v>6050</v>
      </c>
      <c r="F1053" s="277">
        <v>62</v>
      </c>
      <c r="G1053" s="278">
        <f>+F1053*E1053</f>
        <v>375100</v>
      </c>
      <c r="H1053" s="176"/>
    </row>
    <row r="1054" spans="1:9" ht="14.4" x14ac:dyDescent="0.3">
      <c r="A1054" s="1292" t="str">
        <f>+[73]INSUMOS!B8</f>
        <v>Alambre negro Cal. 18</v>
      </c>
      <c r="B1054" s="1293"/>
      <c r="C1054" s="1294"/>
      <c r="D1054" s="244" t="str">
        <f>+[73]INSUMOS!C8</f>
        <v>kg</v>
      </c>
      <c r="E1054" s="246">
        <f>+[73]INSUMOS!E8</f>
        <v>11000</v>
      </c>
      <c r="F1054" s="251">
        <v>1.5</v>
      </c>
      <c r="G1054" s="279">
        <f>+E1054*F1054</f>
        <v>16500</v>
      </c>
      <c r="H1054" s="176"/>
    </row>
    <row r="1055" spans="1:9" ht="14.4" x14ac:dyDescent="0.3">
      <c r="A1055" s="1292" t="str">
        <f>+[73]INSUMOS!B55</f>
        <v>Mortero impermeabilizado 1:3</v>
      </c>
      <c r="B1055" s="1293"/>
      <c r="C1055" s="1294"/>
      <c r="D1055" s="129" t="str">
        <f>+[73]INSUMOS!C55</f>
        <v>m3</v>
      </c>
      <c r="E1055" s="130">
        <f>+[73]INSUMOS!E55</f>
        <v>709722</v>
      </c>
      <c r="F1055" s="239">
        <v>2.1999999999999999E-2</v>
      </c>
      <c r="G1055" s="279">
        <f>+E1055*F1055</f>
        <v>15613.883999999998</v>
      </c>
      <c r="H1055" s="176"/>
    </row>
    <row r="1056" spans="1:9" ht="15" thickBot="1" x14ac:dyDescent="0.35">
      <c r="A1056" s="1326" t="str">
        <f>+[73]INSUMOS!B56</f>
        <v>Arotapa PP Cámara Inspección</v>
      </c>
      <c r="B1056" s="1327"/>
      <c r="C1056" s="1328"/>
      <c r="D1056" s="135" t="str">
        <f>+[73]INSUMOS!C56</f>
        <v>und</v>
      </c>
      <c r="E1056" s="222">
        <f>+[73]INSUMOS!E56</f>
        <v>634895.91599999997</v>
      </c>
      <c r="F1056" s="223">
        <v>1</v>
      </c>
      <c r="G1056" s="280">
        <f>+E1056*F1056</f>
        <v>634895.91599999997</v>
      </c>
      <c r="H1056" s="184"/>
    </row>
    <row r="1057" spans="1:9" ht="15" thickBot="1" x14ac:dyDescent="0.35">
      <c r="A1057" s="121"/>
      <c r="B1057" s="107"/>
      <c r="C1057" s="107"/>
      <c r="D1057" s="107"/>
      <c r="E1057" s="107"/>
      <c r="F1057" s="107"/>
      <c r="G1057" s="122" t="s">
        <v>241</v>
      </c>
      <c r="H1057" s="139">
        <f>(SUM(G1053:G1056))</f>
        <v>1042109.8</v>
      </c>
    </row>
    <row r="1058" spans="1:9" ht="15" thickBot="1" x14ac:dyDescent="0.35">
      <c r="A1058" s="105" t="s">
        <v>245</v>
      </c>
      <c r="B1058" s="106"/>
      <c r="C1058" s="107"/>
      <c r="D1058" s="107"/>
      <c r="E1058" s="107"/>
      <c r="F1058" s="107"/>
      <c r="G1058" s="110"/>
      <c r="H1058" s="185"/>
    </row>
    <row r="1059" spans="1:9" ht="14.4" x14ac:dyDescent="0.3">
      <c r="A1059" s="1300" t="s">
        <v>246</v>
      </c>
      <c r="B1059" s="1301"/>
      <c r="C1059" s="189" t="s">
        <v>247</v>
      </c>
      <c r="D1059" s="142" t="s">
        <v>248</v>
      </c>
      <c r="E1059" s="142" t="s">
        <v>249</v>
      </c>
      <c r="F1059" s="142" t="s">
        <v>238</v>
      </c>
      <c r="G1059" s="144" t="s">
        <v>240</v>
      </c>
      <c r="H1059" s="175"/>
    </row>
    <row r="1060" spans="1:9" ht="14.4" x14ac:dyDescent="0.3">
      <c r="A1060" s="1331"/>
      <c r="B1060" s="1348"/>
      <c r="C1060" s="148"/>
      <c r="D1060" s="129"/>
      <c r="E1060" s="148"/>
      <c r="F1060" s="148"/>
      <c r="G1060" s="254"/>
      <c r="H1060" s="176"/>
    </row>
    <row r="1061" spans="1:9" ht="14.4" x14ac:dyDescent="0.3">
      <c r="A1061" s="1289"/>
      <c r="B1061" s="1291"/>
      <c r="C1061" s="151"/>
      <c r="D1061" s="129"/>
      <c r="E1061" s="152"/>
      <c r="F1061" s="150"/>
      <c r="G1061" s="160"/>
      <c r="H1061" s="176"/>
    </row>
    <row r="1062" spans="1:9" ht="15" thickBot="1" x14ac:dyDescent="0.35">
      <c r="A1062" s="1329"/>
      <c r="B1062" s="1330"/>
      <c r="C1062" s="135"/>
      <c r="D1062" s="155"/>
      <c r="E1062" s="137"/>
      <c r="F1062" s="138"/>
      <c r="G1062" s="193"/>
      <c r="H1062" s="184"/>
    </row>
    <row r="1063" spans="1:9" ht="15" thickBot="1" x14ac:dyDescent="0.35">
      <c r="A1063" s="121"/>
      <c r="B1063" s="107"/>
      <c r="C1063" s="107"/>
      <c r="D1063" s="107"/>
      <c r="E1063" s="107"/>
      <c r="F1063" s="107"/>
      <c r="G1063" s="122" t="s">
        <v>241</v>
      </c>
      <c r="H1063" s="139">
        <f>(SUM(G1060:G1062))</f>
        <v>0</v>
      </c>
    </row>
    <row r="1064" spans="1:9" ht="15" thickBot="1" x14ac:dyDescent="0.35">
      <c r="A1064" s="105" t="s">
        <v>250</v>
      </c>
      <c r="B1064" s="106"/>
      <c r="C1064" s="107"/>
      <c r="D1064" s="107"/>
      <c r="E1064" s="107"/>
      <c r="F1064" s="107"/>
      <c r="G1064" s="110"/>
      <c r="H1064" s="185"/>
    </row>
    <row r="1065" spans="1:9" ht="14.4" x14ac:dyDescent="0.3">
      <c r="A1065" s="1302" t="s">
        <v>251</v>
      </c>
      <c r="B1065" s="1303"/>
      <c r="C1065" s="157" t="s">
        <v>252</v>
      </c>
      <c r="D1065" s="157" t="s">
        <v>253</v>
      </c>
      <c r="E1065" s="194" t="s">
        <v>254</v>
      </c>
      <c r="F1065" s="157" t="s">
        <v>239</v>
      </c>
      <c r="G1065" s="174" t="s">
        <v>240</v>
      </c>
      <c r="H1065" s="175"/>
    </row>
    <row r="1066" spans="1:9" ht="14.4" x14ac:dyDescent="0.3">
      <c r="A1066" s="1292" t="s">
        <v>317</v>
      </c>
      <c r="B1066" s="1294"/>
      <c r="C1066" s="150">
        <f>+[73]M.O!N45*4</f>
        <v>189800</v>
      </c>
      <c r="D1066" s="255">
        <v>1.8</v>
      </c>
      <c r="E1066" s="150">
        <f>+C1066*D1066</f>
        <v>341640</v>
      </c>
      <c r="F1066" s="264">
        <v>1</v>
      </c>
      <c r="G1066" s="150">
        <f>+E1066/F1066</f>
        <v>341640</v>
      </c>
      <c r="H1066" s="176"/>
    </row>
    <row r="1067" spans="1:9" ht="14.4" x14ac:dyDescent="0.3">
      <c r="A1067" s="1292" t="s">
        <v>263</v>
      </c>
      <c r="B1067" s="1294"/>
      <c r="C1067" s="150">
        <f>+[73]M.O!J45</f>
        <v>80665</v>
      </c>
      <c r="D1067" s="255">
        <v>1.8</v>
      </c>
      <c r="E1067" s="150">
        <f t="shared" ref="E1067" si="23">+C1067*D1067</f>
        <v>145197</v>
      </c>
      <c r="F1067" s="264">
        <v>1</v>
      </c>
      <c r="G1067" s="150">
        <f t="shared" ref="G1067" si="24">+E1067/F1067</f>
        <v>145197</v>
      </c>
      <c r="H1067" s="176"/>
    </row>
    <row r="1068" spans="1:9" ht="15" thickBot="1" x14ac:dyDescent="0.35">
      <c r="A1068" s="1292"/>
      <c r="B1068" s="1294"/>
      <c r="C1068" s="150"/>
      <c r="D1068" s="255"/>
      <c r="E1068" s="150"/>
      <c r="F1068" s="256"/>
      <c r="G1068" s="150"/>
      <c r="H1068" s="120"/>
    </row>
    <row r="1069" spans="1:9" ht="15" thickBot="1" x14ac:dyDescent="0.35">
      <c r="A1069" s="121"/>
      <c r="B1069" s="107"/>
      <c r="C1069" s="107"/>
      <c r="D1069" s="107"/>
      <c r="E1069" s="107"/>
      <c r="F1069" s="107"/>
      <c r="G1069" s="122" t="s">
        <v>241</v>
      </c>
      <c r="H1069" s="123">
        <f>ROUND(SUM(G1066:G1069),0)</f>
        <v>486837</v>
      </c>
    </row>
    <row r="1070" spans="1:9" ht="15" thickBot="1" x14ac:dyDescent="0.35">
      <c r="A1070" s="121"/>
      <c r="B1070" s="107"/>
      <c r="C1070" s="107"/>
      <c r="D1070" s="107"/>
      <c r="E1070" s="107"/>
      <c r="F1070" s="107"/>
      <c r="H1070" s="185"/>
    </row>
    <row r="1071" spans="1:9" ht="15" thickBot="1" x14ac:dyDescent="0.35">
      <c r="A1071" s="140"/>
      <c r="B1071" s="133"/>
      <c r="C1071" s="133"/>
      <c r="D1071" s="133"/>
      <c r="E1071" s="167"/>
      <c r="F1071" s="168"/>
      <c r="G1071" s="169" t="s">
        <v>257</v>
      </c>
      <c r="H1071" s="123">
        <f>(H1050+H1057+H1063+H1069)</f>
        <v>1761160.5</v>
      </c>
      <c r="I1071" s="166"/>
    </row>
    <row r="1072" spans="1:9" ht="14.4" thickBot="1" x14ac:dyDescent="0.3"/>
    <row r="1073" spans="1:8" ht="14.4" thickBot="1" x14ac:dyDescent="0.3">
      <c r="A1073" s="100" t="s">
        <v>321</v>
      </c>
      <c r="B1073" s="1285" t="str">
        <f>+'[73]PRESUP. CACHENCHE'!B50</f>
        <v>SUMINISTRO E INSTALACIÓN DE TUBERÍA DE ACUEDUCTO Φ3". INCLUYE ACCESORIOS</v>
      </c>
      <c r="C1073" s="1285"/>
      <c r="D1073" s="1285"/>
      <c r="E1073" s="1285"/>
      <c r="F1073" s="1285"/>
      <c r="G1073" s="101" t="s">
        <v>235</v>
      </c>
      <c r="H1073" s="102" t="str">
        <f>+'[73]PRESUP. CACHENCHE'!C50</f>
        <v>ML</v>
      </c>
    </row>
    <row r="1074" spans="1:8" ht="14.4" x14ac:dyDescent="0.3">
      <c r="A1074" s="105"/>
      <c r="B1074" s="106"/>
      <c r="C1074" s="107"/>
      <c r="D1074" s="106"/>
      <c r="E1074" s="106"/>
      <c r="F1074" s="106"/>
      <c r="G1074" s="108"/>
      <c r="H1074" s="109"/>
    </row>
    <row r="1075" spans="1:8" ht="15" thickBot="1" x14ac:dyDescent="0.35">
      <c r="A1075" s="105" t="s">
        <v>236</v>
      </c>
      <c r="B1075" s="106"/>
      <c r="C1075" s="107"/>
      <c r="D1075" s="107"/>
      <c r="E1075" s="107"/>
      <c r="F1075" s="107"/>
      <c r="G1075" s="110"/>
      <c r="H1075" s="185"/>
    </row>
    <row r="1076" spans="1:8" ht="14.4" x14ac:dyDescent="0.3">
      <c r="A1076" s="1286" t="s">
        <v>237</v>
      </c>
      <c r="B1076" s="1287"/>
      <c r="C1076" s="1288"/>
      <c r="D1076" s="172" t="s">
        <v>1</v>
      </c>
      <c r="E1076" s="173" t="s">
        <v>238</v>
      </c>
      <c r="F1076" s="157" t="s">
        <v>239</v>
      </c>
      <c r="G1076" s="233" t="s">
        <v>240</v>
      </c>
      <c r="H1076" s="175"/>
    </row>
    <row r="1077" spans="1:8" ht="14.4" x14ac:dyDescent="0.3">
      <c r="A1077" s="1331" t="str">
        <f>+A1047</f>
        <v>Herramienta menor 10% M.O.</v>
      </c>
      <c r="B1077" s="1347"/>
      <c r="C1077" s="1348"/>
      <c r="D1077" s="116" t="s">
        <v>261</v>
      </c>
      <c r="E1077" s="253"/>
      <c r="F1077" s="257">
        <v>0.1</v>
      </c>
      <c r="G1077" s="253">
        <f>+H1099*F1077</f>
        <v>5352.4000000000005</v>
      </c>
      <c r="H1077" s="176"/>
    </row>
    <row r="1078" spans="1:8" ht="14.4" x14ac:dyDescent="0.3">
      <c r="A1078" s="1331"/>
      <c r="B1078" s="1347"/>
      <c r="C1078" s="1348"/>
      <c r="D1078" s="116"/>
      <c r="E1078" s="117"/>
      <c r="F1078" s="118"/>
      <c r="G1078" s="117"/>
      <c r="H1078" s="176"/>
    </row>
    <row r="1079" spans="1:8" ht="14.4" thickBot="1" x14ac:dyDescent="0.3">
      <c r="A1079" s="1320"/>
      <c r="B1079" s="1321"/>
      <c r="C1079" s="1322"/>
      <c r="D1079" s="240"/>
      <c r="E1079" s="241"/>
      <c r="F1079" s="242"/>
      <c r="G1079" s="243"/>
      <c r="H1079" s="184"/>
    </row>
    <row r="1080" spans="1:8" ht="15" thickBot="1" x14ac:dyDescent="0.35">
      <c r="A1080" s="121"/>
      <c r="B1080" s="107"/>
      <c r="C1080" s="107"/>
      <c r="D1080" s="107"/>
      <c r="E1080" s="107"/>
      <c r="F1080" s="107"/>
      <c r="G1080" s="122" t="s">
        <v>241</v>
      </c>
      <c r="H1080" s="139">
        <f>(SUM(G1077:G1079))</f>
        <v>5352.4000000000005</v>
      </c>
    </row>
    <row r="1081" spans="1:8" ht="15" thickBot="1" x14ac:dyDescent="0.35">
      <c r="A1081" s="105" t="s">
        <v>242</v>
      </c>
      <c r="B1081" s="106"/>
      <c r="C1081" s="107"/>
      <c r="D1081" s="107"/>
      <c r="E1081" s="107"/>
      <c r="F1081" s="107"/>
      <c r="G1081" s="110"/>
      <c r="H1081" s="185"/>
    </row>
    <row r="1082" spans="1:8" ht="14.4" x14ac:dyDescent="0.3">
      <c r="A1082" s="1286" t="s">
        <v>237</v>
      </c>
      <c r="B1082" s="1287"/>
      <c r="C1082" s="1288"/>
      <c r="D1082" s="157" t="s">
        <v>1</v>
      </c>
      <c r="E1082" s="157" t="s">
        <v>243</v>
      </c>
      <c r="F1082" s="157" t="s">
        <v>239</v>
      </c>
      <c r="G1082" s="174" t="s">
        <v>240</v>
      </c>
      <c r="H1082" s="175"/>
    </row>
    <row r="1083" spans="1:8" ht="14.4" x14ac:dyDescent="0.3">
      <c r="A1083" s="1323" t="str">
        <f>+[73]INSUMOS!B57</f>
        <v>Tubo PR 3"x6m</v>
      </c>
      <c r="B1083" s="1324"/>
      <c r="C1083" s="1325"/>
      <c r="D1083" s="244" t="str">
        <f>+[73]INSUMOS!C57</f>
        <v>und</v>
      </c>
      <c r="E1083" s="245">
        <f>+[73]INSUMOS!E57</f>
        <v>75300</v>
      </c>
      <c r="F1083" s="259">
        <v>0.17</v>
      </c>
      <c r="G1083" s="281">
        <f>+F1083*E1083</f>
        <v>12801.000000000002</v>
      </c>
      <c r="H1083" s="176"/>
    </row>
    <row r="1084" spans="1:8" ht="14.4" x14ac:dyDescent="0.3">
      <c r="A1084" s="1323" t="str">
        <f>+[73]INSUMOS!B58</f>
        <v>Codo PR 90x3"</v>
      </c>
      <c r="B1084" s="1324"/>
      <c r="C1084" s="1325"/>
      <c r="D1084" s="244" t="str">
        <f>+[73]INSUMOS!C58</f>
        <v>und</v>
      </c>
      <c r="E1084" s="245">
        <f>+[73]INSUMOS!E58</f>
        <v>49000</v>
      </c>
      <c r="F1084" s="251">
        <v>0.17174081632653038</v>
      </c>
      <c r="G1084" s="279">
        <f>+E1084*F1084</f>
        <v>8415.2999999999884</v>
      </c>
      <c r="H1084" s="176"/>
    </row>
    <row r="1085" spans="1:8" ht="14.4" x14ac:dyDescent="0.3">
      <c r="A1085" s="1323" t="str">
        <f>+[73]INSUMOS!B59</f>
        <v>Union PR 3"</v>
      </c>
      <c r="B1085" s="1324"/>
      <c r="C1085" s="1325"/>
      <c r="D1085" s="244" t="str">
        <f>+[73]INSUMOS!C59</f>
        <v>und</v>
      </c>
      <c r="E1085" s="245">
        <f>+[73]INSUMOS!E59</f>
        <v>22000</v>
      </c>
      <c r="F1085" s="131">
        <v>0.17</v>
      </c>
      <c r="G1085" s="279">
        <f>+E1085*F1085</f>
        <v>3740.0000000000005</v>
      </c>
      <c r="H1085" s="176"/>
    </row>
    <row r="1086" spans="1:8" ht="15" thickBot="1" x14ac:dyDescent="0.35">
      <c r="A1086" s="1326" t="str">
        <f>+[73]INSUMOS!B60</f>
        <v>Tee PR 3"</v>
      </c>
      <c r="B1086" s="1327"/>
      <c r="C1086" s="1328"/>
      <c r="D1086" s="282" t="str">
        <f>+[73]INSUMOS!C60</f>
        <v>und</v>
      </c>
      <c r="E1086" s="222">
        <f>+[73]INSUMOS!E60</f>
        <v>63000</v>
      </c>
      <c r="F1086" s="163">
        <v>0.17135396825396831</v>
      </c>
      <c r="G1086" s="280">
        <f>+E1086*F1086</f>
        <v>10795.300000000003</v>
      </c>
      <c r="H1086" s="184"/>
    </row>
    <row r="1087" spans="1:8" ht="15" thickBot="1" x14ac:dyDescent="0.35">
      <c r="A1087" s="121"/>
      <c r="B1087" s="107"/>
      <c r="C1087" s="107"/>
      <c r="D1087" s="107"/>
      <c r="E1087" s="107"/>
      <c r="F1087" s="107"/>
      <c r="G1087" s="122" t="s">
        <v>241</v>
      </c>
      <c r="H1087" s="139">
        <f>(SUM(G1083:G1086))</f>
        <v>35751.599999999991</v>
      </c>
    </row>
    <row r="1088" spans="1:8" ht="15" thickBot="1" x14ac:dyDescent="0.35">
      <c r="A1088" s="105" t="s">
        <v>245</v>
      </c>
      <c r="B1088" s="106"/>
      <c r="C1088" s="107"/>
      <c r="D1088" s="107"/>
      <c r="E1088" s="107"/>
      <c r="F1088" s="107"/>
      <c r="G1088" s="110"/>
      <c r="H1088" s="185"/>
    </row>
    <row r="1089" spans="1:9" ht="14.4" x14ac:dyDescent="0.3">
      <c r="A1089" s="1300" t="s">
        <v>246</v>
      </c>
      <c r="B1089" s="1301"/>
      <c r="C1089" s="189" t="s">
        <v>247</v>
      </c>
      <c r="D1089" s="142" t="s">
        <v>248</v>
      </c>
      <c r="E1089" s="142" t="s">
        <v>249</v>
      </c>
      <c r="F1089" s="142" t="s">
        <v>238</v>
      </c>
      <c r="G1089" s="144" t="s">
        <v>240</v>
      </c>
      <c r="H1089" s="175"/>
    </row>
    <row r="1090" spans="1:9" ht="14.4" x14ac:dyDescent="0.3">
      <c r="A1090" s="1331"/>
      <c r="B1090" s="1348"/>
      <c r="C1090" s="148"/>
      <c r="D1090" s="129"/>
      <c r="E1090" s="148"/>
      <c r="F1090" s="148"/>
      <c r="G1090" s="254"/>
      <c r="H1090" s="176"/>
    </row>
    <row r="1091" spans="1:9" ht="14.4" x14ac:dyDescent="0.3">
      <c r="A1091" s="1289"/>
      <c r="B1091" s="1291"/>
      <c r="C1091" s="151"/>
      <c r="D1091" s="129"/>
      <c r="E1091" s="152"/>
      <c r="F1091" s="150"/>
      <c r="G1091" s="160"/>
      <c r="H1091" s="176"/>
    </row>
    <row r="1092" spans="1:9" ht="15" thickBot="1" x14ac:dyDescent="0.35">
      <c r="A1092" s="1329"/>
      <c r="B1092" s="1330"/>
      <c r="C1092" s="135"/>
      <c r="D1092" s="155"/>
      <c r="E1092" s="137"/>
      <c r="F1092" s="138"/>
      <c r="G1092" s="193"/>
      <c r="H1092" s="184"/>
    </row>
    <row r="1093" spans="1:9" ht="15" thickBot="1" x14ac:dyDescent="0.35">
      <c r="A1093" s="121"/>
      <c r="B1093" s="107"/>
      <c r="C1093" s="107"/>
      <c r="D1093" s="107"/>
      <c r="E1093" s="107"/>
      <c r="F1093" s="107"/>
      <c r="G1093" s="122" t="s">
        <v>241</v>
      </c>
      <c r="H1093" s="139">
        <f>(SUM(G1090:G1092))</f>
        <v>0</v>
      </c>
    </row>
    <row r="1094" spans="1:9" ht="15" thickBot="1" x14ac:dyDescent="0.35">
      <c r="A1094" s="105" t="s">
        <v>250</v>
      </c>
      <c r="B1094" s="106"/>
      <c r="C1094" s="107"/>
      <c r="D1094" s="107"/>
      <c r="E1094" s="107"/>
      <c r="F1094" s="107"/>
      <c r="G1094" s="110"/>
      <c r="H1094" s="185"/>
    </row>
    <row r="1095" spans="1:9" ht="14.4" x14ac:dyDescent="0.3">
      <c r="A1095" s="1302" t="s">
        <v>251</v>
      </c>
      <c r="B1095" s="1303"/>
      <c r="C1095" s="157" t="s">
        <v>252</v>
      </c>
      <c r="D1095" s="157" t="s">
        <v>253</v>
      </c>
      <c r="E1095" s="194" t="s">
        <v>254</v>
      </c>
      <c r="F1095" s="157" t="s">
        <v>239</v>
      </c>
      <c r="G1095" s="174" t="s">
        <v>240</v>
      </c>
      <c r="H1095" s="283"/>
    </row>
    <row r="1096" spans="1:9" ht="14.4" x14ac:dyDescent="0.3">
      <c r="A1096" s="1292" t="s">
        <v>311</v>
      </c>
      <c r="B1096" s="1294"/>
      <c r="C1096" s="150">
        <f>+[73]M.O!N45*3</f>
        <v>142350</v>
      </c>
      <c r="D1096" s="255">
        <v>1.8</v>
      </c>
      <c r="E1096" s="150">
        <f>+C1096*D1096</f>
        <v>256230</v>
      </c>
      <c r="F1096" s="264">
        <v>7.5</v>
      </c>
      <c r="G1096" s="160">
        <f>+E1096/F1096</f>
        <v>34164</v>
      </c>
      <c r="H1096" s="238"/>
    </row>
    <row r="1097" spans="1:9" ht="14.4" x14ac:dyDescent="0.3">
      <c r="A1097" s="1292" t="s">
        <v>263</v>
      </c>
      <c r="B1097" s="1294"/>
      <c r="C1097" s="150">
        <f>+[73]M.O!J45</f>
        <v>80665</v>
      </c>
      <c r="D1097" s="255">
        <v>1.8</v>
      </c>
      <c r="E1097" s="150">
        <f t="shared" ref="E1097" si="25">+C1097*D1097</f>
        <v>145197</v>
      </c>
      <c r="F1097" s="264">
        <v>7.5</v>
      </c>
      <c r="G1097" s="160">
        <f t="shared" ref="G1097" si="26">+E1097/F1097</f>
        <v>19359.599999999999</v>
      </c>
      <c r="H1097" s="238"/>
    </row>
    <row r="1098" spans="1:9" ht="15" thickBot="1" x14ac:dyDescent="0.35">
      <c r="A1098" s="1326"/>
      <c r="B1098" s="1328"/>
      <c r="C1098" s="136"/>
      <c r="D1098" s="265"/>
      <c r="E1098" s="136"/>
      <c r="F1098" s="284"/>
      <c r="G1098" s="164"/>
      <c r="H1098" s="109"/>
    </row>
    <row r="1099" spans="1:9" ht="15" thickBot="1" x14ac:dyDescent="0.35">
      <c r="A1099" s="121"/>
      <c r="B1099" s="107"/>
      <c r="C1099" s="107"/>
      <c r="D1099" s="107"/>
      <c r="E1099" s="107"/>
      <c r="F1099" s="107"/>
      <c r="G1099" s="122" t="s">
        <v>241</v>
      </c>
      <c r="H1099" s="123">
        <f>ROUND(SUM(G1096:G1099),0)</f>
        <v>53524</v>
      </c>
    </row>
    <row r="1100" spans="1:9" ht="15" thickBot="1" x14ac:dyDescent="0.35">
      <c r="A1100" s="121"/>
      <c r="B1100" s="107"/>
      <c r="C1100" s="107"/>
      <c r="D1100" s="107"/>
      <c r="E1100" s="107"/>
      <c r="F1100" s="107"/>
      <c r="H1100" s="185"/>
    </row>
    <row r="1101" spans="1:9" ht="15" thickBot="1" x14ac:dyDescent="0.35">
      <c r="A1101" s="140"/>
      <c r="B1101" s="133"/>
      <c r="C1101" s="133"/>
      <c r="D1101" s="133"/>
      <c r="E1101" s="167"/>
      <c r="F1101" s="168"/>
      <c r="G1101" s="169" t="s">
        <v>257</v>
      </c>
      <c r="H1101" s="123">
        <f>(H1080+H1087+H1093+H1099)</f>
        <v>94628</v>
      </c>
      <c r="I1101" s="166"/>
    </row>
    <row r="1102" spans="1:9" ht="14.4" thickBot="1" x14ac:dyDescent="0.3"/>
    <row r="1103" spans="1:9" ht="14.4" thickBot="1" x14ac:dyDescent="0.3">
      <c r="A1103" s="100" t="s">
        <v>322</v>
      </c>
      <c r="B1103" s="1285" t="str">
        <f>+'[73]PRESUP. CACHENCHE'!B51</f>
        <v>NIVELACION Y RECONSTRUCCION DE REGISTROS SANITARIOS DOMICILIARIOS</v>
      </c>
      <c r="C1103" s="1285"/>
      <c r="D1103" s="1285"/>
      <c r="E1103" s="1285"/>
      <c r="F1103" s="1285"/>
      <c r="G1103" s="101" t="s">
        <v>235</v>
      </c>
      <c r="H1103" s="102" t="str">
        <f>+'[73]PRESUP. CACHENCHE'!C51</f>
        <v>UN</v>
      </c>
    </row>
    <row r="1104" spans="1:9" ht="14.4" x14ac:dyDescent="0.3">
      <c r="A1104" s="105"/>
      <c r="B1104" s="106"/>
      <c r="C1104" s="107"/>
      <c r="D1104" s="106"/>
      <c r="E1104" s="106"/>
      <c r="F1104" s="106"/>
      <c r="G1104" s="108"/>
      <c r="H1104" s="109"/>
    </row>
    <row r="1105" spans="1:8" ht="15" thickBot="1" x14ac:dyDescent="0.35">
      <c r="A1105" s="105" t="s">
        <v>236</v>
      </c>
      <c r="B1105" s="106"/>
      <c r="C1105" s="107"/>
      <c r="D1105" s="107"/>
      <c r="E1105" s="107"/>
      <c r="F1105" s="107"/>
      <c r="G1105" s="110"/>
      <c r="H1105" s="185"/>
    </row>
    <row r="1106" spans="1:8" ht="14.4" x14ac:dyDescent="0.3">
      <c r="A1106" s="1286" t="s">
        <v>237</v>
      </c>
      <c r="B1106" s="1287"/>
      <c r="C1106" s="1288"/>
      <c r="D1106" s="172" t="s">
        <v>1</v>
      </c>
      <c r="E1106" s="173" t="s">
        <v>238</v>
      </c>
      <c r="F1106" s="157" t="s">
        <v>239</v>
      </c>
      <c r="G1106" s="233" t="s">
        <v>240</v>
      </c>
      <c r="H1106" s="175"/>
    </row>
    <row r="1107" spans="1:8" ht="14.4" x14ac:dyDescent="0.3">
      <c r="A1107" s="1331" t="s">
        <v>268</v>
      </c>
      <c r="B1107" s="1347"/>
      <c r="C1107" s="1348"/>
      <c r="D1107" s="116" t="s">
        <v>261</v>
      </c>
      <c r="E1107" s="253"/>
      <c r="F1107" s="257">
        <v>0.05</v>
      </c>
      <c r="G1107" s="253">
        <f>+H1128*F1107</f>
        <v>2306.0500000000002</v>
      </c>
      <c r="H1107" s="176"/>
    </row>
    <row r="1108" spans="1:8" ht="14.4" x14ac:dyDescent="0.3">
      <c r="A1108" s="1331"/>
      <c r="B1108" s="1347"/>
      <c r="C1108" s="1348"/>
      <c r="D1108" s="116"/>
      <c r="E1108" s="117"/>
      <c r="F1108" s="118"/>
      <c r="G1108" s="117"/>
      <c r="H1108" s="176"/>
    </row>
    <row r="1109" spans="1:8" ht="14.4" thickBot="1" x14ac:dyDescent="0.3">
      <c r="A1109" s="1320"/>
      <c r="B1109" s="1321"/>
      <c r="C1109" s="1322"/>
      <c r="D1109" s="240"/>
      <c r="E1109" s="241"/>
      <c r="F1109" s="242"/>
      <c r="G1109" s="243"/>
      <c r="H1109" s="184"/>
    </row>
    <row r="1110" spans="1:8" ht="15" thickBot="1" x14ac:dyDescent="0.35">
      <c r="A1110" s="121"/>
      <c r="B1110" s="107"/>
      <c r="C1110" s="107"/>
      <c r="D1110" s="107"/>
      <c r="E1110" s="107"/>
      <c r="F1110" s="107"/>
      <c r="G1110" s="122" t="s">
        <v>241</v>
      </c>
      <c r="H1110" s="139">
        <f>(SUM(G1107:G1109))</f>
        <v>2306.0500000000002</v>
      </c>
    </row>
    <row r="1111" spans="1:8" ht="15" thickBot="1" x14ac:dyDescent="0.35">
      <c r="A1111" s="105" t="s">
        <v>242</v>
      </c>
      <c r="B1111" s="106"/>
      <c r="C1111" s="107"/>
      <c r="D1111" s="107"/>
      <c r="E1111" s="107"/>
      <c r="F1111" s="107"/>
      <c r="G1111" s="110"/>
      <c r="H1111" s="185"/>
    </row>
    <row r="1112" spans="1:8" ht="14.4" x14ac:dyDescent="0.3">
      <c r="A1112" s="1296" t="s">
        <v>237</v>
      </c>
      <c r="B1112" s="1297"/>
      <c r="C1112" s="1297"/>
      <c r="D1112" s="157" t="s">
        <v>1</v>
      </c>
      <c r="E1112" s="157" t="s">
        <v>243</v>
      </c>
      <c r="F1112" s="157" t="s">
        <v>239</v>
      </c>
      <c r="G1112" s="174" t="s">
        <v>240</v>
      </c>
      <c r="H1112" s="175"/>
    </row>
    <row r="1113" spans="1:8" ht="14.4" x14ac:dyDescent="0.3">
      <c r="A1113" s="1342" t="str">
        <f>+[73]INSUMOS!B61</f>
        <v>Ladrillo Tolete</v>
      </c>
      <c r="B1113" s="1343"/>
      <c r="C1113" s="1343"/>
      <c r="D1113" s="244" t="str">
        <f>+[73]INSUMOS!C57</f>
        <v>und</v>
      </c>
      <c r="E1113" s="245">
        <f>+[73]INSUMOS!E61</f>
        <v>1500</v>
      </c>
      <c r="F1113" s="259">
        <v>60</v>
      </c>
      <c r="G1113" s="281">
        <f>+F1113*E1113</f>
        <v>90000</v>
      </c>
      <c r="H1113" s="176"/>
    </row>
    <row r="1114" spans="1:8" ht="14.4" x14ac:dyDescent="0.3">
      <c r="A1114" s="1342" t="str">
        <f>+[73]INSUMOS!B34</f>
        <v xml:space="preserve">Mortero 1:3 </v>
      </c>
      <c r="B1114" s="1343"/>
      <c r="C1114" s="1343"/>
      <c r="D1114" s="244" t="str">
        <f>+[73]INSUMOS!C58</f>
        <v>und</v>
      </c>
      <c r="E1114" s="245">
        <f>+[73]INSUMOS!E34</f>
        <v>432000</v>
      </c>
      <c r="F1114" s="200">
        <v>7.0000000000000007E-2</v>
      </c>
      <c r="G1114" s="279">
        <f>+E1114*F1114</f>
        <v>30240.000000000004</v>
      </c>
      <c r="H1114" s="176"/>
    </row>
    <row r="1115" spans="1:8" ht="15" thickBot="1" x14ac:dyDescent="0.35">
      <c r="A1115" s="1358" t="str">
        <f>+[73]INSUMOS!B64</f>
        <v>Impermebilizante</v>
      </c>
      <c r="B1115" s="1359"/>
      <c r="C1115" s="1359"/>
      <c r="D1115" s="282" t="str">
        <f>+[73]INSUMOS!C64</f>
        <v>kg</v>
      </c>
      <c r="E1115" s="285">
        <f>+[73]INSUMOS!E64</f>
        <v>21500</v>
      </c>
      <c r="F1115" s="163">
        <v>2.2568813953488376</v>
      </c>
      <c r="G1115" s="280">
        <f>+E1115*F1115</f>
        <v>48522.950000000012</v>
      </c>
      <c r="H1115" s="176"/>
    </row>
    <row r="1116" spans="1:8" ht="15" thickBot="1" x14ac:dyDescent="0.35">
      <c r="A1116" s="121"/>
      <c r="B1116" s="107"/>
      <c r="C1116" s="107"/>
      <c r="D1116" s="107"/>
      <c r="E1116" s="107"/>
      <c r="F1116" s="107"/>
      <c r="G1116" s="122" t="s">
        <v>241</v>
      </c>
      <c r="H1116" s="139">
        <f>(SUM(G1113:G1115))</f>
        <v>168762.95</v>
      </c>
    </row>
    <row r="1117" spans="1:8" ht="15" thickBot="1" x14ac:dyDescent="0.35">
      <c r="A1117" s="105" t="s">
        <v>245</v>
      </c>
      <c r="B1117" s="106"/>
      <c r="C1117" s="107"/>
      <c r="D1117" s="107"/>
      <c r="E1117" s="107"/>
      <c r="F1117" s="107"/>
      <c r="G1117" s="110"/>
      <c r="H1117" s="185"/>
    </row>
    <row r="1118" spans="1:8" ht="14.4" x14ac:dyDescent="0.3">
      <c r="A1118" s="1300" t="s">
        <v>246</v>
      </c>
      <c r="B1118" s="1301"/>
      <c r="C1118" s="189" t="s">
        <v>247</v>
      </c>
      <c r="D1118" s="142" t="s">
        <v>248</v>
      </c>
      <c r="E1118" s="142" t="s">
        <v>249</v>
      </c>
      <c r="F1118" s="142" t="s">
        <v>238</v>
      </c>
      <c r="G1118" s="144" t="s">
        <v>240</v>
      </c>
      <c r="H1118" s="175"/>
    </row>
    <row r="1119" spans="1:8" ht="14.4" x14ac:dyDescent="0.3">
      <c r="A1119" s="1331"/>
      <c r="B1119" s="1348"/>
      <c r="C1119" s="148"/>
      <c r="D1119" s="129"/>
      <c r="E1119" s="148"/>
      <c r="F1119" s="148"/>
      <c r="G1119" s="254"/>
      <c r="H1119" s="176"/>
    </row>
    <row r="1120" spans="1:8" ht="14.4" x14ac:dyDescent="0.3">
      <c r="A1120" s="1289"/>
      <c r="B1120" s="1291"/>
      <c r="C1120" s="151"/>
      <c r="D1120" s="129"/>
      <c r="E1120" s="152"/>
      <c r="F1120" s="150"/>
      <c r="G1120" s="160"/>
      <c r="H1120" s="176"/>
    </row>
    <row r="1121" spans="1:9" ht="15" thickBot="1" x14ac:dyDescent="0.35">
      <c r="A1121" s="1329"/>
      <c r="B1121" s="1330"/>
      <c r="C1121" s="135"/>
      <c r="D1121" s="155"/>
      <c r="E1121" s="137"/>
      <c r="F1121" s="138"/>
      <c r="G1121" s="193"/>
      <c r="H1121" s="184"/>
    </row>
    <row r="1122" spans="1:9" ht="15" thickBot="1" x14ac:dyDescent="0.35">
      <c r="A1122" s="121"/>
      <c r="B1122" s="107"/>
      <c r="C1122" s="107"/>
      <c r="D1122" s="107"/>
      <c r="E1122" s="107"/>
      <c r="F1122" s="107"/>
      <c r="G1122" s="122" t="s">
        <v>241</v>
      </c>
      <c r="H1122" s="139">
        <f>(SUM(G1119:G1121))</f>
        <v>0</v>
      </c>
    </row>
    <row r="1123" spans="1:9" ht="15" thickBot="1" x14ac:dyDescent="0.35">
      <c r="A1123" s="105" t="s">
        <v>250</v>
      </c>
      <c r="B1123" s="106"/>
      <c r="C1123" s="107"/>
      <c r="D1123" s="107"/>
      <c r="E1123" s="107"/>
      <c r="F1123" s="107"/>
      <c r="G1123" s="110"/>
      <c r="H1123" s="185"/>
    </row>
    <row r="1124" spans="1:9" ht="14.4" x14ac:dyDescent="0.3">
      <c r="A1124" s="1302" t="s">
        <v>251</v>
      </c>
      <c r="B1124" s="1303"/>
      <c r="C1124" s="157" t="s">
        <v>252</v>
      </c>
      <c r="D1124" s="157" t="s">
        <v>253</v>
      </c>
      <c r="E1124" s="194" t="s">
        <v>254</v>
      </c>
      <c r="F1124" s="157" t="s">
        <v>239</v>
      </c>
      <c r="G1124" s="174" t="s">
        <v>240</v>
      </c>
      <c r="H1124" s="283"/>
    </row>
    <row r="1125" spans="1:9" ht="14.4" x14ac:dyDescent="0.3">
      <c r="A1125" s="1292" t="s">
        <v>281</v>
      </c>
      <c r="B1125" s="1294"/>
      <c r="C1125" s="150">
        <f>+[73]M.O!N45</f>
        <v>47450</v>
      </c>
      <c r="D1125" s="255">
        <v>1.8</v>
      </c>
      <c r="E1125" s="150">
        <f>+C1125*D1125</f>
        <v>85410</v>
      </c>
      <c r="F1125" s="264">
        <v>5</v>
      </c>
      <c r="G1125" s="160">
        <f>+E1125/F1125</f>
        <v>17082</v>
      </c>
      <c r="H1125" s="238"/>
    </row>
    <row r="1126" spans="1:9" ht="14.4" x14ac:dyDescent="0.3">
      <c r="A1126" s="1292" t="s">
        <v>263</v>
      </c>
      <c r="B1126" s="1294"/>
      <c r="C1126" s="150">
        <f>+[73]M.O!J45</f>
        <v>80665</v>
      </c>
      <c r="D1126" s="255">
        <v>1.8</v>
      </c>
      <c r="E1126" s="150">
        <f t="shared" ref="E1126" si="27">+C1126*D1126</f>
        <v>145197</v>
      </c>
      <c r="F1126" s="264">
        <v>5</v>
      </c>
      <c r="G1126" s="160">
        <f t="shared" ref="G1126" si="28">+E1126/F1126</f>
        <v>29039.4</v>
      </c>
      <c r="H1126" s="238"/>
    </row>
    <row r="1127" spans="1:9" ht="15" thickBot="1" x14ac:dyDescent="0.35">
      <c r="A1127" s="1326"/>
      <c r="B1127" s="1328"/>
      <c r="C1127" s="136"/>
      <c r="D1127" s="265"/>
      <c r="E1127" s="136"/>
      <c r="F1127" s="284"/>
      <c r="G1127" s="164"/>
      <c r="H1127" s="109"/>
    </row>
    <row r="1128" spans="1:9" ht="15" thickBot="1" x14ac:dyDescent="0.35">
      <c r="A1128" s="121"/>
      <c r="B1128" s="107"/>
      <c r="C1128" s="107"/>
      <c r="D1128" s="107"/>
      <c r="E1128" s="107"/>
      <c r="F1128" s="107"/>
      <c r="G1128" s="122" t="s">
        <v>241</v>
      </c>
      <c r="H1128" s="123">
        <f>ROUND(SUM(G1125:G1128),0)</f>
        <v>46121</v>
      </c>
    </row>
    <row r="1129" spans="1:9" ht="15" thickBot="1" x14ac:dyDescent="0.35">
      <c r="A1129" s="121"/>
      <c r="B1129" s="107"/>
      <c r="C1129" s="107"/>
      <c r="D1129" s="107"/>
      <c r="E1129" s="107"/>
      <c r="F1129" s="107"/>
      <c r="H1129" s="185"/>
    </row>
    <row r="1130" spans="1:9" ht="15" thickBot="1" x14ac:dyDescent="0.35">
      <c r="A1130" s="140"/>
      <c r="B1130" s="133"/>
      <c r="C1130" s="133"/>
      <c r="D1130" s="133"/>
      <c r="E1130" s="167"/>
      <c r="F1130" s="168"/>
      <c r="G1130" s="169" t="s">
        <v>257</v>
      </c>
      <c r="H1130" s="123">
        <f>(H1110+H1116+H1122+H1128)</f>
        <v>217190</v>
      </c>
      <c r="I1130" s="166"/>
    </row>
    <row r="1131" spans="1:9" ht="15" thickBot="1" x14ac:dyDescent="0.35">
      <c r="A1131" s="106"/>
      <c r="B1131" s="107"/>
      <c r="C1131" s="107"/>
      <c r="D1131" s="107"/>
      <c r="E1131" s="170"/>
      <c r="F1131" s="171"/>
      <c r="G1131" s="122"/>
      <c r="H1131" s="110"/>
      <c r="I1131" s="166"/>
    </row>
    <row r="1132" spans="1:9" ht="14.4" thickBot="1" x14ac:dyDescent="0.3">
      <c r="A1132" s="100" t="s">
        <v>323</v>
      </c>
      <c r="B1132" s="1285" t="str">
        <f>+'[73]PPTO GENERAL'!B236</f>
        <v>ARREGLO DE ACOMETIDAS DOMICILIARIAS DE ACUEDUCTO (INCLUYE RACOR, MANGUERA, EXCAVACION Y TAPADO)</v>
      </c>
      <c r="C1132" s="1285"/>
      <c r="D1132" s="1285"/>
      <c r="E1132" s="1285"/>
      <c r="F1132" s="1285"/>
      <c r="G1132" s="101" t="s">
        <v>235</v>
      </c>
      <c r="H1132" s="102" t="str">
        <f>+'[73]PPTO GENERAL'!C236</f>
        <v>un</v>
      </c>
      <c r="I1132" s="166"/>
    </row>
    <row r="1133" spans="1:9" ht="14.4" x14ac:dyDescent="0.3">
      <c r="A1133" s="105"/>
      <c r="B1133" s="106"/>
      <c r="C1133" s="107"/>
      <c r="D1133" s="106"/>
      <c r="E1133" s="106"/>
      <c r="F1133" s="106"/>
      <c r="G1133" s="108"/>
      <c r="H1133" s="109"/>
      <c r="I1133" s="166"/>
    </row>
    <row r="1134" spans="1:9" ht="15" thickBot="1" x14ac:dyDescent="0.35">
      <c r="A1134" s="105" t="s">
        <v>236</v>
      </c>
      <c r="B1134" s="106"/>
      <c r="C1134" s="107"/>
      <c r="D1134" s="107"/>
      <c r="E1134" s="107"/>
      <c r="F1134" s="107"/>
      <c r="G1134" s="110"/>
      <c r="H1134" s="185"/>
      <c r="I1134" s="166"/>
    </row>
    <row r="1135" spans="1:9" ht="14.4" x14ac:dyDescent="0.3">
      <c r="A1135" s="1286" t="s">
        <v>237</v>
      </c>
      <c r="B1135" s="1287"/>
      <c r="C1135" s="1288"/>
      <c r="D1135" s="172" t="s">
        <v>1</v>
      </c>
      <c r="E1135" s="173" t="s">
        <v>238</v>
      </c>
      <c r="F1135" s="157" t="s">
        <v>239</v>
      </c>
      <c r="G1135" s="233" t="s">
        <v>240</v>
      </c>
      <c r="H1135" s="175"/>
      <c r="I1135" s="166"/>
    </row>
    <row r="1136" spans="1:9" ht="14.4" x14ac:dyDescent="0.3">
      <c r="A1136" s="1331" t="s">
        <v>268</v>
      </c>
      <c r="B1136" s="1347"/>
      <c r="C1136" s="1348"/>
      <c r="D1136" s="116" t="s">
        <v>261</v>
      </c>
      <c r="E1136" s="253"/>
      <c r="F1136" s="257">
        <v>0.1</v>
      </c>
      <c r="G1136" s="253">
        <f>+H1162*F1136</f>
        <v>3547.8</v>
      </c>
      <c r="H1136" s="176"/>
      <c r="I1136" s="166"/>
    </row>
    <row r="1137" spans="1:9" ht="14.4" x14ac:dyDescent="0.3">
      <c r="A1137" s="1331"/>
      <c r="B1137" s="1347"/>
      <c r="C1137" s="1348"/>
      <c r="D1137" s="116"/>
      <c r="E1137" s="117"/>
      <c r="F1137" s="118"/>
      <c r="G1137" s="117"/>
      <c r="H1137" s="176"/>
      <c r="I1137" s="166"/>
    </row>
    <row r="1138" spans="1:9" ht="14.4" thickBot="1" x14ac:dyDescent="0.3">
      <c r="A1138" s="1320"/>
      <c r="B1138" s="1321"/>
      <c r="C1138" s="1322"/>
      <c r="D1138" s="240"/>
      <c r="E1138" s="241"/>
      <c r="F1138" s="242"/>
      <c r="G1138" s="243"/>
      <c r="H1138" s="184"/>
      <c r="I1138" s="166"/>
    </row>
    <row r="1139" spans="1:9" ht="15" thickBot="1" x14ac:dyDescent="0.35">
      <c r="A1139" s="121"/>
      <c r="B1139" s="107"/>
      <c r="C1139" s="107"/>
      <c r="D1139" s="107"/>
      <c r="E1139" s="107"/>
      <c r="F1139" s="107"/>
      <c r="G1139" s="122" t="s">
        <v>241</v>
      </c>
      <c r="H1139" s="139">
        <f>(SUM(G1136:G1138))</f>
        <v>3547.8</v>
      </c>
      <c r="I1139" s="166"/>
    </row>
    <row r="1140" spans="1:9" ht="15" thickBot="1" x14ac:dyDescent="0.35">
      <c r="A1140" s="105" t="s">
        <v>242</v>
      </c>
      <c r="B1140" s="106"/>
      <c r="C1140" s="107"/>
      <c r="D1140" s="107"/>
      <c r="E1140" s="107"/>
      <c r="F1140" s="107"/>
      <c r="G1140" s="110"/>
      <c r="H1140" s="185"/>
      <c r="I1140" s="166"/>
    </row>
    <row r="1141" spans="1:9" ht="14.4" x14ac:dyDescent="0.3">
      <c r="A1141" s="1296" t="s">
        <v>237</v>
      </c>
      <c r="B1141" s="1297"/>
      <c r="C1141" s="1297"/>
      <c r="D1141" s="157" t="s">
        <v>1</v>
      </c>
      <c r="E1141" s="157" t="s">
        <v>243</v>
      </c>
      <c r="F1141" s="157" t="s">
        <v>239</v>
      </c>
      <c r="G1141" s="174" t="s">
        <v>240</v>
      </c>
      <c r="H1141" s="175"/>
      <c r="I1141" s="166"/>
    </row>
    <row r="1142" spans="1:9" ht="14.4" x14ac:dyDescent="0.3">
      <c r="A1142" s="1342" t="str">
        <f>+[73]INSUMOS!B94</f>
        <v>Tapon roscado PR 3/4"</v>
      </c>
      <c r="B1142" s="1343"/>
      <c r="C1142" s="1343"/>
      <c r="D1142" s="244" t="str">
        <f>+[73]INSUMOS!C94</f>
        <v>Und</v>
      </c>
      <c r="E1142" s="245">
        <f>+[73]INSUMOS!E94</f>
        <v>2200</v>
      </c>
      <c r="F1142" s="259">
        <v>1</v>
      </c>
      <c r="G1142" s="281">
        <f>+F1142*E1142</f>
        <v>2200</v>
      </c>
      <c r="H1142" s="176"/>
      <c r="I1142" s="166"/>
    </row>
    <row r="1143" spans="1:9" ht="14.4" x14ac:dyDescent="0.3">
      <c r="A1143" s="1342" t="str">
        <f>+[73]INSUMOS!B95</f>
        <v xml:space="preserve">Manguera PF+UAD 3/4" </v>
      </c>
      <c r="B1143" s="1343"/>
      <c r="C1143" s="1343"/>
      <c r="D1143" s="244" t="str">
        <f>+[73]INSUMOS!C95</f>
        <v>ml</v>
      </c>
      <c r="E1143" s="245">
        <f>+[73]INSUMOS!E95</f>
        <v>8128</v>
      </c>
      <c r="F1143" s="259">
        <v>3</v>
      </c>
      <c r="G1143" s="281">
        <f t="shared" ref="G1143:G1149" si="29">+F1143*E1143</f>
        <v>24384</v>
      </c>
      <c r="H1143" s="176"/>
      <c r="I1143" s="166"/>
    </row>
    <row r="1144" spans="1:9" ht="14.4" x14ac:dyDescent="0.3">
      <c r="A1144" s="1342" t="str">
        <f>+[73]INSUMOS!B96</f>
        <v>Adaptador Macho PF 3/4"</v>
      </c>
      <c r="B1144" s="1343"/>
      <c r="C1144" s="1343"/>
      <c r="D1144" s="244" t="str">
        <f>+[73]INSUMOS!C96</f>
        <v>und</v>
      </c>
      <c r="E1144" s="245">
        <f>+[73]INSUMOS!E96</f>
        <v>26351.566666666666</v>
      </c>
      <c r="F1144" s="259">
        <v>3</v>
      </c>
      <c r="G1144" s="281">
        <f t="shared" si="29"/>
        <v>79054.7</v>
      </c>
      <c r="H1144" s="176"/>
      <c r="I1144" s="166"/>
    </row>
    <row r="1145" spans="1:9" ht="14.4" x14ac:dyDescent="0.3">
      <c r="A1145" s="1342" t="str">
        <f>+[73]INSUMOS!B97</f>
        <v>Teflon industrial</v>
      </c>
      <c r="B1145" s="1343"/>
      <c r="C1145" s="1343"/>
      <c r="D1145" s="244" t="str">
        <f>+[73]INSUMOS!C97</f>
        <v>und</v>
      </c>
      <c r="E1145" s="245">
        <f>+[73]INSUMOS!E97</f>
        <v>3358</v>
      </c>
      <c r="F1145" s="259">
        <v>1</v>
      </c>
      <c r="G1145" s="281">
        <f t="shared" si="29"/>
        <v>3358</v>
      </c>
      <c r="H1145" s="176"/>
      <c r="I1145" s="166"/>
    </row>
    <row r="1146" spans="1:9" ht="14.4" x14ac:dyDescent="0.3">
      <c r="A1146" s="1342" t="str">
        <f>+[73]INSUMOS!B98</f>
        <v>Adaptador Hembra PR 3/4"</v>
      </c>
      <c r="B1146" s="1343"/>
      <c r="C1146" s="1343"/>
      <c r="D1146" s="244" t="str">
        <f>+[73]INSUMOS!C98</f>
        <v>und</v>
      </c>
      <c r="E1146" s="245">
        <f>+[73]INSUMOS!E98</f>
        <v>1100</v>
      </c>
      <c r="F1146" s="259">
        <v>3</v>
      </c>
      <c r="G1146" s="281">
        <f t="shared" si="29"/>
        <v>3300</v>
      </c>
      <c r="H1146" s="176"/>
      <c r="I1146" s="166"/>
    </row>
    <row r="1147" spans="1:9" ht="14.4" x14ac:dyDescent="0.3">
      <c r="A1147" s="1342" t="str">
        <f>+[73]INSUMOS!B99</f>
        <v>Tubo PR 1/2"</v>
      </c>
      <c r="B1147" s="1343"/>
      <c r="C1147" s="1343"/>
      <c r="D1147" s="244" t="str">
        <f>+[73]INSUMOS!C99</f>
        <v>ml</v>
      </c>
      <c r="E1147" s="245">
        <f>+[73]INSUMOS!E99</f>
        <v>14900</v>
      </c>
      <c r="F1147" s="259">
        <v>1</v>
      </c>
      <c r="G1147" s="281">
        <f t="shared" si="29"/>
        <v>14900</v>
      </c>
      <c r="H1147" s="176"/>
      <c r="I1147" s="166"/>
    </row>
    <row r="1148" spans="1:9" ht="14.4" x14ac:dyDescent="0.3">
      <c r="A1148" s="1342" t="str">
        <f>+[73]INSUMOS!B100</f>
        <v>Union PR 1/2"</v>
      </c>
      <c r="B1148" s="1343"/>
      <c r="C1148" s="1343"/>
      <c r="D1148" s="244" t="str">
        <f>+[73]INSUMOS!C100</f>
        <v>und</v>
      </c>
      <c r="E1148" s="245">
        <f>+[73]INSUMOS!E100</f>
        <v>300</v>
      </c>
      <c r="F1148" s="259">
        <v>3</v>
      </c>
      <c r="G1148" s="281">
        <f t="shared" si="29"/>
        <v>900</v>
      </c>
      <c r="H1148" s="176"/>
      <c r="I1148" s="166"/>
    </row>
    <row r="1149" spans="1:9" ht="15" thickBot="1" x14ac:dyDescent="0.35">
      <c r="A1149" s="1358" t="str">
        <f>+[73]INSUMOS!B101</f>
        <v>Codo PR 1/2"</v>
      </c>
      <c r="B1149" s="1359"/>
      <c r="C1149" s="1359"/>
      <c r="D1149" s="282" t="str">
        <f>+[73]INSUMOS!C101</f>
        <v>und</v>
      </c>
      <c r="E1149" s="285">
        <f>+[73]INSUMOS!E101</f>
        <v>450</v>
      </c>
      <c r="F1149" s="286">
        <v>2</v>
      </c>
      <c r="G1149" s="287">
        <f t="shared" si="29"/>
        <v>900</v>
      </c>
      <c r="H1149" s="176"/>
      <c r="I1149" s="166"/>
    </row>
    <row r="1150" spans="1:9" ht="15" thickBot="1" x14ac:dyDescent="0.35">
      <c r="A1150" s="121"/>
      <c r="B1150" s="107"/>
      <c r="C1150" s="107"/>
      <c r="D1150" s="107"/>
      <c r="E1150" s="107"/>
      <c r="F1150" s="107"/>
      <c r="G1150" s="122" t="s">
        <v>241</v>
      </c>
      <c r="H1150" s="139">
        <f>(SUM(G1142:G1149))</f>
        <v>128996.7</v>
      </c>
      <c r="I1150" s="166"/>
    </row>
    <row r="1151" spans="1:9" ht="15" thickBot="1" x14ac:dyDescent="0.35">
      <c r="A1151" s="105" t="s">
        <v>245</v>
      </c>
      <c r="B1151" s="106"/>
      <c r="C1151" s="107"/>
      <c r="D1151" s="107"/>
      <c r="E1151" s="107"/>
      <c r="F1151" s="107"/>
      <c r="G1151" s="110"/>
      <c r="H1151" s="185"/>
      <c r="I1151" s="166"/>
    </row>
    <row r="1152" spans="1:9" ht="14.4" x14ac:dyDescent="0.3">
      <c r="A1152" s="1300" t="s">
        <v>246</v>
      </c>
      <c r="B1152" s="1301"/>
      <c r="C1152" s="189" t="s">
        <v>247</v>
      </c>
      <c r="D1152" s="142" t="s">
        <v>248</v>
      </c>
      <c r="E1152" s="142" t="s">
        <v>249</v>
      </c>
      <c r="F1152" s="142" t="s">
        <v>238</v>
      </c>
      <c r="G1152" s="144" t="s">
        <v>240</v>
      </c>
      <c r="H1152" s="175"/>
      <c r="I1152" s="166"/>
    </row>
    <row r="1153" spans="1:10" ht="14.4" x14ac:dyDescent="0.3">
      <c r="A1153" s="1331"/>
      <c r="B1153" s="1348"/>
      <c r="C1153" s="148"/>
      <c r="D1153" s="129"/>
      <c r="E1153" s="148"/>
      <c r="F1153" s="148"/>
      <c r="G1153" s="254"/>
      <c r="H1153" s="176"/>
      <c r="I1153" s="166"/>
    </row>
    <row r="1154" spans="1:10" ht="14.4" x14ac:dyDescent="0.3">
      <c r="A1154" s="1289"/>
      <c r="B1154" s="1291"/>
      <c r="C1154" s="151"/>
      <c r="D1154" s="129"/>
      <c r="E1154" s="152"/>
      <c r="F1154" s="150"/>
      <c r="G1154" s="160"/>
      <c r="H1154" s="176"/>
      <c r="I1154" s="166"/>
    </row>
    <row r="1155" spans="1:10" ht="15" thickBot="1" x14ac:dyDescent="0.35">
      <c r="A1155" s="1329"/>
      <c r="B1155" s="1330"/>
      <c r="C1155" s="135"/>
      <c r="D1155" s="155"/>
      <c r="E1155" s="137"/>
      <c r="F1155" s="138"/>
      <c r="G1155" s="193"/>
      <c r="H1155" s="184"/>
      <c r="I1155" s="166"/>
    </row>
    <row r="1156" spans="1:10" ht="15" thickBot="1" x14ac:dyDescent="0.35">
      <c r="A1156" s="121"/>
      <c r="B1156" s="107"/>
      <c r="C1156" s="107"/>
      <c r="D1156" s="107"/>
      <c r="E1156" s="107"/>
      <c r="F1156" s="107"/>
      <c r="G1156" s="122" t="s">
        <v>241</v>
      </c>
      <c r="H1156" s="139">
        <f>(SUM(G1153:G1155))</f>
        <v>0</v>
      </c>
      <c r="I1156" s="166"/>
    </row>
    <row r="1157" spans="1:10" ht="15" thickBot="1" x14ac:dyDescent="0.35">
      <c r="A1157" s="105" t="s">
        <v>250</v>
      </c>
      <c r="B1157" s="106"/>
      <c r="C1157" s="107"/>
      <c r="D1157" s="107"/>
      <c r="E1157" s="107"/>
      <c r="F1157" s="107"/>
      <c r="G1157" s="110"/>
      <c r="H1157" s="185"/>
      <c r="I1157" s="166"/>
    </row>
    <row r="1158" spans="1:10" ht="14.4" x14ac:dyDescent="0.3">
      <c r="A1158" s="1302" t="s">
        <v>251</v>
      </c>
      <c r="B1158" s="1303"/>
      <c r="C1158" s="157" t="s">
        <v>252</v>
      </c>
      <c r="D1158" s="157" t="s">
        <v>253</v>
      </c>
      <c r="E1158" s="194" t="s">
        <v>254</v>
      </c>
      <c r="F1158" s="157" t="s">
        <v>239</v>
      </c>
      <c r="G1158" s="174" t="s">
        <v>240</v>
      </c>
      <c r="H1158" s="283"/>
      <c r="I1158" s="166"/>
    </row>
    <row r="1159" spans="1:10" ht="14.4" x14ac:dyDescent="0.3">
      <c r="A1159" s="1292" t="s">
        <v>281</v>
      </c>
      <c r="B1159" s="1294"/>
      <c r="C1159" s="150">
        <f>+[73]M.O!N45</f>
        <v>47450</v>
      </c>
      <c r="D1159" s="255">
        <v>1.8</v>
      </c>
      <c r="E1159" s="150">
        <f>+C1159*D1159</f>
        <v>85410</v>
      </c>
      <c r="F1159" s="288">
        <v>6.5</v>
      </c>
      <c r="G1159" s="160">
        <f>+E1159/F1159</f>
        <v>13140</v>
      </c>
      <c r="H1159" s="238"/>
      <c r="I1159" s="166"/>
    </row>
    <row r="1160" spans="1:10" ht="14.4" x14ac:dyDescent="0.3">
      <c r="A1160" s="1292" t="s">
        <v>263</v>
      </c>
      <c r="B1160" s="1294"/>
      <c r="C1160" s="150">
        <f>+[73]M.O!J45</f>
        <v>80665</v>
      </c>
      <c r="D1160" s="255">
        <v>1.8</v>
      </c>
      <c r="E1160" s="150">
        <f t="shared" ref="E1160" si="30">+C1160*D1160</f>
        <v>145197</v>
      </c>
      <c r="F1160" s="288">
        <v>6.5</v>
      </c>
      <c r="G1160" s="160">
        <f t="shared" ref="G1160" si="31">+E1160/F1160</f>
        <v>22338</v>
      </c>
      <c r="H1160" s="238"/>
      <c r="I1160" s="166"/>
    </row>
    <row r="1161" spans="1:10" ht="15" thickBot="1" x14ac:dyDescent="0.35">
      <c r="A1161" s="1326"/>
      <c r="B1161" s="1328"/>
      <c r="C1161" s="136"/>
      <c r="D1161" s="265"/>
      <c r="E1161" s="136"/>
      <c r="F1161" s="284"/>
      <c r="G1161" s="164"/>
      <c r="H1161" s="109"/>
      <c r="I1161" s="166"/>
    </row>
    <row r="1162" spans="1:10" ht="15" thickBot="1" x14ac:dyDescent="0.35">
      <c r="A1162" s="121"/>
      <c r="B1162" s="107"/>
      <c r="C1162" s="107"/>
      <c r="D1162" s="107"/>
      <c r="E1162" s="107"/>
      <c r="F1162" s="107"/>
      <c r="G1162" s="122" t="s">
        <v>241</v>
      </c>
      <c r="H1162" s="123">
        <f>ROUND(SUM(G1159:G1162),0)</f>
        <v>35478</v>
      </c>
      <c r="I1162" s="166"/>
      <c r="J1162" s="289"/>
    </row>
    <row r="1163" spans="1:10" ht="15" thickBot="1" x14ac:dyDescent="0.35">
      <c r="A1163" s="121"/>
      <c r="B1163" s="107"/>
      <c r="C1163" s="107"/>
      <c r="D1163" s="107"/>
      <c r="E1163" s="107"/>
      <c r="F1163" s="107"/>
      <c r="H1163" s="185"/>
      <c r="I1163" s="166"/>
    </row>
    <row r="1164" spans="1:10" ht="15" thickBot="1" x14ac:dyDescent="0.35">
      <c r="A1164" s="140"/>
      <c r="B1164" s="133"/>
      <c r="C1164" s="133"/>
      <c r="D1164" s="133"/>
      <c r="E1164" s="167"/>
      <c r="F1164" s="168"/>
      <c r="G1164" s="169" t="s">
        <v>257</v>
      </c>
      <c r="H1164" s="123">
        <f>(H1139+H1150+H1156+H1162)</f>
        <v>168022.5</v>
      </c>
      <c r="I1164" s="166"/>
    </row>
    <row r="1165" spans="1:10" ht="15" thickBot="1" x14ac:dyDescent="0.35">
      <c r="A1165" s="106"/>
      <c r="B1165" s="107"/>
      <c r="C1165" s="107"/>
      <c r="D1165" s="107"/>
      <c r="E1165" s="170"/>
      <c r="F1165" s="171"/>
      <c r="G1165" s="122"/>
      <c r="H1165" s="110"/>
      <c r="I1165" s="166"/>
    </row>
    <row r="1166" spans="1:10" ht="14.4" thickBot="1" x14ac:dyDescent="0.3">
      <c r="A1166" s="100" t="s">
        <v>324</v>
      </c>
      <c r="B1166" s="1285" t="str">
        <f>+'[73]PRESUP. CACHENCHE'!B52</f>
        <v>SUMINISTRO E INSTALACIÓN DE TUBERÍA SANITARIA Φ4". INCLUYE ACCESORIOS</v>
      </c>
      <c r="C1166" s="1285"/>
      <c r="D1166" s="1285"/>
      <c r="E1166" s="1285"/>
      <c r="F1166" s="1285"/>
      <c r="G1166" s="101" t="s">
        <v>235</v>
      </c>
      <c r="H1166" s="102" t="str">
        <f>+'[73]PRESUP. CACHENCHE'!C52</f>
        <v>ML</v>
      </c>
    </row>
    <row r="1167" spans="1:10" ht="14.4" x14ac:dyDescent="0.3">
      <c r="A1167" s="105"/>
      <c r="B1167" s="106"/>
      <c r="C1167" s="107"/>
      <c r="D1167" s="106"/>
      <c r="E1167" s="106"/>
      <c r="F1167" s="106"/>
      <c r="G1167" s="108"/>
      <c r="H1167" s="109"/>
    </row>
    <row r="1168" spans="1:10" ht="15" thickBot="1" x14ac:dyDescent="0.35">
      <c r="A1168" s="105" t="s">
        <v>236</v>
      </c>
      <c r="B1168" s="106"/>
      <c r="C1168" s="107"/>
      <c r="D1168" s="107"/>
      <c r="E1168" s="107"/>
      <c r="F1168" s="107"/>
      <c r="G1168" s="110"/>
      <c r="H1168" s="185"/>
    </row>
    <row r="1169" spans="1:8" ht="14.4" x14ac:dyDescent="0.3">
      <c r="A1169" s="1286" t="s">
        <v>237</v>
      </c>
      <c r="B1169" s="1287"/>
      <c r="C1169" s="1288"/>
      <c r="D1169" s="172" t="s">
        <v>1</v>
      </c>
      <c r="E1169" s="173" t="s">
        <v>238</v>
      </c>
      <c r="F1169" s="157" t="s">
        <v>239</v>
      </c>
      <c r="G1169" s="233" t="s">
        <v>240</v>
      </c>
      <c r="H1169" s="175"/>
    </row>
    <row r="1170" spans="1:8" ht="14.4" x14ac:dyDescent="0.3">
      <c r="A1170" s="1331" t="s">
        <v>265</v>
      </c>
      <c r="B1170" s="1347"/>
      <c r="C1170" s="1348"/>
      <c r="D1170" s="116" t="s">
        <v>261</v>
      </c>
      <c r="E1170" s="253"/>
      <c r="F1170" s="257">
        <v>0.1</v>
      </c>
      <c r="G1170" s="253">
        <f>+H1192*F1170</f>
        <v>3345.2000000000003</v>
      </c>
      <c r="H1170" s="176"/>
    </row>
    <row r="1171" spans="1:8" ht="14.4" x14ac:dyDescent="0.3">
      <c r="A1171" s="1331"/>
      <c r="B1171" s="1347"/>
      <c r="C1171" s="1348"/>
      <c r="D1171" s="116"/>
      <c r="E1171" s="117"/>
      <c r="F1171" s="118"/>
      <c r="G1171" s="117"/>
      <c r="H1171" s="176"/>
    </row>
    <row r="1172" spans="1:8" ht="14.4" thickBot="1" x14ac:dyDescent="0.3">
      <c r="A1172" s="1320"/>
      <c r="B1172" s="1321"/>
      <c r="C1172" s="1322"/>
      <c r="D1172" s="240"/>
      <c r="E1172" s="241"/>
      <c r="F1172" s="242"/>
      <c r="G1172" s="243"/>
      <c r="H1172" s="184"/>
    </row>
    <row r="1173" spans="1:8" ht="15" thickBot="1" x14ac:dyDescent="0.35">
      <c r="A1173" s="121"/>
      <c r="B1173" s="107"/>
      <c r="C1173" s="107"/>
      <c r="D1173" s="107"/>
      <c r="E1173" s="107"/>
      <c r="F1173" s="107"/>
      <c r="G1173" s="122" t="s">
        <v>241</v>
      </c>
      <c r="H1173" s="139">
        <f>(SUM(G1170:G1172))</f>
        <v>3345.2000000000003</v>
      </c>
    </row>
    <row r="1174" spans="1:8" ht="15" thickBot="1" x14ac:dyDescent="0.35">
      <c r="A1174" s="105" t="s">
        <v>242</v>
      </c>
      <c r="B1174" s="106"/>
      <c r="C1174" s="107"/>
      <c r="D1174" s="107"/>
      <c r="E1174" s="107"/>
      <c r="F1174" s="107"/>
      <c r="G1174" s="110"/>
      <c r="H1174" s="185"/>
    </row>
    <row r="1175" spans="1:8" ht="14.4" x14ac:dyDescent="0.3">
      <c r="A1175" s="1296" t="s">
        <v>237</v>
      </c>
      <c r="B1175" s="1297"/>
      <c r="C1175" s="1297"/>
      <c r="D1175" s="157" t="s">
        <v>1</v>
      </c>
      <c r="E1175" s="157" t="s">
        <v>243</v>
      </c>
      <c r="F1175" s="157" t="s">
        <v>239</v>
      </c>
      <c r="G1175" s="174" t="s">
        <v>240</v>
      </c>
      <c r="H1175" s="283"/>
    </row>
    <row r="1176" spans="1:8" ht="14.4" x14ac:dyDescent="0.3">
      <c r="A1176" s="1342" t="str">
        <f>+[73]INSUMOS!B65</f>
        <v>Tubo Sant 4" x 6m</v>
      </c>
      <c r="B1176" s="1343"/>
      <c r="C1176" s="1343"/>
      <c r="D1176" s="244" t="str">
        <f>+[73]INSUMOS!C65</f>
        <v>und</v>
      </c>
      <c r="E1176" s="245">
        <f>+[73]INSUMOS!E65</f>
        <v>96200</v>
      </c>
      <c r="F1176" s="259">
        <v>0.16694807960432961</v>
      </c>
      <c r="G1176" s="281">
        <f>+F1176*E1176</f>
        <v>16060.405257936509</v>
      </c>
      <c r="H1176" s="238"/>
    </row>
    <row r="1177" spans="1:8" ht="14.4" x14ac:dyDescent="0.3">
      <c r="A1177" s="1342" t="str">
        <f>+[73]INSUMOS!B66</f>
        <v>Union Sant 4"</v>
      </c>
      <c r="B1177" s="1343"/>
      <c r="C1177" s="1343"/>
      <c r="D1177" s="244" t="str">
        <f>+[73]INSUMOS!C66</f>
        <v>und</v>
      </c>
      <c r="E1177" s="245">
        <f>+[73]INSUMOS!E66</f>
        <v>4550</v>
      </c>
      <c r="F1177" s="200">
        <v>0.17174081632653038</v>
      </c>
      <c r="G1177" s="279">
        <f>+E1177*F1177</f>
        <v>781.42071428571319</v>
      </c>
      <c r="H1177" s="238"/>
    </row>
    <row r="1178" spans="1:8" ht="14.4" x14ac:dyDescent="0.3">
      <c r="A1178" s="1342" t="str">
        <f>+[73]INSUMOS!B67</f>
        <v>Codo Sant 4"x45°</v>
      </c>
      <c r="B1178" s="1343"/>
      <c r="C1178" s="1343"/>
      <c r="D1178" s="244" t="str">
        <f>+[73]INSUMOS!C67</f>
        <v>und</v>
      </c>
      <c r="E1178" s="245">
        <f>+[73]INSUMOS!E67</f>
        <v>8500</v>
      </c>
      <c r="F1178" s="131">
        <v>0.11818916316526627</v>
      </c>
      <c r="G1178" s="279">
        <f>+E1178*F1178</f>
        <v>1004.6078869047633</v>
      </c>
      <c r="H1178" s="238"/>
    </row>
    <row r="1179" spans="1:8" ht="15" thickBot="1" x14ac:dyDescent="0.35">
      <c r="A1179" s="1358" t="str">
        <f>+[73]INSUMOS!B68</f>
        <v>Codo Sant 4"x90°</v>
      </c>
      <c r="B1179" s="1359"/>
      <c r="C1179" s="1359"/>
      <c r="D1179" s="282" t="str">
        <f>+[73]INSUMOS!C68</f>
        <v>und</v>
      </c>
      <c r="E1179" s="285">
        <f>+[73]INSUMOS!E68</f>
        <v>10900</v>
      </c>
      <c r="F1179" s="163">
        <v>0.130951022098442</v>
      </c>
      <c r="G1179" s="280">
        <f>+E1179*F1179</f>
        <v>1427.3661408730179</v>
      </c>
      <c r="H1179" s="290"/>
    </row>
    <row r="1180" spans="1:8" ht="15" thickBot="1" x14ac:dyDescent="0.35">
      <c r="A1180" s="121"/>
      <c r="B1180" s="107"/>
      <c r="C1180" s="107"/>
      <c r="D1180" s="107"/>
      <c r="E1180" s="107"/>
      <c r="F1180" s="107"/>
      <c r="G1180" s="122" t="s">
        <v>241</v>
      </c>
      <c r="H1180" s="139">
        <f>(SUM(G1176:G1179))</f>
        <v>19273.800000000003</v>
      </c>
    </row>
    <row r="1181" spans="1:8" ht="15" thickBot="1" x14ac:dyDescent="0.35">
      <c r="A1181" s="105" t="s">
        <v>245</v>
      </c>
      <c r="B1181" s="106"/>
      <c r="C1181" s="107"/>
      <c r="D1181" s="107"/>
      <c r="E1181" s="107"/>
      <c r="F1181" s="107"/>
      <c r="G1181" s="110"/>
      <c r="H1181" s="185"/>
    </row>
    <row r="1182" spans="1:8" ht="14.4" x14ac:dyDescent="0.3">
      <c r="A1182" s="1300" t="s">
        <v>246</v>
      </c>
      <c r="B1182" s="1301"/>
      <c r="C1182" s="189" t="s">
        <v>247</v>
      </c>
      <c r="D1182" s="142" t="s">
        <v>248</v>
      </c>
      <c r="E1182" s="142" t="s">
        <v>249</v>
      </c>
      <c r="F1182" s="142" t="s">
        <v>238</v>
      </c>
      <c r="G1182" s="144" t="s">
        <v>240</v>
      </c>
      <c r="H1182" s="175"/>
    </row>
    <row r="1183" spans="1:8" ht="14.4" x14ac:dyDescent="0.3">
      <c r="A1183" s="1331"/>
      <c r="B1183" s="1348"/>
      <c r="C1183" s="148"/>
      <c r="D1183" s="129"/>
      <c r="E1183" s="148"/>
      <c r="F1183" s="148"/>
      <c r="G1183" s="254"/>
      <c r="H1183" s="176"/>
    </row>
    <row r="1184" spans="1:8" ht="14.4" x14ac:dyDescent="0.3">
      <c r="A1184" s="1289"/>
      <c r="B1184" s="1291"/>
      <c r="C1184" s="151"/>
      <c r="D1184" s="129"/>
      <c r="E1184" s="152"/>
      <c r="F1184" s="150"/>
      <c r="G1184" s="160"/>
      <c r="H1184" s="176"/>
    </row>
    <row r="1185" spans="1:9" ht="15" thickBot="1" x14ac:dyDescent="0.35">
      <c r="A1185" s="1329"/>
      <c r="B1185" s="1330"/>
      <c r="C1185" s="135"/>
      <c r="D1185" s="155"/>
      <c r="E1185" s="137"/>
      <c r="F1185" s="138"/>
      <c r="G1185" s="193"/>
      <c r="H1185" s="184"/>
    </row>
    <row r="1186" spans="1:9" ht="15" thickBot="1" x14ac:dyDescent="0.35">
      <c r="A1186" s="121"/>
      <c r="B1186" s="107"/>
      <c r="C1186" s="107"/>
      <c r="D1186" s="107"/>
      <c r="E1186" s="107"/>
      <c r="F1186" s="107"/>
      <c r="G1186" s="122" t="s">
        <v>241</v>
      </c>
      <c r="H1186" s="139">
        <f>(SUM(G1183:G1185))</f>
        <v>0</v>
      </c>
    </row>
    <row r="1187" spans="1:9" ht="15" thickBot="1" x14ac:dyDescent="0.35">
      <c r="A1187" s="105" t="s">
        <v>250</v>
      </c>
      <c r="B1187" s="106"/>
      <c r="C1187" s="107"/>
      <c r="D1187" s="107"/>
      <c r="E1187" s="107"/>
      <c r="F1187" s="107"/>
      <c r="G1187" s="110"/>
      <c r="H1187" s="185"/>
    </row>
    <row r="1188" spans="1:9" ht="14.4" x14ac:dyDescent="0.3">
      <c r="A1188" s="1302" t="s">
        <v>251</v>
      </c>
      <c r="B1188" s="1303"/>
      <c r="C1188" s="157" t="s">
        <v>252</v>
      </c>
      <c r="D1188" s="157" t="s">
        <v>253</v>
      </c>
      <c r="E1188" s="194" t="s">
        <v>254</v>
      </c>
      <c r="F1188" s="157" t="s">
        <v>239</v>
      </c>
      <c r="G1188" s="174" t="s">
        <v>240</v>
      </c>
      <c r="H1188" s="283"/>
    </row>
    <row r="1189" spans="1:9" ht="14.4" x14ac:dyDescent="0.3">
      <c r="A1189" s="1292" t="s">
        <v>311</v>
      </c>
      <c r="B1189" s="1294"/>
      <c r="C1189" s="150">
        <f>+[73]M.O!N45*3</f>
        <v>142350</v>
      </c>
      <c r="D1189" s="255">
        <v>1.8</v>
      </c>
      <c r="E1189" s="150">
        <f>+C1189*D1189</f>
        <v>256230</v>
      </c>
      <c r="F1189" s="264">
        <v>12</v>
      </c>
      <c r="G1189" s="160">
        <f>+E1189/F1189</f>
        <v>21352.5</v>
      </c>
      <c r="H1189" s="238"/>
    </row>
    <row r="1190" spans="1:9" ht="14.4" x14ac:dyDescent="0.3">
      <c r="A1190" s="1292" t="s">
        <v>263</v>
      </c>
      <c r="B1190" s="1294"/>
      <c r="C1190" s="150">
        <f>+[73]M.O!J45</f>
        <v>80665</v>
      </c>
      <c r="D1190" s="255">
        <v>1.8</v>
      </c>
      <c r="E1190" s="150">
        <f t="shared" ref="E1190" si="32">+C1190*D1190</f>
        <v>145197</v>
      </c>
      <c r="F1190" s="264">
        <v>12</v>
      </c>
      <c r="G1190" s="160">
        <f t="shared" ref="G1190" si="33">+E1190/F1190</f>
        <v>12099.75</v>
      </c>
      <c r="H1190" s="238"/>
    </row>
    <row r="1191" spans="1:9" ht="15" thickBot="1" x14ac:dyDescent="0.35">
      <c r="A1191" s="1326"/>
      <c r="B1191" s="1328"/>
      <c r="C1191" s="136"/>
      <c r="D1191" s="265"/>
      <c r="E1191" s="136"/>
      <c r="F1191" s="284"/>
      <c r="G1191" s="164"/>
      <c r="H1191" s="109"/>
    </row>
    <row r="1192" spans="1:9" ht="15" thickBot="1" x14ac:dyDescent="0.35">
      <c r="A1192" s="121"/>
      <c r="B1192" s="107"/>
      <c r="C1192" s="107"/>
      <c r="D1192" s="107"/>
      <c r="E1192" s="107"/>
      <c r="F1192" s="107"/>
      <c r="G1192" s="122" t="s">
        <v>241</v>
      </c>
      <c r="H1192" s="123">
        <f>ROUND(SUM(G1189:G1192),0)</f>
        <v>33452</v>
      </c>
    </row>
    <row r="1193" spans="1:9" ht="15" thickBot="1" x14ac:dyDescent="0.35">
      <c r="A1193" s="121"/>
      <c r="B1193" s="107"/>
      <c r="C1193" s="107"/>
      <c r="D1193" s="107"/>
      <c r="E1193" s="107"/>
      <c r="F1193" s="107"/>
      <c r="H1193" s="185"/>
    </row>
    <row r="1194" spans="1:9" ht="15" thickBot="1" x14ac:dyDescent="0.35">
      <c r="A1194" s="140"/>
      <c r="B1194" s="133"/>
      <c r="C1194" s="133"/>
      <c r="D1194" s="133"/>
      <c r="E1194" s="167"/>
      <c r="F1194" s="168"/>
      <c r="G1194" s="169" t="s">
        <v>257</v>
      </c>
      <c r="H1194" s="123">
        <f>(H1173+H1180+H1186+H1192)</f>
        <v>56071</v>
      </c>
      <c r="I1194" s="166"/>
    </row>
    <row r="1195" spans="1:9" ht="15" thickBot="1" x14ac:dyDescent="0.35">
      <c r="A1195" s="106"/>
      <c r="B1195" s="107"/>
      <c r="C1195" s="107"/>
      <c r="D1195" s="107"/>
      <c r="E1195" s="170"/>
      <c r="F1195" s="171"/>
      <c r="G1195" s="122"/>
      <c r="H1195" s="110"/>
      <c r="I1195" s="166"/>
    </row>
    <row r="1196" spans="1:9" ht="14.4" thickBot="1" x14ac:dyDescent="0.3">
      <c r="A1196" s="100" t="s">
        <v>325</v>
      </c>
      <c r="B1196" s="1285" t="str">
        <f>+'[73]PRESUP. CACHENCHE'!B55</f>
        <v>REUBICACION DE POSTES DE REDES DE ENERGIA</v>
      </c>
      <c r="C1196" s="1285"/>
      <c r="D1196" s="1285"/>
      <c r="E1196" s="1285"/>
      <c r="F1196" s="1285"/>
      <c r="G1196" s="101" t="s">
        <v>235</v>
      </c>
      <c r="H1196" s="102" t="str">
        <f>+'[73]PRESUP. CACHENCHE'!C55</f>
        <v>UN</v>
      </c>
      <c r="I1196" s="166"/>
    </row>
    <row r="1197" spans="1:9" ht="14.4" x14ac:dyDescent="0.3">
      <c r="A1197" s="105"/>
      <c r="B1197" s="106"/>
      <c r="C1197" s="107"/>
      <c r="D1197" s="106"/>
      <c r="E1197" s="106"/>
      <c r="F1197" s="106"/>
      <c r="G1197" s="108"/>
      <c r="H1197" s="109"/>
      <c r="I1197" s="166"/>
    </row>
    <row r="1198" spans="1:9" ht="15" thickBot="1" x14ac:dyDescent="0.35">
      <c r="A1198" s="105" t="s">
        <v>236</v>
      </c>
      <c r="B1198" s="106"/>
      <c r="C1198" s="107"/>
      <c r="D1198" s="107"/>
      <c r="E1198" s="107"/>
      <c r="F1198" s="107"/>
      <c r="G1198" s="110"/>
      <c r="H1198" s="185"/>
      <c r="I1198" s="166"/>
    </row>
    <row r="1199" spans="1:9" ht="14.4" x14ac:dyDescent="0.3">
      <c r="A1199" s="1286" t="s">
        <v>237</v>
      </c>
      <c r="B1199" s="1287"/>
      <c r="C1199" s="1288"/>
      <c r="D1199" s="172" t="s">
        <v>1</v>
      </c>
      <c r="E1199" s="173" t="s">
        <v>238</v>
      </c>
      <c r="F1199" s="157" t="s">
        <v>239</v>
      </c>
      <c r="G1199" s="233" t="s">
        <v>240</v>
      </c>
      <c r="H1199" s="175"/>
      <c r="I1199" s="166"/>
    </row>
    <row r="1200" spans="1:9" ht="14.4" x14ac:dyDescent="0.3">
      <c r="A1200" s="1331" t="str">
        <f>+[73]INSUMOS!B47</f>
        <v>Grúa capacidad 15 toneladas</v>
      </c>
      <c r="B1200" s="1347"/>
      <c r="C1200" s="1348"/>
      <c r="D1200" s="116" t="s">
        <v>259</v>
      </c>
      <c r="E1200" s="253">
        <f>+[73]INSUMOS!E47*8</f>
        <v>1752666.3045352593</v>
      </c>
      <c r="F1200" s="257">
        <v>2.2999999999999998</v>
      </c>
      <c r="G1200" s="253">
        <f>+E1200/F1200</f>
        <v>762028.82805880846</v>
      </c>
      <c r="H1200" s="176"/>
      <c r="I1200" s="166"/>
    </row>
    <row r="1201" spans="1:9" ht="14.4" x14ac:dyDescent="0.3">
      <c r="A1201" s="1331" t="str">
        <f>+[73]INSUMOS!B22</f>
        <v>Compresor portátil de 70 a 120 HP, con martillo</v>
      </c>
      <c r="B1201" s="1347"/>
      <c r="C1201" s="1348"/>
      <c r="D1201" s="116" t="s">
        <v>259</v>
      </c>
      <c r="E1201" s="117">
        <f>+[73]INSUMOS!E22*8</f>
        <v>526560</v>
      </c>
      <c r="F1201" s="118">
        <v>2.2999999999999998</v>
      </c>
      <c r="G1201" s="117">
        <f>+E1201/F1201</f>
        <v>228939.13043478262</v>
      </c>
      <c r="H1201" s="176"/>
      <c r="I1201" s="166"/>
    </row>
    <row r="1202" spans="1:9" ht="14.4" thickBot="1" x14ac:dyDescent="0.3">
      <c r="A1202" s="1320" t="s">
        <v>268</v>
      </c>
      <c r="B1202" s="1321"/>
      <c r="C1202" s="1322"/>
      <c r="D1202" s="240" t="s">
        <v>261</v>
      </c>
      <c r="E1202" s="241"/>
      <c r="F1202" s="242">
        <v>0.1</v>
      </c>
      <c r="G1202" s="243">
        <f>+F1202*H1222</f>
        <v>16227.900000000001</v>
      </c>
      <c r="H1202" s="184"/>
      <c r="I1202" s="166"/>
    </row>
    <row r="1203" spans="1:9" ht="15" thickBot="1" x14ac:dyDescent="0.35">
      <c r="A1203" s="121"/>
      <c r="B1203" s="107"/>
      <c r="C1203" s="107"/>
      <c r="D1203" s="107"/>
      <c r="E1203" s="107"/>
      <c r="F1203" s="107"/>
      <c r="G1203" s="122" t="s">
        <v>241</v>
      </c>
      <c r="H1203" s="139">
        <f>(SUM(G1200:G1202))</f>
        <v>1007195.8584935911</v>
      </c>
      <c r="I1203" s="166"/>
    </row>
    <row r="1204" spans="1:9" ht="15" thickBot="1" x14ac:dyDescent="0.35">
      <c r="A1204" s="105" t="s">
        <v>242</v>
      </c>
      <c r="B1204" s="106"/>
      <c r="C1204" s="107"/>
      <c r="D1204" s="107"/>
      <c r="E1204" s="107"/>
      <c r="F1204" s="107"/>
      <c r="G1204" s="110"/>
      <c r="H1204" s="185"/>
      <c r="I1204" s="166"/>
    </row>
    <row r="1205" spans="1:9" ht="14.4" x14ac:dyDescent="0.3">
      <c r="A1205" s="1296" t="s">
        <v>237</v>
      </c>
      <c r="B1205" s="1297"/>
      <c r="C1205" s="1297"/>
      <c r="D1205" s="157" t="s">
        <v>1</v>
      </c>
      <c r="E1205" s="157" t="s">
        <v>243</v>
      </c>
      <c r="F1205" s="157" t="s">
        <v>239</v>
      </c>
      <c r="G1205" s="174" t="s">
        <v>240</v>
      </c>
      <c r="H1205" s="283"/>
      <c r="I1205" s="166"/>
    </row>
    <row r="1206" spans="1:9" ht="14.4" x14ac:dyDescent="0.3">
      <c r="A1206" s="1342" t="str">
        <f>+[73]INSUMOS!B18</f>
        <v xml:space="preserve">Derechos de conformación y/o disposición de materiales sobrantes </v>
      </c>
      <c r="B1206" s="1343"/>
      <c r="C1206" s="1343"/>
      <c r="D1206" s="244" t="str">
        <f>+[73]INSUMOS!C18</f>
        <v>m3</v>
      </c>
      <c r="E1206" s="245">
        <f>+[73]INSUMOS!E18</f>
        <v>7297</v>
      </c>
      <c r="F1206" s="259">
        <v>1</v>
      </c>
      <c r="G1206" s="281">
        <f>+F1206*E1206</f>
        <v>7297</v>
      </c>
      <c r="H1206" s="238"/>
      <c r="I1206" s="166"/>
    </row>
    <row r="1207" spans="1:9" ht="14.4" x14ac:dyDescent="0.3">
      <c r="A1207" s="1342"/>
      <c r="B1207" s="1343"/>
      <c r="C1207" s="1343"/>
      <c r="D1207" s="244"/>
      <c r="E1207" s="245"/>
      <c r="F1207" s="200"/>
      <c r="G1207" s="279"/>
      <c r="H1207" s="238"/>
      <c r="I1207" s="166"/>
    </row>
    <row r="1208" spans="1:9" ht="14.4" x14ac:dyDescent="0.3">
      <c r="A1208" s="1342"/>
      <c r="B1208" s="1343"/>
      <c r="C1208" s="1343"/>
      <c r="D1208" s="244"/>
      <c r="E1208" s="245"/>
      <c r="F1208" s="131"/>
      <c r="G1208" s="279"/>
      <c r="H1208" s="238"/>
      <c r="I1208" s="166"/>
    </row>
    <row r="1209" spans="1:9" ht="15" thickBot="1" x14ac:dyDescent="0.35">
      <c r="A1209" s="1358"/>
      <c r="B1209" s="1359"/>
      <c r="C1209" s="1359"/>
      <c r="D1209" s="282"/>
      <c r="E1209" s="285"/>
      <c r="F1209" s="163"/>
      <c r="G1209" s="280"/>
      <c r="H1209" s="290"/>
      <c r="I1209" s="166"/>
    </row>
    <row r="1210" spans="1:9" ht="15" thickBot="1" x14ac:dyDescent="0.35">
      <c r="A1210" s="121"/>
      <c r="B1210" s="107"/>
      <c r="C1210" s="107"/>
      <c r="D1210" s="107"/>
      <c r="E1210" s="107"/>
      <c r="F1210" s="107"/>
      <c r="G1210" s="122" t="s">
        <v>241</v>
      </c>
      <c r="H1210" s="139">
        <f>(SUM(G1206:G1209))</f>
        <v>7297</v>
      </c>
      <c r="I1210" s="166"/>
    </row>
    <row r="1211" spans="1:9" ht="15" thickBot="1" x14ac:dyDescent="0.35">
      <c r="A1211" s="105" t="s">
        <v>245</v>
      </c>
      <c r="B1211" s="106"/>
      <c r="C1211" s="107"/>
      <c r="D1211" s="107"/>
      <c r="E1211" s="107"/>
      <c r="F1211" s="107"/>
      <c r="G1211" s="110"/>
      <c r="H1211" s="185"/>
      <c r="I1211" s="166"/>
    </row>
    <row r="1212" spans="1:9" ht="14.4" x14ac:dyDescent="0.3">
      <c r="A1212" s="1300" t="s">
        <v>246</v>
      </c>
      <c r="B1212" s="1301"/>
      <c r="C1212" s="189" t="s">
        <v>247</v>
      </c>
      <c r="D1212" s="142" t="s">
        <v>248</v>
      </c>
      <c r="E1212" s="142" t="s">
        <v>249</v>
      </c>
      <c r="F1212" s="142" t="s">
        <v>238</v>
      </c>
      <c r="G1212" s="144" t="s">
        <v>240</v>
      </c>
      <c r="H1212" s="175"/>
      <c r="I1212" s="166"/>
    </row>
    <row r="1213" spans="1:9" ht="14.4" x14ac:dyDescent="0.3">
      <c r="A1213" s="1331" t="str">
        <f>+[73]INSUMOS!B77</f>
        <v>Transporte de Viga vehicular en concreto pretensado sección tipo Ɪ, Longitud entre 25m y 30m, 0,49 m3/ml.</v>
      </c>
      <c r="B1213" s="1348"/>
      <c r="C1213" s="148">
        <v>1</v>
      </c>
      <c r="D1213" s="129">
        <v>8.1311083958550441</v>
      </c>
      <c r="E1213" s="148">
        <f>+D1213*C1213</f>
        <v>8.1311083958550441</v>
      </c>
      <c r="F1213" s="148">
        <f>+[73]INSUMOS!E77</f>
        <v>2171.3080980950749</v>
      </c>
      <c r="G1213" s="254">
        <f>+F1213*E1213</f>
        <v>17655.141506408912</v>
      </c>
      <c r="H1213" s="176"/>
      <c r="I1213" s="166"/>
    </row>
    <row r="1214" spans="1:9" ht="14.4" x14ac:dyDescent="0.3">
      <c r="A1214" s="1289"/>
      <c r="B1214" s="1291"/>
      <c r="C1214" s="151"/>
      <c r="D1214" s="129"/>
      <c r="E1214" s="152"/>
      <c r="F1214" s="150"/>
      <c r="G1214" s="160"/>
      <c r="H1214" s="176"/>
      <c r="I1214" s="166"/>
    </row>
    <row r="1215" spans="1:9" ht="15" thickBot="1" x14ac:dyDescent="0.35">
      <c r="A1215" s="1329"/>
      <c r="B1215" s="1330"/>
      <c r="C1215" s="135"/>
      <c r="D1215" s="155"/>
      <c r="E1215" s="137"/>
      <c r="F1215" s="138"/>
      <c r="G1215" s="193"/>
      <c r="H1215" s="184"/>
      <c r="I1215" s="166"/>
    </row>
    <row r="1216" spans="1:9" ht="15" thickBot="1" x14ac:dyDescent="0.35">
      <c r="A1216" s="121"/>
      <c r="B1216" s="107"/>
      <c r="C1216" s="107"/>
      <c r="D1216" s="107"/>
      <c r="E1216" s="107"/>
      <c r="F1216" s="107"/>
      <c r="G1216" s="122" t="s">
        <v>241</v>
      </c>
      <c r="H1216" s="139">
        <f>(SUM(G1213:G1215))</f>
        <v>17655.141506408912</v>
      </c>
      <c r="I1216" s="166"/>
    </row>
    <row r="1217" spans="1:9" ht="15" thickBot="1" x14ac:dyDescent="0.35">
      <c r="A1217" s="105" t="s">
        <v>250</v>
      </c>
      <c r="B1217" s="106"/>
      <c r="C1217" s="107"/>
      <c r="D1217" s="107"/>
      <c r="E1217" s="107"/>
      <c r="F1217" s="107"/>
      <c r="G1217" s="110"/>
      <c r="H1217" s="185"/>
      <c r="I1217" s="166"/>
    </row>
    <row r="1218" spans="1:9" ht="14.4" x14ac:dyDescent="0.3">
      <c r="A1218" s="1302" t="s">
        <v>251</v>
      </c>
      <c r="B1218" s="1303"/>
      <c r="C1218" s="157" t="s">
        <v>252</v>
      </c>
      <c r="D1218" s="157" t="s">
        <v>253</v>
      </c>
      <c r="E1218" s="194" t="s">
        <v>254</v>
      </c>
      <c r="F1218" s="157" t="s">
        <v>239</v>
      </c>
      <c r="G1218" s="174" t="s">
        <v>240</v>
      </c>
      <c r="H1218" s="283"/>
      <c r="I1218" s="166"/>
    </row>
    <row r="1219" spans="1:9" ht="14.4" x14ac:dyDescent="0.3">
      <c r="A1219" s="1292" t="s">
        <v>317</v>
      </c>
      <c r="B1219" s="1294"/>
      <c r="C1219" s="150">
        <f>+[73]M.O!$N$45*4</f>
        <v>189800</v>
      </c>
      <c r="D1219" s="255">
        <v>1.8</v>
      </c>
      <c r="E1219" s="150">
        <f>+C1219*D1219</f>
        <v>341640</v>
      </c>
      <c r="F1219" s="264">
        <v>3</v>
      </c>
      <c r="G1219" s="160">
        <f>+E1219/F1219</f>
        <v>113880</v>
      </c>
      <c r="H1219" s="238"/>
      <c r="I1219" s="166"/>
    </row>
    <row r="1220" spans="1:9" ht="14.4" x14ac:dyDescent="0.3">
      <c r="A1220" s="1292" t="s">
        <v>263</v>
      </c>
      <c r="B1220" s="1294"/>
      <c r="C1220" s="150">
        <f>+[73]M.O!$J$45</f>
        <v>80665</v>
      </c>
      <c r="D1220" s="255">
        <v>1.8</v>
      </c>
      <c r="E1220" s="150">
        <f t="shared" ref="E1220" si="34">+C1220*D1220</f>
        <v>145197</v>
      </c>
      <c r="F1220" s="264">
        <v>3</v>
      </c>
      <c r="G1220" s="160">
        <f t="shared" ref="G1220" si="35">+E1220/F1220</f>
        <v>48399</v>
      </c>
      <c r="H1220" s="238"/>
      <c r="I1220" s="166"/>
    </row>
    <row r="1221" spans="1:9" ht="15" thickBot="1" x14ac:dyDescent="0.35">
      <c r="A1221" s="1326"/>
      <c r="B1221" s="1328"/>
      <c r="C1221" s="136"/>
      <c r="D1221" s="265"/>
      <c r="E1221" s="136"/>
      <c r="F1221" s="284"/>
      <c r="G1221" s="164"/>
      <c r="H1221" s="109"/>
      <c r="I1221" s="166"/>
    </row>
    <row r="1222" spans="1:9" ht="15" thickBot="1" x14ac:dyDescent="0.35">
      <c r="A1222" s="121"/>
      <c r="B1222" s="107"/>
      <c r="C1222" s="107"/>
      <c r="D1222" s="107"/>
      <c r="E1222" s="107"/>
      <c r="F1222" s="107"/>
      <c r="G1222" s="122" t="s">
        <v>241</v>
      </c>
      <c r="H1222" s="123">
        <f>ROUND(SUM(G1219:G1222),0)</f>
        <v>162279</v>
      </c>
      <c r="I1222" s="166"/>
    </row>
    <row r="1223" spans="1:9" ht="15" thickBot="1" x14ac:dyDescent="0.35">
      <c r="A1223" s="121"/>
      <c r="B1223" s="107"/>
      <c r="C1223" s="107"/>
      <c r="D1223" s="107"/>
      <c r="E1223" s="107"/>
      <c r="F1223" s="107"/>
      <c r="H1223" s="185"/>
      <c r="I1223" s="166"/>
    </row>
    <row r="1224" spans="1:9" ht="15" thickBot="1" x14ac:dyDescent="0.35">
      <c r="A1224" s="140"/>
      <c r="B1224" s="133"/>
      <c r="C1224" s="133"/>
      <c r="D1224" s="133"/>
      <c r="E1224" s="167"/>
      <c r="F1224" s="168"/>
      <c r="G1224" s="169" t="s">
        <v>257</v>
      </c>
      <c r="H1224" s="123">
        <f>(H1203+H1210+H1216+H1222)</f>
        <v>1194427</v>
      </c>
      <c r="I1224" s="166"/>
    </row>
    <row r="1225" spans="1:9" ht="15" thickBot="1" x14ac:dyDescent="0.35">
      <c r="A1225" s="106"/>
      <c r="B1225" s="107"/>
      <c r="C1225" s="107"/>
      <c r="D1225" s="107"/>
      <c r="E1225" s="170"/>
      <c r="F1225" s="171"/>
      <c r="G1225" s="122"/>
      <c r="H1225" s="110"/>
      <c r="I1225" s="166"/>
    </row>
    <row r="1226" spans="1:9" ht="14.4" thickBot="1" x14ac:dyDescent="0.3">
      <c r="A1226" s="100" t="s">
        <v>326</v>
      </c>
      <c r="B1226" s="1285" t="str">
        <f>+'[73]PRESUP. CACHENCHE'!B58</f>
        <v>SUMINISTRO Y COLOCACION DE SEÑALIZACION VERTICAL</v>
      </c>
      <c r="C1226" s="1285"/>
      <c r="D1226" s="1285"/>
      <c r="E1226" s="1285"/>
      <c r="F1226" s="1285"/>
      <c r="G1226" s="101" t="s">
        <v>235</v>
      </c>
      <c r="H1226" s="102" t="str">
        <f>+'[73]PRESUP. CACHENCHE'!C58</f>
        <v>UND</v>
      </c>
      <c r="I1226" s="166"/>
    </row>
    <row r="1227" spans="1:9" ht="14.4" x14ac:dyDescent="0.3">
      <c r="A1227" s="105"/>
      <c r="B1227" s="106"/>
      <c r="C1227" s="107"/>
      <c r="D1227" s="106"/>
      <c r="E1227" s="106"/>
      <c r="F1227" s="106"/>
      <c r="G1227" s="108"/>
      <c r="H1227" s="109"/>
      <c r="I1227" s="166"/>
    </row>
    <row r="1228" spans="1:9" ht="15" thickBot="1" x14ac:dyDescent="0.35">
      <c r="A1228" s="105" t="s">
        <v>236</v>
      </c>
      <c r="B1228" s="106"/>
      <c r="C1228" s="107"/>
      <c r="D1228" s="107"/>
      <c r="E1228" s="107"/>
      <c r="F1228" s="107"/>
      <c r="G1228" s="110"/>
      <c r="H1228" s="185"/>
      <c r="I1228" s="166"/>
    </row>
    <row r="1229" spans="1:9" ht="14.4" x14ac:dyDescent="0.3">
      <c r="A1229" s="1286" t="s">
        <v>237</v>
      </c>
      <c r="B1229" s="1287"/>
      <c r="C1229" s="1288"/>
      <c r="D1229" s="172" t="s">
        <v>1</v>
      </c>
      <c r="E1229" s="173" t="s">
        <v>238</v>
      </c>
      <c r="F1229" s="157" t="s">
        <v>239</v>
      </c>
      <c r="G1229" s="233" t="s">
        <v>240</v>
      </c>
      <c r="H1229" s="175"/>
      <c r="I1229" s="166"/>
    </row>
    <row r="1230" spans="1:9" ht="14.4" x14ac:dyDescent="0.3">
      <c r="A1230" s="1331" t="str">
        <f>+[73]INSUMOS!B85</f>
        <v>Camión con capacidad de 5 ton o superior</v>
      </c>
      <c r="B1230" s="1347"/>
      <c r="C1230" s="1348"/>
      <c r="D1230" s="116" t="s">
        <v>259</v>
      </c>
      <c r="E1230" s="253">
        <f>+[73]INSUMOS!E85*8</f>
        <v>490310.37907327362</v>
      </c>
      <c r="F1230" s="257">
        <v>26.400004042204309</v>
      </c>
      <c r="G1230" s="253">
        <f>+E1230/F1230</f>
        <v>18572.36</v>
      </c>
      <c r="H1230" s="176"/>
      <c r="I1230" s="166"/>
    </row>
    <row r="1231" spans="1:9" ht="14.4" x14ac:dyDescent="0.3">
      <c r="A1231" s="1331" t="s">
        <v>265</v>
      </c>
      <c r="B1231" s="1347"/>
      <c r="C1231" s="1348"/>
      <c r="D1231" s="116" t="s">
        <v>261</v>
      </c>
      <c r="E1231" s="117"/>
      <c r="F1231" s="118">
        <v>0.1</v>
      </c>
      <c r="G1231" s="117">
        <f>+F1231*H1257</f>
        <v>1745.3000000000002</v>
      </c>
      <c r="H1231" s="176"/>
      <c r="I1231" s="166"/>
    </row>
    <row r="1232" spans="1:9" ht="14.4" thickBot="1" x14ac:dyDescent="0.3">
      <c r="A1232" s="1320"/>
      <c r="B1232" s="1321"/>
      <c r="C1232" s="1322"/>
      <c r="D1232" s="240"/>
      <c r="E1232" s="241"/>
      <c r="F1232" s="242"/>
      <c r="G1232" s="243"/>
      <c r="H1232" s="184"/>
      <c r="I1232" s="166"/>
    </row>
    <row r="1233" spans="1:9" ht="15" thickBot="1" x14ac:dyDescent="0.35">
      <c r="A1233" s="121"/>
      <c r="B1233" s="107"/>
      <c r="C1233" s="107"/>
      <c r="D1233" s="107"/>
      <c r="E1233" s="107"/>
      <c r="F1233" s="107"/>
      <c r="G1233" s="122" t="s">
        <v>241</v>
      </c>
      <c r="H1233" s="139">
        <f>(SUM(G1230:G1232))</f>
        <v>20317.66</v>
      </c>
      <c r="I1233" s="166"/>
    </row>
    <row r="1234" spans="1:9" ht="15" thickBot="1" x14ac:dyDescent="0.35">
      <c r="A1234" s="105" t="s">
        <v>242</v>
      </c>
      <c r="B1234" s="106"/>
      <c r="C1234" s="107"/>
      <c r="D1234" s="107"/>
      <c r="E1234" s="107"/>
      <c r="F1234" s="107"/>
      <c r="G1234" s="110"/>
      <c r="H1234" s="185"/>
      <c r="I1234" s="166"/>
    </row>
    <row r="1235" spans="1:9" ht="14.4" x14ac:dyDescent="0.3">
      <c r="A1235" s="1296" t="s">
        <v>237</v>
      </c>
      <c r="B1235" s="1297"/>
      <c r="C1235" s="1297"/>
      <c r="D1235" s="157" t="s">
        <v>1</v>
      </c>
      <c r="E1235" s="157" t="s">
        <v>243</v>
      </c>
      <c r="F1235" s="157" t="s">
        <v>239</v>
      </c>
      <c r="G1235" s="174" t="s">
        <v>240</v>
      </c>
      <c r="H1235" s="283"/>
      <c r="I1235" s="166"/>
    </row>
    <row r="1236" spans="1:9" ht="14.4" x14ac:dyDescent="0.3">
      <c r="A1236" s="1342" t="str">
        <f>+[73]INSUMOS!B78</f>
        <v>Señal SI-04 (Poste de referencia). Tablero en lámina galvanizada de 1m ó 1,25m x 0,45m; calibre 20, reflectivo tipo IX.</v>
      </c>
      <c r="B1236" s="1343"/>
      <c r="C1236" s="1343"/>
      <c r="D1236" s="244" t="str">
        <f>+[73]INSUMOS!C78</f>
        <v>und</v>
      </c>
      <c r="E1236" s="245">
        <f>+[73]INSUMOS!E78</f>
        <v>417796.45503447059</v>
      </c>
      <c r="F1236" s="259">
        <v>1</v>
      </c>
      <c r="G1236" s="281">
        <f>+F1236*E1236</f>
        <v>417796.45503447059</v>
      </c>
      <c r="H1236" s="238"/>
      <c r="I1236" s="166"/>
    </row>
    <row r="1237" spans="1:9" ht="14.4" x14ac:dyDescent="0.3">
      <c r="A1237" s="1342" t="str">
        <f>+[73]INSUMOS!B79</f>
        <v>Tornillos de ocho  milímetros (8 mm) (5/16 de pulgada) por una (1)  pulgada, rosca ordinaria, arandelas y tuercas. Cuatro (4) remaches.</v>
      </c>
      <c r="B1237" s="1343"/>
      <c r="C1237" s="1343"/>
      <c r="D1237" s="244" t="str">
        <f>+[73]INSUMOS!C79</f>
        <v>und</v>
      </c>
      <c r="E1237" s="245">
        <f>+[73]INSUMOS!E79</f>
        <v>1100</v>
      </c>
      <c r="F1237" s="200">
        <v>1</v>
      </c>
      <c r="G1237" s="281">
        <f t="shared" ref="G1237:G1243" si="36">+F1237*E1237</f>
        <v>1100</v>
      </c>
      <c r="H1237" s="238"/>
      <c r="I1237" s="166"/>
    </row>
    <row r="1238" spans="1:9" ht="14.4" x14ac:dyDescent="0.3">
      <c r="A1238" s="1342" t="str">
        <f>+[73]INSUMOS!B80</f>
        <v>Poste monolítico y brazos elaborados en tubo galvanizado redondo, donde la sección transversal del soporte debe ser circular diámetro interno de la sección circular del soporte deberá ser de dos pulgadas (2”) y dos milímetros (2 mm) de espesor; altura variable hasta 3,5 m.</v>
      </c>
      <c r="B1238" s="1343"/>
      <c r="C1238" s="1343"/>
      <c r="D1238" s="244" t="str">
        <f>+[73]INSUMOS!C80</f>
        <v>und</v>
      </c>
      <c r="E1238" s="245">
        <f>+[73]INSUMOS!E80</f>
        <v>214200</v>
      </c>
      <c r="F1238" s="131">
        <v>1</v>
      </c>
      <c r="G1238" s="281">
        <f t="shared" si="36"/>
        <v>214200</v>
      </c>
      <c r="H1238" s="238"/>
      <c r="I1238" s="166"/>
    </row>
    <row r="1239" spans="1:9" ht="14.4" x14ac:dyDescent="0.3">
      <c r="A1239" s="1342" t="str">
        <f>+[73]INSUMOS!B81</f>
        <v>Antigrafiti</v>
      </c>
      <c r="B1239" s="1343"/>
      <c r="C1239" s="1343"/>
      <c r="D1239" s="244" t="str">
        <f>+[73]INSUMOS!C81</f>
        <v>gln</v>
      </c>
      <c r="E1239" s="245">
        <f>+[73]INSUMOS!E81</f>
        <v>140000</v>
      </c>
      <c r="F1239" s="291">
        <v>0.4</v>
      </c>
      <c r="G1239" s="281">
        <f t="shared" si="36"/>
        <v>56000</v>
      </c>
      <c r="H1239" s="292"/>
      <c r="I1239" s="166"/>
    </row>
    <row r="1240" spans="1:9" ht="14.4" x14ac:dyDescent="0.3">
      <c r="A1240" s="1342" t="str">
        <f>+[73]INSUMOS!B82</f>
        <v>Arena lavada</v>
      </c>
      <c r="B1240" s="1343"/>
      <c r="C1240" s="1343"/>
      <c r="D1240" s="244" t="str">
        <f>+[73]INSUMOS!C82</f>
        <v>m3</v>
      </c>
      <c r="E1240" s="245">
        <f>+[73]INSUMOS!E82</f>
        <v>129870</v>
      </c>
      <c r="F1240" s="291">
        <v>0.02</v>
      </c>
      <c r="G1240" s="281">
        <f t="shared" si="36"/>
        <v>2597.4</v>
      </c>
      <c r="H1240" s="292"/>
      <c r="I1240" s="166"/>
    </row>
    <row r="1241" spans="1:9" ht="14.4" x14ac:dyDescent="0.3">
      <c r="A1241" s="1342" t="str">
        <f>+[73]INSUMOS!B83</f>
        <v>Agregado para concreto hidráulico</v>
      </c>
      <c r="B1241" s="1343"/>
      <c r="C1241" s="1343"/>
      <c r="D1241" s="244" t="str">
        <f>+[73]INSUMOS!C83</f>
        <v>m3</v>
      </c>
      <c r="E1241" s="245">
        <f>+[73]INSUMOS!E83</f>
        <v>101333.33333333299</v>
      </c>
      <c r="F1241" s="291">
        <v>0.02</v>
      </c>
      <c r="G1241" s="281">
        <f t="shared" si="36"/>
        <v>2026.6666666666599</v>
      </c>
      <c r="H1241" s="292"/>
      <c r="I1241" s="166"/>
    </row>
    <row r="1242" spans="1:9" ht="14.4" x14ac:dyDescent="0.3">
      <c r="A1242" s="1342" t="str">
        <f>+[73]INSUMOS!B84</f>
        <v>Agua</v>
      </c>
      <c r="B1242" s="1343"/>
      <c r="C1242" s="1343"/>
      <c r="D1242" s="244" t="str">
        <f>+[73]INSUMOS!C84</f>
        <v>L</v>
      </c>
      <c r="E1242" s="245">
        <f>+[73]INSUMOS!E84</f>
        <v>110</v>
      </c>
      <c r="F1242" s="291">
        <v>5.01</v>
      </c>
      <c r="G1242" s="281">
        <f t="shared" si="36"/>
        <v>551.1</v>
      </c>
      <c r="H1242" s="292"/>
      <c r="I1242" s="166"/>
    </row>
    <row r="1243" spans="1:9" ht="14.4" x14ac:dyDescent="0.3">
      <c r="A1243" s="1342" t="str">
        <f>+[73]INSUMOS!B11</f>
        <v>Cemento portland ASTM C150 tipo I</v>
      </c>
      <c r="B1243" s="1343"/>
      <c r="C1243" s="1343"/>
      <c r="D1243" s="293" t="str">
        <f>+[73]INSUMOS!C11</f>
        <v>kg</v>
      </c>
      <c r="E1243" s="294">
        <f>+[73]INSUMOS!E11</f>
        <v>679</v>
      </c>
      <c r="F1243" s="295">
        <v>10.693252281093796</v>
      </c>
      <c r="G1243" s="281">
        <f t="shared" si="36"/>
        <v>7260.7182988626873</v>
      </c>
      <c r="H1243" s="292"/>
      <c r="I1243" s="166"/>
    </row>
    <row r="1244" spans="1:9" ht="15" thickBot="1" x14ac:dyDescent="0.35">
      <c r="A1244" s="1358"/>
      <c r="B1244" s="1359"/>
      <c r="C1244" s="1359"/>
      <c r="D1244" s="282"/>
      <c r="E1244" s="285"/>
      <c r="F1244" s="163"/>
      <c r="G1244" s="280"/>
      <c r="H1244" s="290"/>
      <c r="I1244" s="166"/>
    </row>
    <row r="1245" spans="1:9" ht="15" thickBot="1" x14ac:dyDescent="0.35">
      <c r="A1245" s="121"/>
      <c r="B1245" s="107"/>
      <c r="C1245" s="107"/>
      <c r="D1245" s="107"/>
      <c r="E1245" s="107"/>
      <c r="F1245" s="107"/>
      <c r="G1245" s="122" t="s">
        <v>241</v>
      </c>
      <c r="H1245" s="139">
        <f>(SUM(G1236:G1244))</f>
        <v>701532.34</v>
      </c>
      <c r="I1245" s="166"/>
    </row>
    <row r="1246" spans="1:9" ht="15" thickBot="1" x14ac:dyDescent="0.35">
      <c r="A1246" s="105" t="s">
        <v>245</v>
      </c>
      <c r="B1246" s="106"/>
      <c r="C1246" s="107"/>
      <c r="D1246" s="107"/>
      <c r="E1246" s="107"/>
      <c r="F1246" s="107"/>
      <c r="G1246" s="110"/>
      <c r="H1246" s="185"/>
      <c r="I1246" s="166"/>
    </row>
    <row r="1247" spans="1:9" ht="14.4" x14ac:dyDescent="0.3">
      <c r="A1247" s="1300" t="s">
        <v>246</v>
      </c>
      <c r="B1247" s="1301"/>
      <c r="C1247" s="189" t="s">
        <v>247</v>
      </c>
      <c r="D1247" s="142" t="s">
        <v>248</v>
      </c>
      <c r="E1247" s="142" t="s">
        <v>249</v>
      </c>
      <c r="F1247" s="142" t="s">
        <v>238</v>
      </c>
      <c r="G1247" s="144" t="s">
        <v>240</v>
      </c>
      <c r="H1247" s="175"/>
      <c r="I1247" s="166"/>
    </row>
    <row r="1248" spans="1:9" ht="14.4" x14ac:dyDescent="0.3">
      <c r="A1248" s="1331"/>
      <c r="B1248" s="1348"/>
      <c r="C1248" s="148"/>
      <c r="D1248" s="129"/>
      <c r="E1248" s="148"/>
      <c r="F1248" s="131"/>
      <c r="G1248" s="254"/>
      <c r="H1248" s="176"/>
      <c r="I1248" s="166"/>
    </row>
    <row r="1249" spans="1:9" ht="14.4" x14ac:dyDescent="0.3">
      <c r="A1249" s="1289"/>
      <c r="B1249" s="1291"/>
      <c r="C1249" s="151"/>
      <c r="D1249" s="129"/>
      <c r="E1249" s="152"/>
      <c r="F1249" s="150"/>
      <c r="G1249" s="160"/>
      <c r="H1249" s="176"/>
      <c r="I1249" s="166"/>
    </row>
    <row r="1250" spans="1:9" ht="15" thickBot="1" x14ac:dyDescent="0.35">
      <c r="A1250" s="1329"/>
      <c r="B1250" s="1330"/>
      <c r="C1250" s="135"/>
      <c r="D1250" s="155"/>
      <c r="E1250" s="137"/>
      <c r="F1250" s="138"/>
      <c r="G1250" s="193"/>
      <c r="H1250" s="184"/>
      <c r="I1250" s="166"/>
    </row>
    <row r="1251" spans="1:9" ht="15" thickBot="1" x14ac:dyDescent="0.35">
      <c r="A1251" s="121"/>
      <c r="B1251" s="107"/>
      <c r="C1251" s="107"/>
      <c r="D1251" s="107"/>
      <c r="E1251" s="107"/>
      <c r="F1251" s="107"/>
      <c r="G1251" s="122" t="s">
        <v>241</v>
      </c>
      <c r="H1251" s="139">
        <f>(SUM(G1248:G1250))</f>
        <v>0</v>
      </c>
      <c r="I1251" s="166"/>
    </row>
    <row r="1252" spans="1:9" ht="15" thickBot="1" x14ac:dyDescent="0.35">
      <c r="A1252" s="105" t="s">
        <v>250</v>
      </c>
      <c r="B1252" s="106"/>
      <c r="C1252" s="107"/>
      <c r="D1252" s="107"/>
      <c r="E1252" s="107"/>
      <c r="F1252" s="107"/>
      <c r="G1252" s="110"/>
      <c r="H1252" s="185"/>
      <c r="I1252" s="166"/>
    </row>
    <row r="1253" spans="1:9" ht="14.4" x14ac:dyDescent="0.3">
      <c r="A1253" s="1302" t="s">
        <v>251</v>
      </c>
      <c r="B1253" s="1303"/>
      <c r="C1253" s="157" t="s">
        <v>252</v>
      </c>
      <c r="D1253" s="157" t="s">
        <v>253</v>
      </c>
      <c r="E1253" s="194" t="s">
        <v>254</v>
      </c>
      <c r="F1253" s="157" t="s">
        <v>239</v>
      </c>
      <c r="G1253" s="174" t="s">
        <v>240</v>
      </c>
      <c r="H1253" s="283"/>
      <c r="I1253" s="166"/>
    </row>
    <row r="1254" spans="1:9" ht="14.4" x14ac:dyDescent="0.3">
      <c r="A1254" s="1292" t="s">
        <v>311</v>
      </c>
      <c r="B1254" s="1294"/>
      <c r="C1254" s="150">
        <f>+[73]M.O!N45*3</f>
        <v>142350</v>
      </c>
      <c r="D1254" s="255">
        <v>1.8</v>
      </c>
      <c r="E1254" s="150">
        <f>+C1254*D1254</f>
        <v>256230</v>
      </c>
      <c r="F1254" s="264">
        <v>23</v>
      </c>
      <c r="G1254" s="160">
        <f>+E1254/F1254</f>
        <v>11140.434782608696</v>
      </c>
      <c r="H1254" s="238"/>
      <c r="I1254" s="166"/>
    </row>
    <row r="1255" spans="1:9" ht="14.4" x14ac:dyDescent="0.3">
      <c r="A1255" s="1292" t="s">
        <v>327</v>
      </c>
      <c r="B1255" s="1294"/>
      <c r="C1255" s="150">
        <f>+[73]M.O!J45</f>
        <v>80665</v>
      </c>
      <c r="D1255" s="255">
        <v>1.8</v>
      </c>
      <c r="E1255" s="150">
        <f t="shared" ref="E1255" si="37">+C1255*D1255</f>
        <v>145197</v>
      </c>
      <c r="F1255" s="264">
        <v>23</v>
      </c>
      <c r="G1255" s="160">
        <f t="shared" ref="G1255" si="38">+E1255/F1255</f>
        <v>6312.913043478261</v>
      </c>
      <c r="H1255" s="238"/>
      <c r="I1255" s="166"/>
    </row>
    <row r="1256" spans="1:9" ht="15" thickBot="1" x14ac:dyDescent="0.35">
      <c r="A1256" s="1326"/>
      <c r="B1256" s="1328"/>
      <c r="C1256" s="136"/>
      <c r="D1256" s="265"/>
      <c r="E1256" s="136"/>
      <c r="F1256" s="284"/>
      <c r="G1256" s="164"/>
      <c r="H1256" s="109"/>
      <c r="I1256" s="166"/>
    </row>
    <row r="1257" spans="1:9" ht="15" thickBot="1" x14ac:dyDescent="0.35">
      <c r="A1257" s="121"/>
      <c r="B1257" s="107"/>
      <c r="C1257" s="107"/>
      <c r="D1257" s="107"/>
      <c r="E1257" s="107"/>
      <c r="F1257" s="107"/>
      <c r="G1257" s="122" t="s">
        <v>241</v>
      </c>
      <c r="H1257" s="123">
        <f>ROUND(SUM(G1254:G1255),0)</f>
        <v>17453</v>
      </c>
      <c r="I1257" s="166"/>
    </row>
    <row r="1258" spans="1:9" ht="15" thickBot="1" x14ac:dyDescent="0.35">
      <c r="A1258" s="121"/>
      <c r="B1258" s="107"/>
      <c r="C1258" s="107"/>
      <c r="D1258" s="107"/>
      <c r="E1258" s="107"/>
      <c r="F1258" s="107"/>
      <c r="H1258" s="185"/>
      <c r="I1258" s="166"/>
    </row>
    <row r="1259" spans="1:9" ht="15" thickBot="1" x14ac:dyDescent="0.35">
      <c r="A1259" s="140"/>
      <c r="B1259" s="133"/>
      <c r="C1259" s="133"/>
      <c r="D1259" s="133"/>
      <c r="E1259" s="167"/>
      <c r="F1259" s="168"/>
      <c r="G1259" s="169" t="s">
        <v>257</v>
      </c>
      <c r="H1259" s="123">
        <f>(H1233+H1245+H1251+H1257)</f>
        <v>739303</v>
      </c>
      <c r="I1259" s="166"/>
    </row>
    <row r="1260" spans="1:9" ht="15" thickBot="1" x14ac:dyDescent="0.35">
      <c r="A1260" s="106"/>
      <c r="B1260" s="107"/>
      <c r="C1260" s="107"/>
      <c r="D1260" s="107"/>
      <c r="E1260" s="170"/>
      <c r="F1260" s="171"/>
      <c r="G1260" s="122"/>
      <c r="H1260" s="110"/>
      <c r="I1260" s="166"/>
    </row>
    <row r="1261" spans="1:9" ht="14.4" thickBot="1" x14ac:dyDescent="0.3">
      <c r="A1261" s="100" t="s">
        <v>328</v>
      </c>
      <c r="B1261" s="1344" t="str">
        <f>+'[73]PRESUP. CACHENCHE'!B59</f>
        <v>FLECHAS DE PISO</v>
      </c>
      <c r="C1261" s="1345"/>
      <c r="D1261" s="1345"/>
      <c r="E1261" s="1345"/>
      <c r="F1261" s="1346"/>
      <c r="G1261" s="101" t="s">
        <v>235</v>
      </c>
      <c r="H1261" s="102" t="str">
        <f>+'[73]PRESUP. CACHENCHE'!C59</f>
        <v>UND</v>
      </c>
      <c r="I1261" s="166"/>
    </row>
    <row r="1262" spans="1:9" ht="14.4" x14ac:dyDescent="0.3">
      <c r="A1262" s="105"/>
      <c r="B1262" s="106"/>
      <c r="C1262" s="107"/>
      <c r="D1262" s="106"/>
      <c r="E1262" s="106"/>
      <c r="F1262" s="106"/>
      <c r="G1262" s="108"/>
      <c r="H1262" s="109"/>
      <c r="I1262" s="166"/>
    </row>
    <row r="1263" spans="1:9" ht="15" thickBot="1" x14ac:dyDescent="0.35">
      <c r="A1263" s="105" t="s">
        <v>236</v>
      </c>
      <c r="B1263" s="106"/>
      <c r="C1263" s="107"/>
      <c r="D1263" s="107"/>
      <c r="E1263" s="107"/>
      <c r="F1263" s="107"/>
      <c r="G1263" s="110"/>
      <c r="H1263" s="185"/>
      <c r="I1263" s="166"/>
    </row>
    <row r="1264" spans="1:9" ht="14.4" x14ac:dyDescent="0.3">
      <c r="A1264" s="1286" t="s">
        <v>237</v>
      </c>
      <c r="B1264" s="1287"/>
      <c r="C1264" s="1288"/>
      <c r="D1264" s="172" t="s">
        <v>1</v>
      </c>
      <c r="E1264" s="173" t="s">
        <v>238</v>
      </c>
      <c r="F1264" s="157" t="s">
        <v>239</v>
      </c>
      <c r="G1264" s="233" t="s">
        <v>240</v>
      </c>
      <c r="H1264" s="175"/>
      <c r="I1264" s="166"/>
    </row>
    <row r="1265" spans="1:9" ht="14.4" customHeight="1" x14ac:dyDescent="0.3">
      <c r="A1265" s="1331" t="s">
        <v>265</v>
      </c>
      <c r="B1265" s="1347"/>
      <c r="C1265" s="1348"/>
      <c r="D1265" s="116" t="s">
        <v>261</v>
      </c>
      <c r="E1265" s="117"/>
      <c r="F1265" s="118">
        <v>0.1</v>
      </c>
      <c r="G1265" s="117">
        <f>+F1265*H1287</f>
        <v>184.5</v>
      </c>
      <c r="H1265" s="176"/>
      <c r="I1265" s="166"/>
    </row>
    <row r="1266" spans="1:9" ht="14.4" x14ac:dyDescent="0.3">
      <c r="A1266" s="1331"/>
      <c r="B1266" s="1347"/>
      <c r="C1266" s="1348"/>
      <c r="D1266" s="116"/>
      <c r="E1266" s="117"/>
      <c r="F1266" s="118"/>
      <c r="G1266" s="117"/>
      <c r="H1266" s="176"/>
      <c r="I1266" s="166"/>
    </row>
    <row r="1267" spans="1:9" ht="14.4" thickBot="1" x14ac:dyDescent="0.3">
      <c r="A1267" s="1320"/>
      <c r="B1267" s="1321"/>
      <c r="C1267" s="1322"/>
      <c r="D1267" s="240"/>
      <c r="E1267" s="241"/>
      <c r="F1267" s="242"/>
      <c r="G1267" s="243"/>
      <c r="H1267" s="184"/>
      <c r="I1267" s="166"/>
    </row>
    <row r="1268" spans="1:9" ht="15" thickBot="1" x14ac:dyDescent="0.35">
      <c r="A1268" s="121"/>
      <c r="B1268" s="107"/>
      <c r="C1268" s="107"/>
      <c r="D1268" s="107"/>
      <c r="E1268" s="107"/>
      <c r="F1268" s="107"/>
      <c r="G1268" s="122" t="s">
        <v>241</v>
      </c>
      <c r="H1268" s="139">
        <f>(SUM(G1265:G1267))</f>
        <v>184.5</v>
      </c>
      <c r="I1268" s="166"/>
    </row>
    <row r="1269" spans="1:9" ht="15" thickBot="1" x14ac:dyDescent="0.35">
      <c r="A1269" s="105" t="s">
        <v>242</v>
      </c>
      <c r="B1269" s="106"/>
      <c r="C1269" s="107"/>
      <c r="D1269" s="107"/>
      <c r="E1269" s="107"/>
      <c r="F1269" s="107"/>
      <c r="G1269" s="110"/>
      <c r="H1269" s="185"/>
      <c r="I1269" s="166"/>
    </row>
    <row r="1270" spans="1:9" ht="14.4" x14ac:dyDescent="0.3">
      <c r="A1270" s="1286" t="s">
        <v>237</v>
      </c>
      <c r="B1270" s="1287"/>
      <c r="C1270" s="1288"/>
      <c r="D1270" s="157" t="s">
        <v>1</v>
      </c>
      <c r="E1270" s="157" t="s">
        <v>243</v>
      </c>
      <c r="F1270" s="157" t="s">
        <v>239</v>
      </c>
      <c r="G1270" s="174" t="s">
        <v>240</v>
      </c>
      <c r="H1270" s="283"/>
      <c r="I1270" s="166"/>
    </row>
    <row r="1271" spans="1:9" ht="14.4" x14ac:dyDescent="0.3">
      <c r="A1271" s="1323" t="str">
        <f>+[73]INSUMOS!B87</f>
        <v>Pintura acrílica pura para demarcacion vial.</v>
      </c>
      <c r="B1271" s="1324"/>
      <c r="C1271" s="1325"/>
      <c r="D1271" s="244" t="str">
        <f>+[73]INSUMOS!C87</f>
        <v>gln</v>
      </c>
      <c r="E1271" s="245">
        <f>+[73]INSUMOS!E87</f>
        <v>143450</v>
      </c>
      <c r="F1271" s="259">
        <v>0.12679858835831301</v>
      </c>
      <c r="G1271" s="281">
        <f>+F1271*E1271</f>
        <v>18189.2575</v>
      </c>
      <c r="H1271" s="238"/>
      <c r="I1271" s="166"/>
    </row>
    <row r="1272" spans="1:9" ht="14.4" x14ac:dyDescent="0.3">
      <c r="A1272" s="1323" t="str">
        <f>+[73]INSUMOS!B88</f>
        <v>Disolvente para pintura de demarcacion vial (XILOL)</v>
      </c>
      <c r="B1272" s="1324"/>
      <c r="C1272" s="1325"/>
      <c r="D1272" s="244" t="str">
        <f>+[73]INSUMOS!C88</f>
        <v>gln</v>
      </c>
      <c r="E1272" s="245">
        <f>+[73]INSUMOS!E88</f>
        <v>47250</v>
      </c>
      <c r="F1272" s="200">
        <v>5.5480582010582001E-2</v>
      </c>
      <c r="G1272" s="281">
        <f t="shared" ref="G1272:G1273" si="39">+F1272*E1272</f>
        <v>2621.4574999999995</v>
      </c>
      <c r="H1272" s="238"/>
      <c r="I1272" s="166"/>
    </row>
    <row r="1273" spans="1:9" ht="14.4" x14ac:dyDescent="0.3">
      <c r="A1273" s="1323" t="str">
        <f>+[73]INSUMOS!B89</f>
        <v xml:space="preserve">Microesferas reflectivas de vidrio </v>
      </c>
      <c r="B1273" s="1324"/>
      <c r="C1273" s="1325"/>
      <c r="D1273" s="244" t="str">
        <f>+[73]INSUMOS!C89</f>
        <v>kg</v>
      </c>
      <c r="E1273" s="245">
        <f>+[73]INSUMOS!E89</f>
        <v>7450</v>
      </c>
      <c r="F1273" s="131">
        <v>0.1293</v>
      </c>
      <c r="G1273" s="281">
        <f t="shared" si="39"/>
        <v>963.28499999999997</v>
      </c>
      <c r="H1273" s="238"/>
      <c r="I1273" s="166"/>
    </row>
    <row r="1274" spans="1:9" ht="15" thickBot="1" x14ac:dyDescent="0.35">
      <c r="A1274" s="1358"/>
      <c r="B1274" s="1359"/>
      <c r="C1274" s="1359"/>
      <c r="D1274" s="282"/>
      <c r="E1274" s="285"/>
      <c r="F1274" s="163"/>
      <c r="G1274" s="280"/>
      <c r="H1274" s="290"/>
      <c r="I1274" s="166"/>
    </row>
    <row r="1275" spans="1:9" ht="15" thickBot="1" x14ac:dyDescent="0.35">
      <c r="A1275" s="121"/>
      <c r="B1275" s="107"/>
      <c r="C1275" s="107"/>
      <c r="D1275" s="107"/>
      <c r="E1275" s="107"/>
      <c r="F1275" s="107"/>
      <c r="G1275" s="122" t="s">
        <v>241</v>
      </c>
      <c r="H1275" s="139">
        <f>(SUM(G1271:G1274))</f>
        <v>21774</v>
      </c>
      <c r="I1275" s="166"/>
    </row>
    <row r="1276" spans="1:9" ht="15" thickBot="1" x14ac:dyDescent="0.35">
      <c r="A1276" s="105" t="s">
        <v>245</v>
      </c>
      <c r="B1276" s="106"/>
      <c r="C1276" s="107"/>
      <c r="D1276" s="107"/>
      <c r="E1276" s="107"/>
      <c r="F1276" s="107"/>
      <c r="G1276" s="110"/>
      <c r="H1276" s="185"/>
      <c r="I1276" s="166"/>
    </row>
    <row r="1277" spans="1:9" ht="14.4" x14ac:dyDescent="0.3">
      <c r="A1277" s="1300" t="s">
        <v>246</v>
      </c>
      <c r="B1277" s="1301"/>
      <c r="C1277" s="189" t="s">
        <v>247</v>
      </c>
      <c r="D1277" s="142" t="s">
        <v>248</v>
      </c>
      <c r="E1277" s="142" t="s">
        <v>249</v>
      </c>
      <c r="F1277" s="142" t="s">
        <v>238</v>
      </c>
      <c r="G1277" s="144" t="s">
        <v>240</v>
      </c>
      <c r="H1277" s="175"/>
      <c r="I1277" s="166"/>
    </row>
    <row r="1278" spans="1:9" ht="14.4" x14ac:dyDescent="0.3">
      <c r="A1278" s="1331"/>
      <c r="B1278" s="1348"/>
      <c r="C1278" s="148"/>
      <c r="D1278" s="129"/>
      <c r="E1278" s="148"/>
      <c r="F1278" s="131"/>
      <c r="G1278" s="254"/>
      <c r="H1278" s="176"/>
      <c r="I1278" s="166"/>
    </row>
    <row r="1279" spans="1:9" ht="14.4" x14ac:dyDescent="0.3">
      <c r="A1279" s="1289"/>
      <c r="B1279" s="1291"/>
      <c r="C1279" s="151"/>
      <c r="D1279" s="129"/>
      <c r="E1279" s="152"/>
      <c r="F1279" s="150"/>
      <c r="G1279" s="160"/>
      <c r="H1279" s="176"/>
      <c r="I1279" s="166"/>
    </row>
    <row r="1280" spans="1:9" ht="15" thickBot="1" x14ac:dyDescent="0.35">
      <c r="A1280" s="1329"/>
      <c r="B1280" s="1330"/>
      <c r="C1280" s="135"/>
      <c r="D1280" s="155"/>
      <c r="E1280" s="137"/>
      <c r="F1280" s="138"/>
      <c r="G1280" s="193"/>
      <c r="H1280" s="184"/>
      <c r="I1280" s="166"/>
    </row>
    <row r="1281" spans="1:11" ht="15" thickBot="1" x14ac:dyDescent="0.35">
      <c r="A1281" s="121"/>
      <c r="B1281" s="107"/>
      <c r="C1281" s="107"/>
      <c r="D1281" s="107"/>
      <c r="E1281" s="107"/>
      <c r="F1281" s="107"/>
      <c r="G1281" s="122" t="s">
        <v>241</v>
      </c>
      <c r="H1281" s="139">
        <f>(SUM(G1278:G1280))</f>
        <v>0</v>
      </c>
      <c r="I1281" s="166"/>
    </row>
    <row r="1282" spans="1:11" ht="15" thickBot="1" x14ac:dyDescent="0.35">
      <c r="A1282" s="105" t="s">
        <v>250</v>
      </c>
      <c r="B1282" s="106"/>
      <c r="C1282" s="107"/>
      <c r="D1282" s="107"/>
      <c r="E1282" s="107"/>
      <c r="F1282" s="107"/>
      <c r="G1282" s="110"/>
      <c r="H1282" s="185"/>
      <c r="I1282" s="166"/>
    </row>
    <row r="1283" spans="1:11" ht="14.4" x14ac:dyDescent="0.3">
      <c r="A1283" s="1302" t="s">
        <v>251</v>
      </c>
      <c r="B1283" s="1303"/>
      <c r="C1283" s="157" t="s">
        <v>252</v>
      </c>
      <c r="D1283" s="157" t="s">
        <v>253</v>
      </c>
      <c r="E1283" s="194" t="s">
        <v>254</v>
      </c>
      <c r="F1283" s="157" t="s">
        <v>239</v>
      </c>
      <c r="G1283" s="174" t="s">
        <v>240</v>
      </c>
      <c r="H1283" s="283"/>
      <c r="I1283" s="166"/>
    </row>
    <row r="1284" spans="1:11" ht="14.4" x14ac:dyDescent="0.3">
      <c r="A1284" s="1292" t="s">
        <v>329</v>
      </c>
      <c r="B1284" s="1294"/>
      <c r="C1284" s="150">
        <f>+[73]M.O!N45</f>
        <v>47450</v>
      </c>
      <c r="D1284" s="255">
        <v>1.8</v>
      </c>
      <c r="E1284" s="150">
        <f>+C1284*D1284</f>
        <v>85410</v>
      </c>
      <c r="F1284" s="264">
        <v>125</v>
      </c>
      <c r="G1284" s="160">
        <f>+E1284/F1284</f>
        <v>683.28</v>
      </c>
      <c r="H1284" s="238"/>
      <c r="I1284" s="166"/>
    </row>
    <row r="1285" spans="1:11" ht="14.4" x14ac:dyDescent="0.3">
      <c r="A1285" s="1292" t="s">
        <v>327</v>
      </c>
      <c r="B1285" s="1294"/>
      <c r="C1285" s="150">
        <f>+[73]M.O!J45</f>
        <v>80665</v>
      </c>
      <c r="D1285" s="255">
        <v>1.8</v>
      </c>
      <c r="E1285" s="150">
        <f t="shared" ref="E1285" si="40">+C1285*D1285</f>
        <v>145197</v>
      </c>
      <c r="F1285" s="264">
        <v>125</v>
      </c>
      <c r="G1285" s="160">
        <f t="shared" ref="G1285" si="41">+E1285/F1285</f>
        <v>1161.576</v>
      </c>
      <c r="H1285" s="238"/>
      <c r="I1285" s="166"/>
    </row>
    <row r="1286" spans="1:11" ht="15" thickBot="1" x14ac:dyDescent="0.35">
      <c r="A1286" s="1326"/>
      <c r="B1286" s="1328"/>
      <c r="C1286" s="136"/>
      <c r="D1286" s="265"/>
      <c r="E1286" s="136"/>
      <c r="F1286" s="284"/>
      <c r="G1286" s="164"/>
      <c r="H1286" s="109"/>
      <c r="I1286" s="166"/>
    </row>
    <row r="1287" spans="1:11" ht="15" thickBot="1" x14ac:dyDescent="0.35">
      <c r="A1287" s="121"/>
      <c r="B1287" s="107"/>
      <c r="C1287" s="107"/>
      <c r="D1287" s="107"/>
      <c r="E1287" s="107"/>
      <c r="F1287" s="107"/>
      <c r="G1287" s="122" t="s">
        <v>241</v>
      </c>
      <c r="H1287" s="123">
        <f>ROUND(SUM(G1284:G1285),0)</f>
        <v>1845</v>
      </c>
      <c r="I1287" s="166"/>
    </row>
    <row r="1288" spans="1:11" ht="15" thickBot="1" x14ac:dyDescent="0.35">
      <c r="A1288" s="121"/>
      <c r="B1288" s="107"/>
      <c r="C1288" s="107"/>
      <c r="D1288" s="107"/>
      <c r="E1288" s="107"/>
      <c r="F1288" s="107"/>
      <c r="H1288" s="185"/>
      <c r="I1288" s="166"/>
    </row>
    <row r="1289" spans="1:11" ht="15" thickBot="1" x14ac:dyDescent="0.35">
      <c r="A1289" s="140"/>
      <c r="B1289" s="133"/>
      <c r="C1289" s="133"/>
      <c r="D1289" s="133"/>
      <c r="E1289" s="167"/>
      <c r="F1289" s="168"/>
      <c r="G1289" s="169" t="s">
        <v>257</v>
      </c>
      <c r="H1289" s="123">
        <f>(H1268+H1275+H1281+H1287)</f>
        <v>23803.5</v>
      </c>
      <c r="I1289" s="166"/>
    </row>
    <row r="1290" spans="1:11" ht="14.4" thickBot="1" x14ac:dyDescent="0.3">
      <c r="G1290" s="103"/>
      <c r="I1290" s="166"/>
      <c r="K1290" s="166"/>
    </row>
    <row r="1291" spans="1:11" ht="14.4" thickBot="1" x14ac:dyDescent="0.3">
      <c r="A1291" s="100" t="s">
        <v>330</v>
      </c>
      <c r="B1291" s="1344" t="str">
        <f>+'[73]PRESUP. CACHENCHE'!B60</f>
        <v>LINEAS CONTINUAS</v>
      </c>
      <c r="C1291" s="1345"/>
      <c r="D1291" s="1345"/>
      <c r="E1291" s="1345"/>
      <c r="F1291" s="1346"/>
      <c r="G1291" s="101" t="s">
        <v>235</v>
      </c>
      <c r="H1291" s="102" t="str">
        <f>+'[73]PRESUP. CACHENCHE'!C60</f>
        <v>ML</v>
      </c>
      <c r="I1291" s="166"/>
    </row>
    <row r="1292" spans="1:11" ht="14.4" x14ac:dyDescent="0.3">
      <c r="A1292" s="105"/>
      <c r="B1292" s="106"/>
      <c r="C1292" s="107"/>
      <c r="D1292" s="106"/>
      <c r="E1292" s="106"/>
      <c r="F1292" s="106"/>
      <c r="G1292" s="108"/>
      <c r="H1292" s="109"/>
      <c r="I1292" s="166"/>
    </row>
    <row r="1293" spans="1:11" ht="15" thickBot="1" x14ac:dyDescent="0.35">
      <c r="A1293" s="105" t="s">
        <v>236</v>
      </c>
      <c r="B1293" s="106"/>
      <c r="C1293" s="107"/>
      <c r="D1293" s="107"/>
      <c r="E1293" s="107"/>
      <c r="F1293" s="107"/>
      <c r="G1293" s="110"/>
      <c r="H1293" s="185"/>
      <c r="I1293" s="166"/>
    </row>
    <row r="1294" spans="1:11" ht="14.4" x14ac:dyDescent="0.3">
      <c r="A1294" s="1286" t="s">
        <v>237</v>
      </c>
      <c r="B1294" s="1287"/>
      <c r="C1294" s="1288"/>
      <c r="D1294" s="172" t="s">
        <v>1</v>
      </c>
      <c r="E1294" s="173" t="s">
        <v>238</v>
      </c>
      <c r="F1294" s="157" t="s">
        <v>239</v>
      </c>
      <c r="G1294" s="233" t="s">
        <v>240</v>
      </c>
      <c r="H1294" s="175"/>
      <c r="I1294" s="166"/>
    </row>
    <row r="1295" spans="1:11" ht="14.4" x14ac:dyDescent="0.3">
      <c r="A1295" s="1331" t="s">
        <v>265</v>
      </c>
      <c r="B1295" s="1347"/>
      <c r="C1295" s="1348"/>
      <c r="D1295" s="116" t="s">
        <v>261</v>
      </c>
      <c r="E1295" s="117"/>
      <c r="F1295" s="118">
        <v>0.1</v>
      </c>
      <c r="G1295" s="117">
        <f>+F1295*H1317</f>
        <v>184.5</v>
      </c>
      <c r="H1295" s="176"/>
      <c r="I1295" s="166"/>
    </row>
    <row r="1296" spans="1:11" ht="14.4" x14ac:dyDescent="0.3">
      <c r="A1296" s="1331"/>
      <c r="B1296" s="1347"/>
      <c r="C1296" s="1348"/>
      <c r="D1296" s="116"/>
      <c r="E1296" s="117"/>
      <c r="F1296" s="118"/>
      <c r="G1296" s="117"/>
      <c r="H1296" s="176"/>
      <c r="I1296" s="166"/>
    </row>
    <row r="1297" spans="1:9" ht="14.4" thickBot="1" x14ac:dyDescent="0.3">
      <c r="A1297" s="1320"/>
      <c r="B1297" s="1321"/>
      <c r="C1297" s="1322"/>
      <c r="D1297" s="240"/>
      <c r="E1297" s="241"/>
      <c r="F1297" s="242"/>
      <c r="G1297" s="243"/>
      <c r="H1297" s="184"/>
      <c r="I1297" s="166"/>
    </row>
    <row r="1298" spans="1:9" ht="15" thickBot="1" x14ac:dyDescent="0.35">
      <c r="A1298" s="121"/>
      <c r="B1298" s="107"/>
      <c r="C1298" s="107"/>
      <c r="D1298" s="107"/>
      <c r="E1298" s="107"/>
      <c r="F1298" s="107"/>
      <c r="G1298" s="122" t="s">
        <v>241</v>
      </c>
      <c r="H1298" s="139">
        <f>(SUM(G1295:G1297))</f>
        <v>184.5</v>
      </c>
      <c r="I1298" s="166"/>
    </row>
    <row r="1299" spans="1:9" ht="15" thickBot="1" x14ac:dyDescent="0.35">
      <c r="A1299" s="105" t="s">
        <v>242</v>
      </c>
      <c r="B1299" s="106"/>
      <c r="C1299" s="107"/>
      <c r="D1299" s="107"/>
      <c r="E1299" s="107"/>
      <c r="F1299" s="107"/>
      <c r="G1299" s="110"/>
      <c r="H1299" s="185"/>
      <c r="I1299" s="166"/>
    </row>
    <row r="1300" spans="1:9" ht="14.4" x14ac:dyDescent="0.3">
      <c r="A1300" s="1286" t="s">
        <v>237</v>
      </c>
      <c r="B1300" s="1287"/>
      <c r="C1300" s="1288"/>
      <c r="D1300" s="157" t="s">
        <v>1</v>
      </c>
      <c r="E1300" s="157" t="s">
        <v>243</v>
      </c>
      <c r="F1300" s="157" t="s">
        <v>239</v>
      </c>
      <c r="G1300" s="174" t="s">
        <v>240</v>
      </c>
      <c r="H1300" s="283"/>
      <c r="I1300" s="166"/>
    </row>
    <row r="1301" spans="1:9" ht="14.4" x14ac:dyDescent="0.3">
      <c r="A1301" s="1323" t="str">
        <f>+[73]INSUMOS!B87</f>
        <v>Pintura acrílica pura para demarcacion vial.</v>
      </c>
      <c r="B1301" s="1324"/>
      <c r="C1301" s="1325"/>
      <c r="D1301" s="244" t="str">
        <f>+[73]INSUMOS!C87</f>
        <v>gln</v>
      </c>
      <c r="E1301" s="245">
        <f>+[73]INSUMOS!E87</f>
        <v>143450</v>
      </c>
      <c r="F1301" s="259">
        <v>7.9956483095155101E-2</v>
      </c>
      <c r="G1301" s="281">
        <f>+F1301*E1301</f>
        <v>11469.7575</v>
      </c>
      <c r="H1301" s="238"/>
      <c r="I1301" s="166"/>
    </row>
    <row r="1302" spans="1:9" ht="14.4" x14ac:dyDescent="0.3">
      <c r="A1302" s="1323" t="str">
        <f>+[73]INSUMOS!B88</f>
        <v>Disolvente para pintura de demarcacion vial (XILOL)</v>
      </c>
      <c r="B1302" s="1324"/>
      <c r="C1302" s="1325"/>
      <c r="D1302" s="244" t="str">
        <f>+[73]INSUMOS!C88</f>
        <v>gln</v>
      </c>
      <c r="E1302" s="245">
        <f>+[73]INSUMOS!E88</f>
        <v>47250</v>
      </c>
      <c r="F1302" s="200">
        <v>5.5480582010582001E-2</v>
      </c>
      <c r="G1302" s="281">
        <f t="shared" ref="G1302:G1303" si="42">+F1302*E1302</f>
        <v>2621.4574999999995</v>
      </c>
      <c r="H1302" s="238"/>
      <c r="I1302" s="166"/>
    </row>
    <row r="1303" spans="1:9" ht="14.4" x14ac:dyDescent="0.3">
      <c r="A1303" s="1323" t="str">
        <f>+[73]INSUMOS!B89</f>
        <v xml:space="preserve">Microesferas reflectivas de vidrio </v>
      </c>
      <c r="B1303" s="1324"/>
      <c r="C1303" s="1325"/>
      <c r="D1303" s="244" t="str">
        <f>+[73]INSUMOS!C89</f>
        <v>kg</v>
      </c>
      <c r="E1303" s="245">
        <f>+[73]INSUMOS!E89</f>
        <v>7450</v>
      </c>
      <c r="F1303" s="131">
        <v>0.1293</v>
      </c>
      <c r="G1303" s="281">
        <f t="shared" si="42"/>
        <v>963.28499999999997</v>
      </c>
      <c r="H1303" s="238"/>
      <c r="I1303" s="166"/>
    </row>
    <row r="1304" spans="1:9" ht="15" thickBot="1" x14ac:dyDescent="0.35">
      <c r="A1304" s="1358"/>
      <c r="B1304" s="1359"/>
      <c r="C1304" s="1359"/>
      <c r="D1304" s="282"/>
      <c r="E1304" s="285"/>
      <c r="F1304" s="163"/>
      <c r="G1304" s="280"/>
      <c r="H1304" s="290"/>
      <c r="I1304" s="166"/>
    </row>
    <row r="1305" spans="1:9" ht="15" thickBot="1" x14ac:dyDescent="0.35">
      <c r="A1305" s="121"/>
      <c r="B1305" s="107"/>
      <c r="C1305" s="107"/>
      <c r="D1305" s="107"/>
      <c r="E1305" s="107"/>
      <c r="F1305" s="107"/>
      <c r="G1305" s="122" t="s">
        <v>241</v>
      </c>
      <c r="H1305" s="139">
        <f>(SUM(G1301:G1304))</f>
        <v>15054.5</v>
      </c>
      <c r="I1305" s="166"/>
    </row>
    <row r="1306" spans="1:9" ht="15" thickBot="1" x14ac:dyDescent="0.35">
      <c r="A1306" s="105" t="s">
        <v>245</v>
      </c>
      <c r="B1306" s="106"/>
      <c r="C1306" s="107"/>
      <c r="D1306" s="107"/>
      <c r="E1306" s="107"/>
      <c r="F1306" s="107"/>
      <c r="G1306" s="110"/>
      <c r="H1306" s="185"/>
      <c r="I1306" s="166"/>
    </row>
    <row r="1307" spans="1:9" ht="14.4" x14ac:dyDescent="0.3">
      <c r="A1307" s="1300" t="s">
        <v>246</v>
      </c>
      <c r="B1307" s="1301"/>
      <c r="C1307" s="189" t="s">
        <v>247</v>
      </c>
      <c r="D1307" s="142" t="s">
        <v>248</v>
      </c>
      <c r="E1307" s="142" t="s">
        <v>249</v>
      </c>
      <c r="F1307" s="142" t="s">
        <v>238</v>
      </c>
      <c r="G1307" s="144" t="s">
        <v>240</v>
      </c>
      <c r="H1307" s="175"/>
      <c r="I1307" s="166"/>
    </row>
    <row r="1308" spans="1:9" ht="14.4" x14ac:dyDescent="0.3">
      <c r="A1308" s="1331"/>
      <c r="B1308" s="1348"/>
      <c r="C1308" s="148"/>
      <c r="D1308" s="129"/>
      <c r="E1308" s="148"/>
      <c r="F1308" s="131"/>
      <c r="G1308" s="254"/>
      <c r="H1308" s="176"/>
      <c r="I1308" s="166"/>
    </row>
    <row r="1309" spans="1:9" ht="14.4" x14ac:dyDescent="0.3">
      <c r="A1309" s="1289"/>
      <c r="B1309" s="1291"/>
      <c r="C1309" s="151"/>
      <c r="D1309" s="129"/>
      <c r="E1309" s="152"/>
      <c r="F1309" s="150"/>
      <c r="G1309" s="160"/>
      <c r="H1309" s="176"/>
      <c r="I1309" s="166"/>
    </row>
    <row r="1310" spans="1:9" ht="15" thickBot="1" x14ac:dyDescent="0.35">
      <c r="A1310" s="1329"/>
      <c r="B1310" s="1330"/>
      <c r="C1310" s="135"/>
      <c r="D1310" s="155"/>
      <c r="E1310" s="137"/>
      <c r="F1310" s="138"/>
      <c r="G1310" s="193"/>
      <c r="H1310" s="184"/>
      <c r="I1310" s="166"/>
    </row>
    <row r="1311" spans="1:9" ht="15" thickBot="1" x14ac:dyDescent="0.35">
      <c r="A1311" s="121"/>
      <c r="B1311" s="107"/>
      <c r="C1311" s="107"/>
      <c r="D1311" s="107"/>
      <c r="E1311" s="107"/>
      <c r="F1311" s="107"/>
      <c r="G1311" s="122" t="s">
        <v>241</v>
      </c>
      <c r="H1311" s="139">
        <f>(SUM(G1308:G1310))</f>
        <v>0</v>
      </c>
      <c r="I1311" s="166"/>
    </row>
    <row r="1312" spans="1:9" ht="15" thickBot="1" x14ac:dyDescent="0.35">
      <c r="A1312" s="105" t="s">
        <v>250</v>
      </c>
      <c r="B1312" s="106"/>
      <c r="C1312" s="107"/>
      <c r="D1312" s="107"/>
      <c r="E1312" s="107"/>
      <c r="F1312" s="107"/>
      <c r="G1312" s="110"/>
      <c r="H1312" s="185"/>
      <c r="I1312" s="166"/>
    </row>
    <row r="1313" spans="1:11" ht="14.4" x14ac:dyDescent="0.3">
      <c r="A1313" s="1302" t="s">
        <v>251</v>
      </c>
      <c r="B1313" s="1303"/>
      <c r="C1313" s="157" t="s">
        <v>252</v>
      </c>
      <c r="D1313" s="157" t="s">
        <v>253</v>
      </c>
      <c r="E1313" s="194" t="s">
        <v>254</v>
      </c>
      <c r="F1313" s="157" t="s">
        <v>239</v>
      </c>
      <c r="G1313" s="174" t="s">
        <v>240</v>
      </c>
      <c r="H1313" s="283"/>
      <c r="I1313" s="166"/>
    </row>
    <row r="1314" spans="1:11" ht="14.4" x14ac:dyDescent="0.3">
      <c r="A1314" s="1292" t="s">
        <v>329</v>
      </c>
      <c r="B1314" s="1294"/>
      <c r="C1314" s="150">
        <f>+[73]M.O!N45</f>
        <v>47450</v>
      </c>
      <c r="D1314" s="255">
        <v>1.8</v>
      </c>
      <c r="E1314" s="150">
        <f>+C1314*D1314</f>
        <v>85410</v>
      </c>
      <c r="F1314" s="264">
        <v>125</v>
      </c>
      <c r="G1314" s="160">
        <f>+E1314/F1314</f>
        <v>683.28</v>
      </c>
      <c r="H1314" s="238"/>
      <c r="I1314" s="166"/>
    </row>
    <row r="1315" spans="1:11" ht="14.4" x14ac:dyDescent="0.3">
      <c r="A1315" s="1292" t="s">
        <v>327</v>
      </c>
      <c r="B1315" s="1294"/>
      <c r="C1315" s="150">
        <f>+[73]M.O!J45</f>
        <v>80665</v>
      </c>
      <c r="D1315" s="255">
        <v>1.8</v>
      </c>
      <c r="E1315" s="150">
        <f t="shared" ref="E1315" si="43">+C1315*D1315</f>
        <v>145197</v>
      </c>
      <c r="F1315" s="264">
        <v>125</v>
      </c>
      <c r="G1315" s="160">
        <f t="shared" ref="G1315" si="44">+E1315/F1315</f>
        <v>1161.576</v>
      </c>
      <c r="H1315" s="238"/>
      <c r="I1315" s="166"/>
    </row>
    <row r="1316" spans="1:11" ht="15" thickBot="1" x14ac:dyDescent="0.35">
      <c r="A1316" s="1326"/>
      <c r="B1316" s="1328"/>
      <c r="C1316" s="136"/>
      <c r="D1316" s="265"/>
      <c r="E1316" s="136"/>
      <c r="F1316" s="284"/>
      <c r="G1316" s="164"/>
      <c r="H1316" s="109"/>
      <c r="I1316" s="166"/>
    </row>
    <row r="1317" spans="1:11" ht="15" thickBot="1" x14ac:dyDescent="0.35">
      <c r="A1317" s="121"/>
      <c r="B1317" s="107"/>
      <c r="C1317" s="107"/>
      <c r="D1317" s="107"/>
      <c r="E1317" s="107"/>
      <c r="F1317" s="107"/>
      <c r="G1317" s="122" t="s">
        <v>241</v>
      </c>
      <c r="H1317" s="123">
        <f>ROUND(SUM(G1314:G1315),0)</f>
        <v>1845</v>
      </c>
      <c r="I1317" s="166"/>
    </row>
    <row r="1318" spans="1:11" ht="15" thickBot="1" x14ac:dyDescent="0.35">
      <c r="A1318" s="121"/>
      <c r="B1318" s="107"/>
      <c r="C1318" s="107"/>
      <c r="D1318" s="107"/>
      <c r="E1318" s="107"/>
      <c r="F1318" s="107"/>
      <c r="H1318" s="185"/>
      <c r="I1318" s="166"/>
    </row>
    <row r="1319" spans="1:11" ht="15" thickBot="1" x14ac:dyDescent="0.35">
      <c r="A1319" s="140"/>
      <c r="B1319" s="133"/>
      <c r="C1319" s="133"/>
      <c r="D1319" s="133"/>
      <c r="E1319" s="167"/>
      <c r="F1319" s="168"/>
      <c r="G1319" s="169" t="s">
        <v>257</v>
      </c>
      <c r="H1319" s="123">
        <f>(H1298+H1305+H1311+H1317)</f>
        <v>17084</v>
      </c>
      <c r="I1319" s="166"/>
    </row>
    <row r="1320" spans="1:11" ht="14.4" thickBot="1" x14ac:dyDescent="0.3">
      <c r="G1320" s="103"/>
      <c r="I1320" s="166"/>
    </row>
    <row r="1321" spans="1:11" ht="14.4" customHeight="1" thickBot="1" x14ac:dyDescent="0.3">
      <c r="A1321" s="100" t="s">
        <v>331</v>
      </c>
      <c r="B1321" s="1344" t="str">
        <f>+'[73]PRESUP. CACHENCHE'!B61</f>
        <v>BARANDAS METALICAS DE PROTECCION TIPO INVIAS H=1,00</v>
      </c>
      <c r="C1321" s="1345"/>
      <c r="D1321" s="1345"/>
      <c r="E1321" s="1345"/>
      <c r="F1321" s="1346"/>
      <c r="G1321" s="101" t="s">
        <v>235</v>
      </c>
      <c r="H1321" s="102" t="str">
        <f>+'[73]PRESUP. CACHENCHE'!C61</f>
        <v>ML</v>
      </c>
    </row>
    <row r="1322" spans="1:11" ht="14.4" x14ac:dyDescent="0.3">
      <c r="A1322" s="105"/>
      <c r="B1322" s="106"/>
      <c r="C1322" s="107"/>
      <c r="D1322" s="106"/>
      <c r="E1322" s="106"/>
      <c r="F1322" s="106"/>
      <c r="G1322" s="108"/>
      <c r="H1322" s="109"/>
    </row>
    <row r="1323" spans="1:11" ht="15" thickBot="1" x14ac:dyDescent="0.35">
      <c r="A1323" s="105" t="s">
        <v>236</v>
      </c>
      <c r="B1323" s="106"/>
      <c r="C1323" s="107"/>
      <c r="D1323" s="107"/>
      <c r="E1323" s="107"/>
      <c r="F1323" s="107"/>
      <c r="G1323" s="110"/>
      <c r="H1323" s="185"/>
    </row>
    <row r="1324" spans="1:11" ht="14.4" x14ac:dyDescent="0.3">
      <c r="A1324" s="1286" t="s">
        <v>237</v>
      </c>
      <c r="B1324" s="1287"/>
      <c r="C1324" s="1288"/>
      <c r="D1324" s="172" t="s">
        <v>1</v>
      </c>
      <c r="E1324" s="173" t="s">
        <v>238</v>
      </c>
      <c r="F1324" s="157" t="s">
        <v>239</v>
      </c>
      <c r="G1324" s="233" t="s">
        <v>240</v>
      </c>
      <c r="H1324" s="175"/>
    </row>
    <row r="1325" spans="1:11" ht="14.4" customHeight="1" x14ac:dyDescent="0.3">
      <c r="A1325" s="1331" t="str">
        <f>+[73]INSUMOS!B73</f>
        <v>hincadora para barrera 900 juliuis de impacto incluye combustible</v>
      </c>
      <c r="B1325" s="1347"/>
      <c r="C1325" s="1348"/>
      <c r="D1325" s="116" t="s">
        <v>259</v>
      </c>
      <c r="E1325" s="253">
        <f>+[73]INSUMOS!E73*8</f>
        <v>1895440</v>
      </c>
      <c r="F1325" s="257">
        <v>130</v>
      </c>
      <c r="G1325" s="253">
        <f>+E1325/F1325</f>
        <v>14580.307692307691</v>
      </c>
      <c r="H1325" s="176"/>
      <c r="K1325" s="166"/>
    </row>
    <row r="1326" spans="1:11" ht="14.4" customHeight="1" x14ac:dyDescent="0.3">
      <c r="A1326" s="1331" t="s">
        <v>265</v>
      </c>
      <c r="B1326" s="1347"/>
      <c r="C1326" s="1348"/>
      <c r="D1326" s="116" t="s">
        <v>261</v>
      </c>
      <c r="E1326" s="117"/>
      <c r="F1326" s="118">
        <v>0.1</v>
      </c>
      <c r="G1326" s="117">
        <f>+F1326*H1347</f>
        <v>642.30000000000007</v>
      </c>
      <c r="H1326" s="176"/>
      <c r="K1326" s="261"/>
    </row>
    <row r="1327" spans="1:11" ht="14.4" thickBot="1" x14ac:dyDescent="0.3">
      <c r="A1327" s="1320"/>
      <c r="B1327" s="1321"/>
      <c r="C1327" s="1322"/>
      <c r="D1327" s="240"/>
      <c r="E1327" s="241"/>
      <c r="F1327" s="242"/>
      <c r="G1327" s="243"/>
      <c r="H1327" s="184"/>
      <c r="K1327" s="166"/>
    </row>
    <row r="1328" spans="1:11" ht="15" thickBot="1" x14ac:dyDescent="0.35">
      <c r="A1328" s="121"/>
      <c r="B1328" s="107"/>
      <c r="C1328" s="107"/>
      <c r="D1328" s="107"/>
      <c r="E1328" s="107"/>
      <c r="F1328" s="107"/>
      <c r="G1328" s="122" t="s">
        <v>241</v>
      </c>
      <c r="H1328" s="139">
        <f>(SUM(G1325:G1327))</f>
        <v>15222.607692307691</v>
      </c>
    </row>
    <row r="1329" spans="1:8" ht="15" thickBot="1" x14ac:dyDescent="0.35">
      <c r="A1329" s="105" t="s">
        <v>242</v>
      </c>
      <c r="B1329" s="106"/>
      <c r="C1329" s="107"/>
      <c r="D1329" s="107"/>
      <c r="E1329" s="107"/>
      <c r="F1329" s="107"/>
      <c r="G1329" s="110"/>
      <c r="H1329" s="185"/>
    </row>
    <row r="1330" spans="1:8" ht="14.4" x14ac:dyDescent="0.3">
      <c r="A1330" s="1286" t="s">
        <v>237</v>
      </c>
      <c r="B1330" s="1287"/>
      <c r="C1330" s="1288"/>
      <c r="D1330" s="157" t="s">
        <v>1</v>
      </c>
      <c r="E1330" s="157" t="s">
        <v>243</v>
      </c>
      <c r="F1330" s="157" t="s">
        <v>239</v>
      </c>
      <c r="G1330" s="174" t="s">
        <v>240</v>
      </c>
      <c r="H1330" s="283"/>
    </row>
    <row r="1331" spans="1:8" ht="14.4" x14ac:dyDescent="0.3">
      <c r="A1331" s="1323" t="str">
        <f>+[73]INSUMOS!B74</f>
        <v>Señal SI-04 (Poste de referencia). Tablero en lámina galvanizada de 1m ó 1,25m x 0,45m; calibre 20, reflectivo tipo IX</v>
      </c>
      <c r="B1331" s="1324"/>
      <c r="C1331" s="1325"/>
      <c r="D1331" s="244" t="str">
        <f>+[73]INSUMOS!C74</f>
        <v>und</v>
      </c>
      <c r="E1331" s="245">
        <f>+[73]INSUMOS!E74</f>
        <v>792000</v>
      </c>
      <c r="F1331" s="259">
        <v>0.99995125291375297</v>
      </c>
      <c r="G1331" s="281">
        <f>+F1331*E1331</f>
        <v>791961.39230769232</v>
      </c>
      <c r="H1331" s="238"/>
    </row>
    <row r="1332" spans="1:8" ht="14.4" x14ac:dyDescent="0.3">
      <c r="A1332" s="1323"/>
      <c r="B1332" s="1324"/>
      <c r="C1332" s="1325"/>
      <c r="D1332" s="244"/>
      <c r="E1332" s="245"/>
      <c r="F1332" s="200"/>
      <c r="G1332" s="279"/>
      <c r="H1332" s="238"/>
    </row>
    <row r="1333" spans="1:8" ht="14.4" x14ac:dyDescent="0.3">
      <c r="A1333" s="1342"/>
      <c r="B1333" s="1343"/>
      <c r="C1333" s="1343"/>
      <c r="D1333" s="244"/>
      <c r="E1333" s="245"/>
      <c r="F1333" s="131"/>
      <c r="G1333" s="279"/>
      <c r="H1333" s="238"/>
    </row>
    <row r="1334" spans="1:8" ht="15" thickBot="1" x14ac:dyDescent="0.35">
      <c r="A1334" s="1358"/>
      <c r="B1334" s="1359"/>
      <c r="C1334" s="1359"/>
      <c r="D1334" s="282"/>
      <c r="E1334" s="285"/>
      <c r="F1334" s="163"/>
      <c r="G1334" s="280"/>
      <c r="H1334" s="290"/>
    </row>
    <row r="1335" spans="1:8" ht="15" thickBot="1" x14ac:dyDescent="0.35">
      <c r="A1335" s="121"/>
      <c r="B1335" s="107"/>
      <c r="C1335" s="107"/>
      <c r="D1335" s="107"/>
      <c r="E1335" s="107"/>
      <c r="F1335" s="107"/>
      <c r="G1335" s="122" t="s">
        <v>241</v>
      </c>
      <c r="H1335" s="139">
        <f>(SUM(G1331:G1334))</f>
        <v>791961.39230769232</v>
      </c>
    </row>
    <row r="1336" spans="1:8" ht="15" thickBot="1" x14ac:dyDescent="0.35">
      <c r="A1336" s="105" t="s">
        <v>245</v>
      </c>
      <c r="B1336" s="106"/>
      <c r="C1336" s="107"/>
      <c r="D1336" s="107"/>
      <c r="E1336" s="107"/>
      <c r="F1336" s="107"/>
      <c r="G1336" s="110"/>
      <c r="H1336" s="185"/>
    </row>
    <row r="1337" spans="1:8" ht="14.4" x14ac:dyDescent="0.3">
      <c r="A1337" s="1300" t="s">
        <v>246</v>
      </c>
      <c r="B1337" s="1301"/>
      <c r="C1337" s="189" t="s">
        <v>247</v>
      </c>
      <c r="D1337" s="142" t="s">
        <v>248</v>
      </c>
      <c r="E1337" s="142" t="s">
        <v>249</v>
      </c>
      <c r="F1337" s="142" t="s">
        <v>238</v>
      </c>
      <c r="G1337" s="144" t="s">
        <v>240</v>
      </c>
      <c r="H1337" s="175"/>
    </row>
    <row r="1338" spans="1:8" ht="14.4" x14ac:dyDescent="0.3">
      <c r="A1338" s="1331"/>
      <c r="B1338" s="1348"/>
      <c r="C1338" s="148"/>
      <c r="D1338" s="129"/>
      <c r="E1338" s="148"/>
      <c r="F1338" s="131"/>
      <c r="G1338" s="254"/>
      <c r="H1338" s="176"/>
    </row>
    <row r="1339" spans="1:8" ht="14.4" x14ac:dyDescent="0.3">
      <c r="A1339" s="1289"/>
      <c r="B1339" s="1291"/>
      <c r="C1339" s="151"/>
      <c r="D1339" s="129"/>
      <c r="E1339" s="152"/>
      <c r="F1339" s="150"/>
      <c r="G1339" s="160"/>
      <c r="H1339" s="176"/>
    </row>
    <row r="1340" spans="1:8" ht="15" thickBot="1" x14ac:dyDescent="0.35">
      <c r="A1340" s="1329"/>
      <c r="B1340" s="1330"/>
      <c r="C1340" s="135"/>
      <c r="D1340" s="155"/>
      <c r="E1340" s="137"/>
      <c r="F1340" s="138"/>
      <c r="G1340" s="193"/>
      <c r="H1340" s="184"/>
    </row>
    <row r="1341" spans="1:8" ht="15" thickBot="1" x14ac:dyDescent="0.35">
      <c r="A1341" s="121"/>
      <c r="B1341" s="107"/>
      <c r="C1341" s="107"/>
      <c r="D1341" s="107"/>
      <c r="E1341" s="107"/>
      <c r="F1341" s="107"/>
      <c r="G1341" s="122" t="s">
        <v>241</v>
      </c>
      <c r="H1341" s="139">
        <f>(SUM(G1338:G1340))</f>
        <v>0</v>
      </c>
    </row>
    <row r="1342" spans="1:8" ht="15" thickBot="1" x14ac:dyDescent="0.35">
      <c r="A1342" s="105" t="s">
        <v>250</v>
      </c>
      <c r="B1342" s="106"/>
      <c r="C1342" s="107"/>
      <c r="D1342" s="107"/>
      <c r="E1342" s="107"/>
      <c r="F1342" s="107"/>
      <c r="G1342" s="110"/>
      <c r="H1342" s="185"/>
    </row>
    <row r="1343" spans="1:8" ht="14.4" x14ac:dyDescent="0.3">
      <c r="A1343" s="1302" t="s">
        <v>251</v>
      </c>
      <c r="B1343" s="1303"/>
      <c r="C1343" s="157" t="s">
        <v>252</v>
      </c>
      <c r="D1343" s="157" t="s">
        <v>253</v>
      </c>
      <c r="E1343" s="194" t="s">
        <v>254</v>
      </c>
      <c r="F1343" s="157" t="s">
        <v>239</v>
      </c>
      <c r="G1343" s="174" t="s">
        <v>240</v>
      </c>
      <c r="H1343" s="283"/>
    </row>
    <row r="1344" spans="1:8" ht="14.4" x14ac:dyDescent="0.3">
      <c r="A1344" s="1292" t="s">
        <v>332</v>
      </c>
      <c r="B1344" s="1294"/>
      <c r="C1344" s="150">
        <f>+[73]M.O!N45*6</f>
        <v>284700</v>
      </c>
      <c r="D1344" s="255">
        <v>1.8</v>
      </c>
      <c r="E1344" s="150">
        <f>+C1344*D1344</f>
        <v>512460</v>
      </c>
      <c r="F1344" s="264">
        <v>125</v>
      </c>
      <c r="G1344" s="160">
        <f>+E1344/F1344</f>
        <v>4099.68</v>
      </c>
      <c r="H1344" s="238"/>
    </row>
    <row r="1345" spans="1:9" ht="14.4" x14ac:dyDescent="0.3">
      <c r="A1345" s="1292" t="s">
        <v>309</v>
      </c>
      <c r="B1345" s="1294"/>
      <c r="C1345" s="150">
        <f>+[73]M.O!J45*2</f>
        <v>161330</v>
      </c>
      <c r="D1345" s="255">
        <v>1.8</v>
      </c>
      <c r="E1345" s="150">
        <f t="shared" ref="E1345" si="45">+C1345*D1345</f>
        <v>290394</v>
      </c>
      <c r="F1345" s="264">
        <v>125</v>
      </c>
      <c r="G1345" s="160">
        <f t="shared" ref="G1345" si="46">+E1345/F1345</f>
        <v>2323.152</v>
      </c>
      <c r="H1345" s="238"/>
    </row>
    <row r="1346" spans="1:9" ht="15" thickBot="1" x14ac:dyDescent="0.35">
      <c r="A1346" s="1326"/>
      <c r="B1346" s="1328"/>
      <c r="C1346" s="136"/>
      <c r="D1346" s="265"/>
      <c r="E1346" s="136"/>
      <c r="F1346" s="284"/>
      <c r="G1346" s="164"/>
      <c r="H1346" s="109"/>
    </row>
    <row r="1347" spans="1:9" ht="15" thickBot="1" x14ac:dyDescent="0.35">
      <c r="A1347" s="121"/>
      <c r="B1347" s="107"/>
      <c r="C1347" s="107"/>
      <c r="D1347" s="107"/>
      <c r="E1347" s="107"/>
      <c r="F1347" s="107"/>
      <c r="G1347" s="122" t="s">
        <v>241</v>
      </c>
      <c r="H1347" s="123">
        <f>ROUND(SUM(G1344:G1345),0)</f>
        <v>6423</v>
      </c>
    </row>
    <row r="1348" spans="1:9" ht="15" thickBot="1" x14ac:dyDescent="0.35">
      <c r="A1348" s="121"/>
      <c r="B1348" s="107"/>
      <c r="C1348" s="107"/>
      <c r="D1348" s="107"/>
      <c r="E1348" s="107"/>
      <c r="F1348" s="107"/>
      <c r="H1348" s="185"/>
    </row>
    <row r="1349" spans="1:9" ht="15" thickBot="1" x14ac:dyDescent="0.35">
      <c r="A1349" s="140"/>
      <c r="B1349" s="133"/>
      <c r="C1349" s="133"/>
      <c r="D1349" s="133"/>
      <c r="E1349" s="167"/>
      <c r="F1349" s="168"/>
      <c r="G1349" s="169" t="s">
        <v>257</v>
      </c>
      <c r="H1349" s="123">
        <f>(H1328+H1335+H1341+H1347)</f>
        <v>813607</v>
      </c>
      <c r="I1349" s="166"/>
    </row>
    <row r="1350" spans="1:9" ht="14.4" thickBot="1" x14ac:dyDescent="0.3"/>
    <row r="1351" spans="1:9" ht="14.4" thickBot="1" x14ac:dyDescent="0.3">
      <c r="A1351" s="100" t="s">
        <v>333</v>
      </c>
      <c r="B1351" s="1285" t="str">
        <f>+'[73]PRESUP. CACHENCHE'!B64</f>
        <v>LIMPIEZA Y ASEO DE OBRA</v>
      </c>
      <c r="C1351" s="1285"/>
      <c r="D1351" s="1285"/>
      <c r="E1351" s="1285"/>
      <c r="F1351" s="1285"/>
      <c r="G1351" s="101" t="s">
        <v>235</v>
      </c>
      <c r="H1351" s="102" t="str">
        <f>+'[73]PRESUP. CACHENCHE'!C64</f>
        <v>M2</v>
      </c>
    </row>
    <row r="1352" spans="1:9" ht="14.4" x14ac:dyDescent="0.3">
      <c r="A1352" s="105"/>
      <c r="B1352" s="106"/>
      <c r="C1352" s="107"/>
      <c r="D1352" s="106"/>
      <c r="E1352" s="106"/>
      <c r="F1352" s="106"/>
      <c r="G1352" s="108"/>
      <c r="H1352" s="109"/>
    </row>
    <row r="1353" spans="1:9" ht="15" thickBot="1" x14ac:dyDescent="0.35">
      <c r="A1353" s="105" t="s">
        <v>236</v>
      </c>
      <c r="B1353" s="106"/>
      <c r="C1353" s="107"/>
      <c r="D1353" s="107"/>
      <c r="E1353" s="107"/>
      <c r="F1353" s="107"/>
      <c r="G1353" s="110"/>
      <c r="H1353" s="185"/>
    </row>
    <row r="1354" spans="1:9" ht="14.4" x14ac:dyDescent="0.3">
      <c r="A1354" s="1286" t="s">
        <v>237</v>
      </c>
      <c r="B1354" s="1287"/>
      <c r="C1354" s="1288"/>
      <c r="D1354" s="172" t="s">
        <v>1</v>
      </c>
      <c r="E1354" s="173" t="s">
        <v>238</v>
      </c>
      <c r="F1354" s="157" t="s">
        <v>239</v>
      </c>
      <c r="G1354" s="233" t="s">
        <v>240</v>
      </c>
      <c r="H1354" s="175"/>
    </row>
    <row r="1355" spans="1:9" ht="14.4" x14ac:dyDescent="0.3">
      <c r="A1355" s="1331" t="s">
        <v>268</v>
      </c>
      <c r="B1355" s="1347"/>
      <c r="C1355" s="1348"/>
      <c r="D1355" s="116" t="s">
        <v>261</v>
      </c>
      <c r="E1355" s="117"/>
      <c r="F1355" s="118">
        <v>0.1</v>
      </c>
      <c r="G1355" s="117">
        <f>+F1355*H1376</f>
        <v>136.54545454545453</v>
      </c>
      <c r="H1355" s="176"/>
    </row>
    <row r="1356" spans="1:9" ht="14.4" thickBot="1" x14ac:dyDescent="0.3">
      <c r="A1356" s="1320"/>
      <c r="B1356" s="1321"/>
      <c r="C1356" s="1322"/>
      <c r="D1356" s="240"/>
      <c r="E1356" s="241"/>
      <c r="F1356" s="242"/>
      <c r="G1356" s="243"/>
      <c r="H1356" s="184"/>
    </row>
    <row r="1357" spans="1:9" ht="15" thickBot="1" x14ac:dyDescent="0.35">
      <c r="A1357" s="121"/>
      <c r="B1357" s="107"/>
      <c r="C1357" s="107"/>
      <c r="D1357" s="107"/>
      <c r="E1357" s="107"/>
      <c r="F1357" s="107"/>
      <c r="G1357" s="122" t="s">
        <v>241</v>
      </c>
      <c r="H1357" s="139">
        <f>(SUM(G1355:G1356))</f>
        <v>136.54545454545453</v>
      </c>
    </row>
    <row r="1358" spans="1:9" ht="15" thickBot="1" x14ac:dyDescent="0.35">
      <c r="A1358" s="105" t="s">
        <v>242</v>
      </c>
      <c r="B1358" s="106"/>
      <c r="C1358" s="107"/>
      <c r="D1358" s="107"/>
      <c r="E1358" s="107"/>
      <c r="F1358" s="107"/>
      <c r="G1358" s="110"/>
      <c r="H1358" s="185"/>
    </row>
    <row r="1359" spans="1:9" ht="14.4" x14ac:dyDescent="0.3">
      <c r="A1359" s="1296" t="s">
        <v>237</v>
      </c>
      <c r="B1359" s="1297"/>
      <c r="C1359" s="1297"/>
      <c r="D1359" s="157" t="s">
        <v>1</v>
      </c>
      <c r="E1359" s="157" t="s">
        <v>243</v>
      </c>
      <c r="F1359" s="157" t="s">
        <v>239</v>
      </c>
      <c r="G1359" s="174" t="s">
        <v>240</v>
      </c>
      <c r="H1359" s="283"/>
    </row>
    <row r="1360" spans="1:9" ht="14.4" x14ac:dyDescent="0.3">
      <c r="A1360" s="1342"/>
      <c r="B1360" s="1343"/>
      <c r="C1360" s="1343"/>
      <c r="D1360" s="244"/>
      <c r="E1360" s="245"/>
      <c r="F1360" s="259"/>
      <c r="G1360" s="281"/>
      <c r="H1360" s="238"/>
    </row>
    <row r="1361" spans="1:17" ht="14.4" x14ac:dyDescent="0.3">
      <c r="A1361" s="1342"/>
      <c r="B1361" s="1343"/>
      <c r="C1361" s="1343"/>
      <c r="D1361" s="244"/>
      <c r="E1361" s="245"/>
      <c r="F1361" s="200"/>
      <c r="G1361" s="279"/>
      <c r="H1361" s="238"/>
    </row>
    <row r="1362" spans="1:17" ht="14.4" x14ac:dyDescent="0.3">
      <c r="A1362" s="1342"/>
      <c r="B1362" s="1343"/>
      <c r="C1362" s="1343"/>
      <c r="D1362" s="244"/>
      <c r="E1362" s="245"/>
      <c r="F1362" s="131"/>
      <c r="G1362" s="279"/>
      <c r="H1362" s="238"/>
    </row>
    <row r="1363" spans="1:17" ht="15" thickBot="1" x14ac:dyDescent="0.35">
      <c r="A1363" s="1358"/>
      <c r="B1363" s="1359"/>
      <c r="C1363" s="1359"/>
      <c r="D1363" s="282"/>
      <c r="E1363" s="285"/>
      <c r="F1363" s="163"/>
      <c r="G1363" s="280"/>
      <c r="H1363" s="290"/>
    </row>
    <row r="1364" spans="1:17" ht="15" thickBot="1" x14ac:dyDescent="0.35">
      <c r="A1364" s="121"/>
      <c r="B1364" s="107"/>
      <c r="C1364" s="107"/>
      <c r="D1364" s="107"/>
      <c r="E1364" s="107"/>
      <c r="F1364" s="107"/>
      <c r="G1364" s="122" t="s">
        <v>241</v>
      </c>
      <c r="H1364" s="139">
        <f>(SUM(G1360:G1363))</f>
        <v>0</v>
      </c>
    </row>
    <row r="1365" spans="1:17" ht="15" thickBot="1" x14ac:dyDescent="0.35">
      <c r="A1365" s="105" t="s">
        <v>245</v>
      </c>
      <c r="B1365" s="106"/>
      <c r="C1365" s="107"/>
      <c r="D1365" s="107"/>
      <c r="E1365" s="107"/>
      <c r="F1365" s="107"/>
      <c r="G1365" s="110"/>
      <c r="H1365" s="185"/>
      <c r="K1365" s="296"/>
      <c r="L1365" s="296"/>
      <c r="M1365" s="296"/>
      <c r="N1365" s="296"/>
      <c r="O1365" s="296"/>
      <c r="P1365" s="296"/>
      <c r="Q1365" s="296"/>
    </row>
    <row r="1366" spans="1:17" ht="14.4" x14ac:dyDescent="0.3">
      <c r="A1366" s="1300" t="s">
        <v>246</v>
      </c>
      <c r="B1366" s="1301"/>
      <c r="C1366" s="189" t="s">
        <v>247</v>
      </c>
      <c r="D1366" s="142" t="s">
        <v>248</v>
      </c>
      <c r="E1366" s="142" t="s">
        <v>249</v>
      </c>
      <c r="F1366" s="142" t="s">
        <v>238</v>
      </c>
      <c r="G1366" s="144" t="s">
        <v>240</v>
      </c>
      <c r="H1366" s="175"/>
    </row>
    <row r="1367" spans="1:17" ht="14.4" x14ac:dyDescent="0.3">
      <c r="A1367" s="1331"/>
      <c r="B1367" s="1348"/>
      <c r="C1367" s="148"/>
      <c r="D1367" s="129"/>
      <c r="E1367" s="148"/>
      <c r="F1367" s="131"/>
      <c r="G1367" s="254"/>
      <c r="H1367" s="176"/>
    </row>
    <row r="1368" spans="1:17" ht="14.4" x14ac:dyDescent="0.3">
      <c r="A1368" s="1289"/>
      <c r="B1368" s="1291"/>
      <c r="C1368" s="151"/>
      <c r="D1368" s="129"/>
      <c r="E1368" s="152"/>
      <c r="F1368" s="150"/>
      <c r="G1368" s="160"/>
      <c r="H1368" s="176"/>
    </row>
    <row r="1369" spans="1:17" ht="15" thickBot="1" x14ac:dyDescent="0.35">
      <c r="A1369" s="1329"/>
      <c r="B1369" s="1330"/>
      <c r="C1369" s="135"/>
      <c r="D1369" s="155"/>
      <c r="E1369" s="137"/>
      <c r="F1369" s="138"/>
      <c r="G1369" s="193"/>
      <c r="H1369" s="184"/>
    </row>
    <row r="1370" spans="1:17" ht="15" thickBot="1" x14ac:dyDescent="0.35">
      <c r="A1370" s="121"/>
      <c r="B1370" s="107"/>
      <c r="C1370" s="107"/>
      <c r="D1370" s="107"/>
      <c r="E1370" s="107"/>
      <c r="F1370" s="107"/>
      <c r="G1370" s="122" t="s">
        <v>241</v>
      </c>
      <c r="H1370" s="139">
        <f>(SUM(G1367:G1369))</f>
        <v>0</v>
      </c>
    </row>
    <row r="1371" spans="1:17" ht="15" thickBot="1" x14ac:dyDescent="0.35">
      <c r="A1371" s="105" t="s">
        <v>250</v>
      </c>
      <c r="B1371" s="106"/>
      <c r="C1371" s="107"/>
      <c r="D1371" s="107"/>
      <c r="E1371" s="107"/>
      <c r="F1371" s="107"/>
      <c r="G1371" s="110"/>
      <c r="H1371" s="185"/>
    </row>
    <row r="1372" spans="1:17" ht="14.4" x14ac:dyDescent="0.3">
      <c r="A1372" s="1302" t="s">
        <v>251</v>
      </c>
      <c r="B1372" s="1303"/>
      <c r="C1372" s="157" t="s">
        <v>252</v>
      </c>
      <c r="D1372" s="157" t="s">
        <v>253</v>
      </c>
      <c r="E1372" s="194" t="s">
        <v>254</v>
      </c>
      <c r="F1372" s="157" t="s">
        <v>239</v>
      </c>
      <c r="G1372" s="174" t="s">
        <v>240</v>
      </c>
      <c r="H1372" s="283"/>
    </row>
    <row r="1373" spans="1:17" ht="14.4" x14ac:dyDescent="0.3">
      <c r="A1373" s="1292" t="s">
        <v>305</v>
      </c>
      <c r="B1373" s="1294"/>
      <c r="C1373" s="150">
        <f>+[73]M.O!N45*2</f>
        <v>94900</v>
      </c>
      <c r="D1373" s="255">
        <v>1.8</v>
      </c>
      <c r="E1373" s="150">
        <f>+C1373*D1373</f>
        <v>170820</v>
      </c>
      <c r="F1373" s="264">
        <v>125.10119840213051</v>
      </c>
      <c r="G1373" s="160">
        <f>+E1373/F1373</f>
        <v>1365.4545454545453</v>
      </c>
      <c r="H1373" s="238"/>
    </row>
    <row r="1374" spans="1:17" ht="14.4" x14ac:dyDescent="0.3">
      <c r="A1374" s="1292"/>
      <c r="B1374" s="1294"/>
      <c r="C1374" s="150"/>
      <c r="D1374" s="255"/>
      <c r="E1374" s="150"/>
      <c r="F1374" s="264"/>
      <c r="G1374" s="160"/>
      <c r="H1374" s="238"/>
    </row>
    <row r="1375" spans="1:17" ht="15" thickBot="1" x14ac:dyDescent="0.35">
      <c r="A1375" s="1326"/>
      <c r="B1375" s="1328"/>
      <c r="C1375" s="136"/>
      <c r="D1375" s="265"/>
      <c r="E1375" s="136"/>
      <c r="F1375" s="284"/>
      <c r="G1375" s="164"/>
      <c r="H1375" s="109"/>
    </row>
    <row r="1376" spans="1:17" ht="15" thickBot="1" x14ac:dyDescent="0.35">
      <c r="A1376" s="121"/>
      <c r="B1376" s="107"/>
      <c r="C1376" s="107"/>
      <c r="D1376" s="107"/>
      <c r="E1376" s="107"/>
      <c r="F1376" s="107"/>
      <c r="G1376" s="122" t="s">
        <v>241</v>
      </c>
      <c r="H1376" s="123">
        <f>SUM(G1373:G1374)</f>
        <v>1365.4545454545453</v>
      </c>
    </row>
    <row r="1377" spans="1:8" ht="15" thickBot="1" x14ac:dyDescent="0.35">
      <c r="A1377" s="121"/>
      <c r="B1377" s="107"/>
      <c r="C1377" s="107"/>
      <c r="D1377" s="107"/>
      <c r="E1377" s="107"/>
      <c r="F1377" s="107"/>
      <c r="H1377" s="185"/>
    </row>
    <row r="1378" spans="1:8" ht="15" thickBot="1" x14ac:dyDescent="0.35">
      <c r="A1378" s="140"/>
      <c r="B1378" s="133"/>
      <c r="C1378" s="133"/>
      <c r="D1378" s="133"/>
      <c r="E1378" s="167"/>
      <c r="F1378" s="168"/>
      <c r="G1378" s="169" t="s">
        <v>257</v>
      </c>
      <c r="H1378" s="123">
        <f>(H1357+H1364+H1370+H1376)</f>
        <v>1501.9999999999998</v>
      </c>
    </row>
  </sheetData>
  <mergeCells count="791">
    <mergeCell ref="A1369:B1369"/>
    <mergeCell ref="A1372:B1372"/>
    <mergeCell ref="A1373:B1373"/>
    <mergeCell ref="A1374:B1374"/>
    <mergeCell ref="A1375:B1375"/>
    <mergeCell ref="A1361:C1361"/>
    <mergeCell ref="A1362:C1362"/>
    <mergeCell ref="A1363:C1363"/>
    <mergeCell ref="A1366:B1366"/>
    <mergeCell ref="A1367:B1367"/>
    <mergeCell ref="A1368:B1368"/>
    <mergeCell ref="B1351:F1351"/>
    <mergeCell ref="A1354:C1354"/>
    <mergeCell ref="A1355:C1355"/>
    <mergeCell ref="A1356:C1356"/>
    <mergeCell ref="A1359:C1359"/>
    <mergeCell ref="A1360:C1360"/>
    <mergeCell ref="A1339:B1339"/>
    <mergeCell ref="A1340:B1340"/>
    <mergeCell ref="A1343:B1343"/>
    <mergeCell ref="A1344:B1344"/>
    <mergeCell ref="A1345:B1345"/>
    <mergeCell ref="A1346:B1346"/>
    <mergeCell ref="A1331:C1331"/>
    <mergeCell ref="A1332:C1332"/>
    <mergeCell ref="A1333:C1333"/>
    <mergeCell ref="A1334:C1334"/>
    <mergeCell ref="A1337:B1337"/>
    <mergeCell ref="A1338:B1338"/>
    <mergeCell ref="B1321:F1321"/>
    <mergeCell ref="A1324:C1324"/>
    <mergeCell ref="A1325:C1325"/>
    <mergeCell ref="A1326:C1326"/>
    <mergeCell ref="A1327:C1327"/>
    <mergeCell ref="A1330:C1330"/>
    <mergeCell ref="A1309:B1309"/>
    <mergeCell ref="A1310:B1310"/>
    <mergeCell ref="A1313:B1313"/>
    <mergeCell ref="A1314:B1314"/>
    <mergeCell ref="A1315:B1315"/>
    <mergeCell ref="A1316:B1316"/>
    <mergeCell ref="A1301:C1301"/>
    <mergeCell ref="A1302:C1302"/>
    <mergeCell ref="A1303:C1303"/>
    <mergeCell ref="A1304:C1304"/>
    <mergeCell ref="A1307:B1307"/>
    <mergeCell ref="A1308:B1308"/>
    <mergeCell ref="B1291:F1291"/>
    <mergeCell ref="A1294:C1294"/>
    <mergeCell ref="A1295:C1295"/>
    <mergeCell ref="A1296:C1296"/>
    <mergeCell ref="A1297:C1297"/>
    <mergeCell ref="A1300:C1300"/>
    <mergeCell ref="A1279:B1279"/>
    <mergeCell ref="A1280:B1280"/>
    <mergeCell ref="A1283:B1283"/>
    <mergeCell ref="A1284:B1284"/>
    <mergeCell ref="A1285:B1285"/>
    <mergeCell ref="A1286:B1286"/>
    <mergeCell ref="A1271:C1271"/>
    <mergeCell ref="A1272:C1272"/>
    <mergeCell ref="A1273:C1273"/>
    <mergeCell ref="A1274:C1274"/>
    <mergeCell ref="A1277:B1277"/>
    <mergeCell ref="A1278:B1278"/>
    <mergeCell ref="B1261:F1261"/>
    <mergeCell ref="A1264:C1264"/>
    <mergeCell ref="A1265:C1265"/>
    <mergeCell ref="A1266:C1266"/>
    <mergeCell ref="A1267:C1267"/>
    <mergeCell ref="A1270:C1270"/>
    <mergeCell ref="A1249:B1249"/>
    <mergeCell ref="A1250:B1250"/>
    <mergeCell ref="A1253:B1253"/>
    <mergeCell ref="A1254:B1254"/>
    <mergeCell ref="A1255:B1255"/>
    <mergeCell ref="A1256:B1256"/>
    <mergeCell ref="A1241:C1241"/>
    <mergeCell ref="A1242:C1242"/>
    <mergeCell ref="A1243:C1243"/>
    <mergeCell ref="A1244:C1244"/>
    <mergeCell ref="A1247:B1247"/>
    <mergeCell ref="A1248:B1248"/>
    <mergeCell ref="A1235:C1235"/>
    <mergeCell ref="A1236:C1236"/>
    <mergeCell ref="A1237:C1237"/>
    <mergeCell ref="A1238:C1238"/>
    <mergeCell ref="A1239:C1239"/>
    <mergeCell ref="A1240:C1240"/>
    <mergeCell ref="A1221:B1221"/>
    <mergeCell ref="B1226:F1226"/>
    <mergeCell ref="A1229:C1229"/>
    <mergeCell ref="A1230:C1230"/>
    <mergeCell ref="A1231:C1231"/>
    <mergeCell ref="A1232:C1232"/>
    <mergeCell ref="A1213:B1213"/>
    <mergeCell ref="A1214:B1214"/>
    <mergeCell ref="A1215:B1215"/>
    <mergeCell ref="A1218:B1218"/>
    <mergeCell ref="A1219:B1219"/>
    <mergeCell ref="A1220:B1220"/>
    <mergeCell ref="A1205:C1205"/>
    <mergeCell ref="A1206:C1206"/>
    <mergeCell ref="A1207:C1207"/>
    <mergeCell ref="A1208:C1208"/>
    <mergeCell ref="A1209:C1209"/>
    <mergeCell ref="A1212:B1212"/>
    <mergeCell ref="A1191:B1191"/>
    <mergeCell ref="B1196:F1196"/>
    <mergeCell ref="A1199:C1199"/>
    <mergeCell ref="A1200:C1200"/>
    <mergeCell ref="A1201:C1201"/>
    <mergeCell ref="A1202:C1202"/>
    <mergeCell ref="A1183:B1183"/>
    <mergeCell ref="A1184:B1184"/>
    <mergeCell ref="A1185:B1185"/>
    <mergeCell ref="A1188:B1188"/>
    <mergeCell ref="A1189:B1189"/>
    <mergeCell ref="A1190:B1190"/>
    <mergeCell ref="A1175:C1175"/>
    <mergeCell ref="A1176:C1176"/>
    <mergeCell ref="A1177:C1177"/>
    <mergeCell ref="A1178:C1178"/>
    <mergeCell ref="A1179:C1179"/>
    <mergeCell ref="A1182:B1182"/>
    <mergeCell ref="A1161:B1161"/>
    <mergeCell ref="B1166:F1166"/>
    <mergeCell ref="A1169:C1169"/>
    <mergeCell ref="A1170:C1170"/>
    <mergeCell ref="A1171:C1171"/>
    <mergeCell ref="A1172:C1172"/>
    <mergeCell ref="A1153:B1153"/>
    <mergeCell ref="A1154:B1154"/>
    <mergeCell ref="A1155:B1155"/>
    <mergeCell ref="A1158:B1158"/>
    <mergeCell ref="A1159:B1159"/>
    <mergeCell ref="A1160:B1160"/>
    <mergeCell ref="A1145:C1145"/>
    <mergeCell ref="A1146:C1146"/>
    <mergeCell ref="A1147:C1147"/>
    <mergeCell ref="A1148:C1148"/>
    <mergeCell ref="A1149:C1149"/>
    <mergeCell ref="A1152:B1152"/>
    <mergeCell ref="A1137:C1137"/>
    <mergeCell ref="A1138:C1138"/>
    <mergeCell ref="A1141:C1141"/>
    <mergeCell ref="A1142:C1142"/>
    <mergeCell ref="A1143:C1143"/>
    <mergeCell ref="A1144:C1144"/>
    <mergeCell ref="A1125:B1125"/>
    <mergeCell ref="A1126:B1126"/>
    <mergeCell ref="A1127:B1127"/>
    <mergeCell ref="B1132:F1132"/>
    <mergeCell ref="A1135:C1135"/>
    <mergeCell ref="A1136:C1136"/>
    <mergeCell ref="A1115:C1115"/>
    <mergeCell ref="A1118:B1118"/>
    <mergeCell ref="A1119:B1119"/>
    <mergeCell ref="A1120:B1120"/>
    <mergeCell ref="A1121:B1121"/>
    <mergeCell ref="A1124:B1124"/>
    <mergeCell ref="A1107:C1107"/>
    <mergeCell ref="A1108:C1108"/>
    <mergeCell ref="A1109:C1109"/>
    <mergeCell ref="A1112:C1112"/>
    <mergeCell ref="A1113:C1113"/>
    <mergeCell ref="A1114:C1114"/>
    <mergeCell ref="A1095:B1095"/>
    <mergeCell ref="A1096:B1096"/>
    <mergeCell ref="A1097:B1097"/>
    <mergeCell ref="A1098:B1098"/>
    <mergeCell ref="B1103:F1103"/>
    <mergeCell ref="A1106:C1106"/>
    <mergeCell ref="A1085:C1085"/>
    <mergeCell ref="A1086:C1086"/>
    <mergeCell ref="A1089:B1089"/>
    <mergeCell ref="A1090:B1090"/>
    <mergeCell ref="A1091:B1091"/>
    <mergeCell ref="A1092:B1092"/>
    <mergeCell ref="A1077:C1077"/>
    <mergeCell ref="A1078:C1078"/>
    <mergeCell ref="A1079:C1079"/>
    <mergeCell ref="A1082:C1082"/>
    <mergeCell ref="A1083:C1083"/>
    <mergeCell ref="A1084:C1084"/>
    <mergeCell ref="A1065:B1065"/>
    <mergeCell ref="A1066:B1066"/>
    <mergeCell ref="A1067:B1067"/>
    <mergeCell ref="A1068:B1068"/>
    <mergeCell ref="B1073:F1073"/>
    <mergeCell ref="A1076:C1076"/>
    <mergeCell ref="A1055:C1055"/>
    <mergeCell ref="A1056:C1056"/>
    <mergeCell ref="A1059:B1059"/>
    <mergeCell ref="A1060:B1060"/>
    <mergeCell ref="A1061:B1061"/>
    <mergeCell ref="A1062:B1062"/>
    <mergeCell ref="A1047:C1047"/>
    <mergeCell ref="A1048:C1048"/>
    <mergeCell ref="A1049:C1049"/>
    <mergeCell ref="A1052:C1052"/>
    <mergeCell ref="A1053:C1053"/>
    <mergeCell ref="A1054:C1054"/>
    <mergeCell ref="A1035:B1035"/>
    <mergeCell ref="A1036:B1036"/>
    <mergeCell ref="A1037:B1037"/>
    <mergeCell ref="A1038:B1038"/>
    <mergeCell ref="B1043:F1043"/>
    <mergeCell ref="A1046:C1046"/>
    <mergeCell ref="A1025:C1025"/>
    <mergeCell ref="A1026:C1026"/>
    <mergeCell ref="A1029:B1029"/>
    <mergeCell ref="A1030:B1030"/>
    <mergeCell ref="A1031:B1031"/>
    <mergeCell ref="A1032:B1032"/>
    <mergeCell ref="A1017:C1017"/>
    <mergeCell ref="A1018:C1018"/>
    <mergeCell ref="A1019:C1019"/>
    <mergeCell ref="A1022:C1022"/>
    <mergeCell ref="A1023:C1023"/>
    <mergeCell ref="A1024:C1024"/>
    <mergeCell ref="A1005:B1005"/>
    <mergeCell ref="A1006:B1006"/>
    <mergeCell ref="A1007:B1007"/>
    <mergeCell ref="A1008:B1008"/>
    <mergeCell ref="B1013:F1013"/>
    <mergeCell ref="A1016:C1016"/>
    <mergeCell ref="A995:C995"/>
    <mergeCell ref="A996:C996"/>
    <mergeCell ref="A999:B999"/>
    <mergeCell ref="A1000:B1000"/>
    <mergeCell ref="A1001:B1001"/>
    <mergeCell ref="A1002:B1002"/>
    <mergeCell ref="A987:C987"/>
    <mergeCell ref="A988:C988"/>
    <mergeCell ref="A989:C989"/>
    <mergeCell ref="A992:C992"/>
    <mergeCell ref="A993:C993"/>
    <mergeCell ref="A994:C994"/>
    <mergeCell ref="A975:B975"/>
    <mergeCell ref="A976:B976"/>
    <mergeCell ref="A977:B977"/>
    <mergeCell ref="A978:B978"/>
    <mergeCell ref="B983:F983"/>
    <mergeCell ref="A986:C986"/>
    <mergeCell ref="A965:C965"/>
    <mergeCell ref="A966:C966"/>
    <mergeCell ref="A969:B969"/>
    <mergeCell ref="A970:B970"/>
    <mergeCell ref="A971:B971"/>
    <mergeCell ref="A972:B972"/>
    <mergeCell ref="A957:C957"/>
    <mergeCell ref="A958:C958"/>
    <mergeCell ref="A959:C959"/>
    <mergeCell ref="A962:C962"/>
    <mergeCell ref="A963:C963"/>
    <mergeCell ref="A964:C964"/>
    <mergeCell ref="A945:B945"/>
    <mergeCell ref="A946:B946"/>
    <mergeCell ref="A947:B947"/>
    <mergeCell ref="A948:B948"/>
    <mergeCell ref="B953:F953"/>
    <mergeCell ref="A956:C956"/>
    <mergeCell ref="A935:C935"/>
    <mergeCell ref="A936:C936"/>
    <mergeCell ref="A939:B939"/>
    <mergeCell ref="A940:B940"/>
    <mergeCell ref="A941:B941"/>
    <mergeCell ref="A942:B942"/>
    <mergeCell ref="A927:C927"/>
    <mergeCell ref="A928:C928"/>
    <mergeCell ref="A929:C929"/>
    <mergeCell ref="A932:C932"/>
    <mergeCell ref="A933:C933"/>
    <mergeCell ref="A934:C934"/>
    <mergeCell ref="A915:B915"/>
    <mergeCell ref="A916:B916"/>
    <mergeCell ref="A917:B917"/>
    <mergeCell ref="A918:B918"/>
    <mergeCell ref="B923:F923"/>
    <mergeCell ref="A926:C926"/>
    <mergeCell ref="A905:C905"/>
    <mergeCell ref="A906:C906"/>
    <mergeCell ref="A909:B909"/>
    <mergeCell ref="A910:B910"/>
    <mergeCell ref="A911:B911"/>
    <mergeCell ref="A912:B912"/>
    <mergeCell ref="A897:C897"/>
    <mergeCell ref="A898:C898"/>
    <mergeCell ref="A899:C899"/>
    <mergeCell ref="A902:C902"/>
    <mergeCell ref="A903:C903"/>
    <mergeCell ref="A904:C904"/>
    <mergeCell ref="A883:B883"/>
    <mergeCell ref="A886:B886"/>
    <mergeCell ref="A887:B887"/>
    <mergeCell ref="A888:B888"/>
    <mergeCell ref="B893:F893"/>
    <mergeCell ref="A896:C896"/>
    <mergeCell ref="A875:C875"/>
    <mergeCell ref="A876:C876"/>
    <mergeCell ref="A877:C877"/>
    <mergeCell ref="A880:B880"/>
    <mergeCell ref="A881:B881"/>
    <mergeCell ref="A882:B882"/>
    <mergeCell ref="B865:F865"/>
    <mergeCell ref="A868:C868"/>
    <mergeCell ref="A869:C869"/>
    <mergeCell ref="A870:C870"/>
    <mergeCell ref="A873:C873"/>
    <mergeCell ref="A874:C874"/>
    <mergeCell ref="A853:B853"/>
    <mergeCell ref="A854:B854"/>
    <mergeCell ref="A855:B855"/>
    <mergeCell ref="A858:B858"/>
    <mergeCell ref="A859:B859"/>
    <mergeCell ref="A860:B860"/>
    <mergeCell ref="A845:C845"/>
    <mergeCell ref="A846:C846"/>
    <mergeCell ref="A847:C847"/>
    <mergeCell ref="A848:C848"/>
    <mergeCell ref="A849:C849"/>
    <mergeCell ref="A852:B852"/>
    <mergeCell ref="A831:B831"/>
    <mergeCell ref="B836:F836"/>
    <mergeCell ref="A839:C839"/>
    <mergeCell ref="A840:C840"/>
    <mergeCell ref="A841:C841"/>
    <mergeCell ref="A842:C842"/>
    <mergeCell ref="A823:B823"/>
    <mergeCell ref="A824:B824"/>
    <mergeCell ref="A825:B825"/>
    <mergeCell ref="A826:B826"/>
    <mergeCell ref="A829:B829"/>
    <mergeCell ref="A830:B830"/>
    <mergeCell ref="A813:C813"/>
    <mergeCell ref="A816:C816"/>
    <mergeCell ref="A817:C817"/>
    <mergeCell ref="A818:C818"/>
    <mergeCell ref="A819:C819"/>
    <mergeCell ref="A820:C820"/>
    <mergeCell ref="A801:B801"/>
    <mergeCell ref="A802:B802"/>
    <mergeCell ref="B807:F807"/>
    <mergeCell ref="A810:C810"/>
    <mergeCell ref="A811:C811"/>
    <mergeCell ref="A812:C812"/>
    <mergeCell ref="A791:C791"/>
    <mergeCell ref="A794:B794"/>
    <mergeCell ref="A795:B795"/>
    <mergeCell ref="A796:B796"/>
    <mergeCell ref="A797:B797"/>
    <mergeCell ref="A800:B800"/>
    <mergeCell ref="A783:C783"/>
    <mergeCell ref="A784:C784"/>
    <mergeCell ref="A787:C787"/>
    <mergeCell ref="A788:C788"/>
    <mergeCell ref="A789:C789"/>
    <mergeCell ref="A790:C790"/>
    <mergeCell ref="A770:B770"/>
    <mergeCell ref="A772:B772"/>
    <mergeCell ref="A773:B773"/>
    <mergeCell ref="B778:F778"/>
    <mergeCell ref="A781:C781"/>
    <mergeCell ref="A782:C782"/>
    <mergeCell ref="A760:C760"/>
    <mergeCell ref="A761:C761"/>
    <mergeCell ref="A764:B764"/>
    <mergeCell ref="A765:B765"/>
    <mergeCell ref="A766:B766"/>
    <mergeCell ref="A767:B767"/>
    <mergeCell ref="A752:C752"/>
    <mergeCell ref="A753:C753"/>
    <mergeCell ref="A754:C754"/>
    <mergeCell ref="A757:C757"/>
    <mergeCell ref="A758:C758"/>
    <mergeCell ref="A759:C759"/>
    <mergeCell ref="A737:B737"/>
    <mergeCell ref="A738:B738"/>
    <mergeCell ref="A741:B741"/>
    <mergeCell ref="A743:B743"/>
    <mergeCell ref="B748:F748"/>
    <mergeCell ref="A751:C751"/>
    <mergeCell ref="A729:C729"/>
    <mergeCell ref="A730:C730"/>
    <mergeCell ref="A731:C731"/>
    <mergeCell ref="A732:C732"/>
    <mergeCell ref="A735:B735"/>
    <mergeCell ref="A736:B736"/>
    <mergeCell ref="B719:F719"/>
    <mergeCell ref="A722:C722"/>
    <mergeCell ref="A723:C723"/>
    <mergeCell ref="A724:C724"/>
    <mergeCell ref="A725:C725"/>
    <mergeCell ref="A728:C728"/>
    <mergeCell ref="A706:B706"/>
    <mergeCell ref="A707:B707"/>
    <mergeCell ref="A708:B708"/>
    <mergeCell ref="A711:B711"/>
    <mergeCell ref="A713:B713"/>
    <mergeCell ref="A714:B714"/>
    <mergeCell ref="A698:C698"/>
    <mergeCell ref="A699:C699"/>
    <mergeCell ref="A700:C700"/>
    <mergeCell ref="A701:C701"/>
    <mergeCell ref="A702:C702"/>
    <mergeCell ref="A705:B705"/>
    <mergeCell ref="A684:B684"/>
    <mergeCell ref="B689:F689"/>
    <mergeCell ref="A692:C692"/>
    <mergeCell ref="A693:C693"/>
    <mergeCell ref="A694:C694"/>
    <mergeCell ref="A695:C695"/>
    <mergeCell ref="A675:C675"/>
    <mergeCell ref="A676:C676"/>
    <mergeCell ref="A677:C677"/>
    <mergeCell ref="A678:C678"/>
    <mergeCell ref="A681:B681"/>
    <mergeCell ref="A683:B683"/>
    <mergeCell ref="A665:C665"/>
    <mergeCell ref="A668:C668"/>
    <mergeCell ref="A669:C669"/>
    <mergeCell ref="A670:C670"/>
    <mergeCell ref="A671:C671"/>
    <mergeCell ref="A672:C672"/>
    <mergeCell ref="A653:B653"/>
    <mergeCell ref="A654:B654"/>
    <mergeCell ref="B659:F659"/>
    <mergeCell ref="A662:C662"/>
    <mergeCell ref="A663:C663"/>
    <mergeCell ref="A664:C664"/>
    <mergeCell ref="A642:C642"/>
    <mergeCell ref="A645:C645"/>
    <mergeCell ref="A646:C646"/>
    <mergeCell ref="A647:C647"/>
    <mergeCell ref="A648:C648"/>
    <mergeCell ref="A651:B651"/>
    <mergeCell ref="A634:C634"/>
    <mergeCell ref="A635:C635"/>
    <mergeCell ref="A638:C638"/>
    <mergeCell ref="A639:C639"/>
    <mergeCell ref="A640:C640"/>
    <mergeCell ref="A641:C641"/>
    <mergeCell ref="A620:B620"/>
    <mergeCell ref="A622:B622"/>
    <mergeCell ref="A623:B623"/>
    <mergeCell ref="B629:F629"/>
    <mergeCell ref="A632:C632"/>
    <mergeCell ref="A633:C633"/>
    <mergeCell ref="A610:C610"/>
    <mergeCell ref="A611:C611"/>
    <mergeCell ref="A614:C614"/>
    <mergeCell ref="A615:C615"/>
    <mergeCell ref="A616:C616"/>
    <mergeCell ref="A617:C617"/>
    <mergeCell ref="A602:C602"/>
    <mergeCell ref="A603:C603"/>
    <mergeCell ref="A604:C604"/>
    <mergeCell ref="A607:C607"/>
    <mergeCell ref="A608:C608"/>
    <mergeCell ref="A609:C609"/>
    <mergeCell ref="A587:C587"/>
    <mergeCell ref="A590:B590"/>
    <mergeCell ref="A592:B592"/>
    <mergeCell ref="A593:B593"/>
    <mergeCell ref="B598:F598"/>
    <mergeCell ref="A601:C601"/>
    <mergeCell ref="A579:C579"/>
    <mergeCell ref="A580:C580"/>
    <mergeCell ref="A581:C581"/>
    <mergeCell ref="A584:C584"/>
    <mergeCell ref="A585:C585"/>
    <mergeCell ref="A586:C586"/>
    <mergeCell ref="A571:C571"/>
    <mergeCell ref="A572:C572"/>
    <mergeCell ref="A573:C573"/>
    <mergeCell ref="A574:C574"/>
    <mergeCell ref="A577:C577"/>
    <mergeCell ref="A578:C578"/>
    <mergeCell ref="A556:C556"/>
    <mergeCell ref="A557:C557"/>
    <mergeCell ref="A560:B560"/>
    <mergeCell ref="A562:B562"/>
    <mergeCell ref="A563:B563"/>
    <mergeCell ref="B568:F568"/>
    <mergeCell ref="A548:C548"/>
    <mergeCell ref="A549:C549"/>
    <mergeCell ref="A550:C550"/>
    <mergeCell ref="A551:C551"/>
    <mergeCell ref="A554:C554"/>
    <mergeCell ref="A555:C555"/>
    <mergeCell ref="B538:F538"/>
    <mergeCell ref="A541:C541"/>
    <mergeCell ref="A542:C542"/>
    <mergeCell ref="A543:C543"/>
    <mergeCell ref="A544:C544"/>
    <mergeCell ref="A547:C547"/>
    <mergeCell ref="A525:C525"/>
    <mergeCell ref="A526:C526"/>
    <mergeCell ref="A527:C527"/>
    <mergeCell ref="A530:B530"/>
    <mergeCell ref="A532:B532"/>
    <mergeCell ref="A533:B533"/>
    <mergeCell ref="A515:C515"/>
    <mergeCell ref="A518:C518"/>
    <mergeCell ref="A519:C519"/>
    <mergeCell ref="A520:C520"/>
    <mergeCell ref="A521:C521"/>
    <mergeCell ref="A524:C524"/>
    <mergeCell ref="A503:B503"/>
    <mergeCell ref="A504:B504"/>
    <mergeCell ref="B509:F509"/>
    <mergeCell ref="A512:C512"/>
    <mergeCell ref="A513:C513"/>
    <mergeCell ref="A514:C514"/>
    <mergeCell ref="A492:C492"/>
    <mergeCell ref="A495:C495"/>
    <mergeCell ref="A496:C496"/>
    <mergeCell ref="A497:C497"/>
    <mergeCell ref="A498:C498"/>
    <mergeCell ref="A501:B501"/>
    <mergeCell ref="A484:C484"/>
    <mergeCell ref="A485:C485"/>
    <mergeCell ref="A488:C488"/>
    <mergeCell ref="A489:C489"/>
    <mergeCell ref="A490:C490"/>
    <mergeCell ref="A491:C491"/>
    <mergeCell ref="A467:B467"/>
    <mergeCell ref="A468:B468"/>
    <mergeCell ref="A471:B471"/>
    <mergeCell ref="B479:F479"/>
    <mergeCell ref="A482:C482"/>
    <mergeCell ref="A483:C483"/>
    <mergeCell ref="A459:C459"/>
    <mergeCell ref="A460:C460"/>
    <mergeCell ref="A461:C461"/>
    <mergeCell ref="A462:C462"/>
    <mergeCell ref="A465:B465"/>
    <mergeCell ref="A466:B466"/>
    <mergeCell ref="B449:F449"/>
    <mergeCell ref="A452:C452"/>
    <mergeCell ref="A453:C453"/>
    <mergeCell ref="A454:C454"/>
    <mergeCell ref="A455:C455"/>
    <mergeCell ref="A458:C458"/>
    <mergeCell ref="A432:C432"/>
    <mergeCell ref="A435:B435"/>
    <mergeCell ref="A436:B436"/>
    <mergeCell ref="A437:B437"/>
    <mergeCell ref="A438:B438"/>
    <mergeCell ref="A441:B441"/>
    <mergeCell ref="A424:C424"/>
    <mergeCell ref="A425:C425"/>
    <mergeCell ref="A428:C428"/>
    <mergeCell ref="A429:C429"/>
    <mergeCell ref="A430:C430"/>
    <mergeCell ref="A431:C431"/>
    <mergeCell ref="A407:B407"/>
    <mergeCell ref="A408:B408"/>
    <mergeCell ref="A411:B411"/>
    <mergeCell ref="B419:F419"/>
    <mergeCell ref="A422:C422"/>
    <mergeCell ref="A423:C423"/>
    <mergeCell ref="A399:C399"/>
    <mergeCell ref="A400:C400"/>
    <mergeCell ref="A401:C401"/>
    <mergeCell ref="A402:C402"/>
    <mergeCell ref="A405:B405"/>
    <mergeCell ref="A406:B406"/>
    <mergeCell ref="B389:F389"/>
    <mergeCell ref="A392:C392"/>
    <mergeCell ref="A393:C393"/>
    <mergeCell ref="A394:C394"/>
    <mergeCell ref="A395:C395"/>
    <mergeCell ref="A398:C398"/>
    <mergeCell ref="A372:C372"/>
    <mergeCell ref="A375:B375"/>
    <mergeCell ref="A376:B376"/>
    <mergeCell ref="A377:B377"/>
    <mergeCell ref="A378:B378"/>
    <mergeCell ref="A381:B381"/>
    <mergeCell ref="A364:C364"/>
    <mergeCell ref="A365:C365"/>
    <mergeCell ref="A368:C368"/>
    <mergeCell ref="A369:C369"/>
    <mergeCell ref="A370:C370"/>
    <mergeCell ref="A371:C371"/>
    <mergeCell ref="A347:B347"/>
    <mergeCell ref="A348:B348"/>
    <mergeCell ref="A351:B351"/>
    <mergeCell ref="B359:F359"/>
    <mergeCell ref="A362:C362"/>
    <mergeCell ref="A363:C363"/>
    <mergeCell ref="A339:C339"/>
    <mergeCell ref="A340:C340"/>
    <mergeCell ref="A341:C341"/>
    <mergeCell ref="A342:C342"/>
    <mergeCell ref="A345:B345"/>
    <mergeCell ref="A346:B346"/>
    <mergeCell ref="B329:F329"/>
    <mergeCell ref="A332:C332"/>
    <mergeCell ref="A333:C333"/>
    <mergeCell ref="A334:C334"/>
    <mergeCell ref="A335:C335"/>
    <mergeCell ref="A338:C338"/>
    <mergeCell ref="A312:C312"/>
    <mergeCell ref="A315:B315"/>
    <mergeCell ref="A316:B316"/>
    <mergeCell ref="A317:B317"/>
    <mergeCell ref="A318:B318"/>
    <mergeCell ref="A321:B321"/>
    <mergeCell ref="A304:C304"/>
    <mergeCell ref="A305:C305"/>
    <mergeCell ref="A308:C308"/>
    <mergeCell ref="A309:C309"/>
    <mergeCell ref="A310:C310"/>
    <mergeCell ref="A311:C311"/>
    <mergeCell ref="A292:B292"/>
    <mergeCell ref="A293:B293"/>
    <mergeCell ref="A294:B294"/>
    <mergeCell ref="B299:F299"/>
    <mergeCell ref="A302:C302"/>
    <mergeCell ref="A303:C303"/>
    <mergeCell ref="A282:C282"/>
    <mergeCell ref="A285:B285"/>
    <mergeCell ref="A286:B286"/>
    <mergeCell ref="A287:B287"/>
    <mergeCell ref="A288:B288"/>
    <mergeCell ref="A291:B291"/>
    <mergeCell ref="A274:C274"/>
    <mergeCell ref="A275:C275"/>
    <mergeCell ref="A276:C276"/>
    <mergeCell ref="A279:C279"/>
    <mergeCell ref="A280:C280"/>
    <mergeCell ref="A281:C281"/>
    <mergeCell ref="A262:B262"/>
    <mergeCell ref="A263:B263"/>
    <mergeCell ref="A264:B264"/>
    <mergeCell ref="A265:B265"/>
    <mergeCell ref="B270:F270"/>
    <mergeCell ref="A273:C273"/>
    <mergeCell ref="A252:C252"/>
    <mergeCell ref="A253:C253"/>
    <mergeCell ref="A256:B256"/>
    <mergeCell ref="A257:B257"/>
    <mergeCell ref="A258:B258"/>
    <mergeCell ref="A259:B259"/>
    <mergeCell ref="A244:C244"/>
    <mergeCell ref="A245:C245"/>
    <mergeCell ref="A246:C246"/>
    <mergeCell ref="A247:C247"/>
    <mergeCell ref="A250:C250"/>
    <mergeCell ref="A251:C251"/>
    <mergeCell ref="A230:B230"/>
    <mergeCell ref="A233:B233"/>
    <mergeCell ref="A234:B234"/>
    <mergeCell ref="A235:B235"/>
    <mergeCell ref="A236:B236"/>
    <mergeCell ref="B241:F241"/>
    <mergeCell ref="A222:C222"/>
    <mergeCell ref="A223:C223"/>
    <mergeCell ref="A224:C224"/>
    <mergeCell ref="A227:B227"/>
    <mergeCell ref="A228:B228"/>
    <mergeCell ref="A229:B229"/>
    <mergeCell ref="B212:F212"/>
    <mergeCell ref="A215:C215"/>
    <mergeCell ref="A216:C216"/>
    <mergeCell ref="A217:C217"/>
    <mergeCell ref="A218:C218"/>
    <mergeCell ref="A221:C221"/>
    <mergeCell ref="A200:B200"/>
    <mergeCell ref="A201:B201"/>
    <mergeCell ref="A204:B204"/>
    <mergeCell ref="A205:B205"/>
    <mergeCell ref="A206:B206"/>
    <mergeCell ref="A207:B207"/>
    <mergeCell ref="A192:C192"/>
    <mergeCell ref="A193:C193"/>
    <mergeCell ref="A194:C194"/>
    <mergeCell ref="A195:C195"/>
    <mergeCell ref="A198:B198"/>
    <mergeCell ref="A199:B199"/>
    <mergeCell ref="A178:B178"/>
    <mergeCell ref="B183:F183"/>
    <mergeCell ref="A186:C186"/>
    <mergeCell ref="A187:C187"/>
    <mergeCell ref="A188:C188"/>
    <mergeCell ref="A189:C189"/>
    <mergeCell ref="A170:B170"/>
    <mergeCell ref="A171:B171"/>
    <mergeCell ref="A172:B172"/>
    <mergeCell ref="A175:B175"/>
    <mergeCell ref="A176:B176"/>
    <mergeCell ref="A177:B177"/>
    <mergeCell ref="A162:C162"/>
    <mergeCell ref="A163:C163"/>
    <mergeCell ref="A164:C164"/>
    <mergeCell ref="A165:C165"/>
    <mergeCell ref="A166:C166"/>
    <mergeCell ref="A169:B169"/>
    <mergeCell ref="B152:F152"/>
    <mergeCell ref="A155:C155"/>
    <mergeCell ref="A156:C156"/>
    <mergeCell ref="A157:C157"/>
    <mergeCell ref="A158:C158"/>
    <mergeCell ref="A159:C159"/>
    <mergeCell ref="A140:B140"/>
    <mergeCell ref="A141:B141"/>
    <mergeCell ref="A144:B144"/>
    <mergeCell ref="A145:B145"/>
    <mergeCell ref="A146:B146"/>
    <mergeCell ref="A147:B147"/>
    <mergeCell ref="A132:C132"/>
    <mergeCell ref="A133:C133"/>
    <mergeCell ref="A134:C134"/>
    <mergeCell ref="A135:C135"/>
    <mergeCell ref="A138:B138"/>
    <mergeCell ref="A139:B139"/>
    <mergeCell ref="A124:C124"/>
    <mergeCell ref="A125:C125"/>
    <mergeCell ref="A126:C126"/>
    <mergeCell ref="A127:C127"/>
    <mergeCell ref="A128:C128"/>
    <mergeCell ref="A129:C129"/>
    <mergeCell ref="A110:B110"/>
    <mergeCell ref="A113:B113"/>
    <mergeCell ref="A114:B114"/>
    <mergeCell ref="A115:B115"/>
    <mergeCell ref="A116:B116"/>
    <mergeCell ref="B121:F121"/>
    <mergeCell ref="A102:C102"/>
    <mergeCell ref="A103:C103"/>
    <mergeCell ref="A104:C104"/>
    <mergeCell ref="A107:B107"/>
    <mergeCell ref="A108:B108"/>
    <mergeCell ref="A109:B109"/>
    <mergeCell ref="A94:C94"/>
    <mergeCell ref="A95:C95"/>
    <mergeCell ref="A96:C96"/>
    <mergeCell ref="A97:C97"/>
    <mergeCell ref="A98:C98"/>
    <mergeCell ref="A101:C101"/>
    <mergeCell ref="A82:B82"/>
    <mergeCell ref="A83:B83"/>
    <mergeCell ref="A84:B84"/>
    <mergeCell ref="A85:B85"/>
    <mergeCell ref="B90:F90"/>
    <mergeCell ref="A93:C93"/>
    <mergeCell ref="A72:C72"/>
    <mergeCell ref="A73:C73"/>
    <mergeCell ref="A76:B76"/>
    <mergeCell ref="A77:B77"/>
    <mergeCell ref="A78:B78"/>
    <mergeCell ref="A79:B79"/>
    <mergeCell ref="A64:C64"/>
    <mergeCell ref="A65:C65"/>
    <mergeCell ref="A66:C66"/>
    <mergeCell ref="A67:C67"/>
    <mergeCell ref="A70:C70"/>
    <mergeCell ref="A71:C71"/>
    <mergeCell ref="A52:B52"/>
    <mergeCell ref="A53:B53"/>
    <mergeCell ref="A54:B54"/>
    <mergeCell ref="B59:F59"/>
    <mergeCell ref="A62:C62"/>
    <mergeCell ref="A63:C63"/>
    <mergeCell ref="A41:C41"/>
    <mergeCell ref="A42:C42"/>
    <mergeCell ref="A45:B45"/>
    <mergeCell ref="A47:B47"/>
    <mergeCell ref="A48:B48"/>
    <mergeCell ref="A51:B51"/>
    <mergeCell ref="A34:C34"/>
    <mergeCell ref="A35:C35"/>
    <mergeCell ref="A36:C36"/>
    <mergeCell ref="B1:F1"/>
    <mergeCell ref="A4:C4"/>
    <mergeCell ref="A5:C5"/>
    <mergeCell ref="A8:C8"/>
    <mergeCell ref="A9:C9"/>
    <mergeCell ref="A10:C10"/>
    <mergeCell ref="K38:L38"/>
    <mergeCell ref="A39:C39"/>
    <mergeCell ref="A40:C40"/>
    <mergeCell ref="A14:B14"/>
    <mergeCell ref="A20:B20"/>
    <mergeCell ref="B28:F28"/>
    <mergeCell ref="A31:C31"/>
    <mergeCell ref="A32:C32"/>
    <mergeCell ref="A33:C33"/>
  </mergeCells>
  <pageMargins left="0.7" right="0.7" top="0.75" bottom="0.75" header="0.3" footer="0.3"/>
  <pageSetup paperSize="142" scale="24" orientation="portrait" horizontalDpi="4294967293" r:id="rId1"/>
  <rowBreaks count="14" manualBreakCount="14">
    <brk id="89" max="8" man="1"/>
    <brk id="182" max="8" man="1"/>
    <brk id="268" max="8" man="1"/>
    <brk id="358" max="8" man="1"/>
    <brk id="448" max="8" man="1"/>
    <brk id="626" max="8" man="1"/>
    <brk id="717" max="8" man="1"/>
    <brk id="805" max="8" man="1"/>
    <brk id="891" max="8" man="1"/>
    <brk id="981" max="8" man="1"/>
    <brk id="1071" max="8" man="1"/>
    <brk id="1164" max="8" man="1"/>
    <brk id="1259" max="8" man="1"/>
    <brk id="1349"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E2C75-D4D8-4047-AFCE-68C6A6F0E641}">
  <dimension ref="A1:J101"/>
  <sheetViews>
    <sheetView view="pageBreakPreview" zoomScale="60" zoomScaleNormal="100" workbookViewId="0">
      <selection activeCell="E102" sqref="E102"/>
    </sheetView>
  </sheetViews>
  <sheetFormatPr baseColWidth="10" defaultColWidth="11" defaultRowHeight="13.8" x14ac:dyDescent="0.25"/>
  <cols>
    <col min="1" max="1" width="5.88671875" style="302" bestFit="1" customWidth="1"/>
    <col min="2" max="2" width="84.5546875" style="300" customWidth="1"/>
    <col min="3" max="4" width="11" style="300"/>
    <col min="5" max="5" width="21.33203125" style="301" customWidth="1"/>
    <col min="6" max="6" width="3.5546875" style="300" customWidth="1"/>
    <col min="7" max="7" width="11" style="301"/>
    <col min="8" max="9" width="11" style="300"/>
    <col min="10" max="10" width="13" style="300" bestFit="1" customWidth="1"/>
    <col min="11" max="16384" width="11" style="300"/>
  </cols>
  <sheetData>
    <row r="1" spans="1:10" ht="14.4" thickBot="1" x14ac:dyDescent="0.3">
      <c r="A1" s="297" t="s">
        <v>334</v>
      </c>
      <c r="B1" s="298" t="s">
        <v>335</v>
      </c>
      <c r="C1" s="298" t="s">
        <v>1</v>
      </c>
      <c r="D1" s="298" t="s">
        <v>336</v>
      </c>
      <c r="E1" s="299" t="s">
        <v>337</v>
      </c>
    </row>
    <row r="2" spans="1:10" x14ac:dyDescent="0.25">
      <c r="A2" s="302" t="s">
        <v>338</v>
      </c>
      <c r="B2" s="300" t="s">
        <v>339</v>
      </c>
      <c r="C2" s="300" t="s">
        <v>259</v>
      </c>
      <c r="D2" s="300" t="s">
        <v>340</v>
      </c>
      <c r="E2" s="301">
        <v>456890</v>
      </c>
    </row>
    <row r="3" spans="1:10" x14ac:dyDescent="0.25">
      <c r="A3" s="302" t="s">
        <v>341</v>
      </c>
      <c r="B3" s="300" t="s">
        <v>342</v>
      </c>
      <c r="C3" s="300" t="s">
        <v>302</v>
      </c>
      <c r="D3" s="300" t="s">
        <v>343</v>
      </c>
      <c r="E3" s="301">
        <v>42000</v>
      </c>
    </row>
    <row r="4" spans="1:10" x14ac:dyDescent="0.25">
      <c r="A4" s="302" t="s">
        <v>344</v>
      </c>
      <c r="B4" s="300" t="s">
        <v>345</v>
      </c>
      <c r="C4" s="300" t="s">
        <v>302</v>
      </c>
      <c r="D4" s="300" t="s">
        <v>343</v>
      </c>
      <c r="E4" s="301">
        <v>21275</v>
      </c>
      <c r="H4" s="303"/>
    </row>
    <row r="5" spans="1:10" x14ac:dyDescent="0.25">
      <c r="A5" s="302" t="s">
        <v>346</v>
      </c>
      <c r="B5" s="300" t="s">
        <v>347</v>
      </c>
      <c r="C5" s="300" t="s">
        <v>286</v>
      </c>
      <c r="D5" s="300" t="s">
        <v>340</v>
      </c>
      <c r="E5" s="301">
        <v>35488</v>
      </c>
    </row>
    <row r="6" spans="1:10" x14ac:dyDescent="0.25">
      <c r="A6" s="302" t="s">
        <v>348</v>
      </c>
      <c r="B6" s="300" t="s">
        <v>349</v>
      </c>
      <c r="C6" s="300" t="s">
        <v>320</v>
      </c>
      <c r="D6" s="300" t="s">
        <v>340</v>
      </c>
      <c r="E6" s="301">
        <v>10320</v>
      </c>
    </row>
    <row r="7" spans="1:10" x14ac:dyDescent="0.25">
      <c r="A7" s="302" t="s">
        <v>350</v>
      </c>
      <c r="B7" s="300" t="s">
        <v>351</v>
      </c>
      <c r="C7" s="300" t="s">
        <v>201</v>
      </c>
      <c r="D7" s="300" t="s">
        <v>343</v>
      </c>
      <c r="E7" s="301">
        <v>922466</v>
      </c>
      <c r="H7" s="303"/>
      <c r="I7" s="303"/>
      <c r="J7" s="303"/>
    </row>
    <row r="8" spans="1:10" x14ac:dyDescent="0.25">
      <c r="A8" s="302" t="s">
        <v>352</v>
      </c>
      <c r="B8" s="300" t="s">
        <v>287</v>
      </c>
      <c r="C8" s="300" t="s">
        <v>221</v>
      </c>
      <c r="D8" s="300" t="s">
        <v>343</v>
      </c>
      <c r="E8" s="301">
        <v>11000</v>
      </c>
    </row>
    <row r="9" spans="1:10" x14ac:dyDescent="0.25">
      <c r="A9" s="302" t="s">
        <v>353</v>
      </c>
      <c r="B9" s="300" t="s">
        <v>289</v>
      </c>
      <c r="C9" s="300" t="s">
        <v>221</v>
      </c>
      <c r="D9" s="300" t="s">
        <v>343</v>
      </c>
      <c r="E9" s="301">
        <v>40619</v>
      </c>
    </row>
    <row r="10" spans="1:10" x14ac:dyDescent="0.25">
      <c r="A10" s="302" t="s">
        <v>354</v>
      </c>
      <c r="B10" s="300" t="s">
        <v>355</v>
      </c>
      <c r="C10" s="300" t="s">
        <v>201</v>
      </c>
      <c r="D10" s="300" t="s">
        <v>343</v>
      </c>
      <c r="E10" s="301">
        <v>61175</v>
      </c>
    </row>
    <row r="11" spans="1:10" x14ac:dyDescent="0.25">
      <c r="A11" s="302" t="s">
        <v>356</v>
      </c>
      <c r="B11" s="300" t="s">
        <v>357</v>
      </c>
      <c r="C11" s="300" t="s">
        <v>221</v>
      </c>
      <c r="D11" s="300" t="s">
        <v>343</v>
      </c>
      <c r="E11" s="301">
        <v>679</v>
      </c>
    </row>
    <row r="12" spans="1:10" x14ac:dyDescent="0.25">
      <c r="A12" s="302" t="s">
        <v>358</v>
      </c>
      <c r="B12" s="300" t="s">
        <v>359</v>
      </c>
      <c r="C12" s="300" t="s">
        <v>320</v>
      </c>
      <c r="D12" s="300" t="s">
        <v>340</v>
      </c>
      <c r="E12" s="301">
        <v>261084</v>
      </c>
    </row>
    <row r="13" spans="1:10" x14ac:dyDescent="0.25">
      <c r="A13" s="302" t="s">
        <v>360</v>
      </c>
      <c r="B13" s="300" t="s">
        <v>361</v>
      </c>
      <c r="C13" s="300" t="s">
        <v>320</v>
      </c>
      <c r="D13" s="300" t="s">
        <v>340</v>
      </c>
      <c r="E13" s="301">
        <v>156000</v>
      </c>
    </row>
    <row r="14" spans="1:10" x14ac:dyDescent="0.25">
      <c r="A14" s="302" t="s">
        <v>362</v>
      </c>
      <c r="B14" s="300" t="s">
        <v>363</v>
      </c>
      <c r="C14" s="300" t="s">
        <v>320</v>
      </c>
      <c r="D14" s="300" t="s">
        <v>340</v>
      </c>
      <c r="E14" s="301">
        <v>182000</v>
      </c>
    </row>
    <row r="15" spans="1:10" x14ac:dyDescent="0.25">
      <c r="A15" s="302" t="s">
        <v>364</v>
      </c>
      <c r="B15" s="300" t="s">
        <v>365</v>
      </c>
      <c r="C15" s="300" t="s">
        <v>366</v>
      </c>
      <c r="D15" s="300" t="s">
        <v>367</v>
      </c>
      <c r="E15" s="301">
        <v>1450</v>
      </c>
    </row>
    <row r="16" spans="1:10" x14ac:dyDescent="0.25">
      <c r="A16" s="302" t="s">
        <v>368</v>
      </c>
      <c r="B16" s="300" t="s">
        <v>369</v>
      </c>
      <c r="C16" s="300" t="s">
        <v>320</v>
      </c>
      <c r="D16" s="300" t="s">
        <v>340</v>
      </c>
      <c r="E16" s="301">
        <v>106389</v>
      </c>
    </row>
    <row r="17" spans="1:5" x14ac:dyDescent="0.25">
      <c r="A17" s="302" t="s">
        <v>370</v>
      </c>
      <c r="B17" s="300" t="s">
        <v>371</v>
      </c>
      <c r="C17" s="300" t="s">
        <v>320</v>
      </c>
      <c r="D17" s="300" t="s">
        <v>340</v>
      </c>
      <c r="E17" s="301">
        <v>184405.44442858</v>
      </c>
    </row>
    <row r="18" spans="1:5" x14ac:dyDescent="0.25">
      <c r="A18" s="302" t="s">
        <v>372</v>
      </c>
      <c r="B18" s="300" t="s">
        <v>373</v>
      </c>
      <c r="C18" s="300" t="s">
        <v>201</v>
      </c>
      <c r="D18" s="300" t="s">
        <v>343</v>
      </c>
      <c r="E18" s="301">
        <v>7297</v>
      </c>
    </row>
    <row r="19" spans="1:5" x14ac:dyDescent="0.25">
      <c r="A19" s="302" t="s">
        <v>374</v>
      </c>
      <c r="B19" s="300" t="s">
        <v>375</v>
      </c>
      <c r="C19" s="300" t="s">
        <v>366</v>
      </c>
      <c r="D19" s="300" t="s">
        <v>367</v>
      </c>
      <c r="E19" s="301">
        <v>1055</v>
      </c>
    </row>
    <row r="20" spans="1:5" x14ac:dyDescent="0.25">
      <c r="A20" s="302" t="s">
        <v>376</v>
      </c>
      <c r="B20" s="300" t="s">
        <v>377</v>
      </c>
      <c r="C20" s="300" t="s">
        <v>320</v>
      </c>
      <c r="D20" s="300" t="s">
        <v>340</v>
      </c>
      <c r="E20" s="301">
        <v>221921</v>
      </c>
    </row>
    <row r="21" spans="1:5" x14ac:dyDescent="0.25">
      <c r="A21" s="302" t="s">
        <v>378</v>
      </c>
      <c r="B21" s="300" t="s">
        <v>379</v>
      </c>
      <c r="C21" s="300" t="s">
        <v>201</v>
      </c>
      <c r="D21" s="300" t="s">
        <v>343</v>
      </c>
      <c r="E21" s="301">
        <v>8138</v>
      </c>
    </row>
    <row r="22" spans="1:5" x14ac:dyDescent="0.25">
      <c r="A22" s="302" t="s">
        <v>380</v>
      </c>
      <c r="B22" s="300" t="s">
        <v>381</v>
      </c>
      <c r="C22" s="300" t="s">
        <v>320</v>
      </c>
      <c r="D22" s="300" t="s">
        <v>340</v>
      </c>
      <c r="E22" s="301">
        <v>65820</v>
      </c>
    </row>
    <row r="23" spans="1:5" x14ac:dyDescent="0.25">
      <c r="A23" s="302" t="s">
        <v>382</v>
      </c>
      <c r="B23" s="300" t="s">
        <v>383</v>
      </c>
      <c r="C23" s="300" t="s">
        <v>366</v>
      </c>
      <c r="D23" s="300" t="s">
        <v>367</v>
      </c>
      <c r="E23" s="301">
        <v>1081</v>
      </c>
    </row>
    <row r="24" spans="1:5" x14ac:dyDescent="0.25">
      <c r="A24" s="302" t="s">
        <v>384</v>
      </c>
      <c r="B24" s="304" t="s">
        <v>385</v>
      </c>
      <c r="C24" s="305" t="s">
        <v>320</v>
      </c>
      <c r="D24" s="305" t="s">
        <v>340</v>
      </c>
      <c r="E24" s="306">
        <v>142771</v>
      </c>
    </row>
    <row r="25" spans="1:5" x14ac:dyDescent="0.25">
      <c r="A25" s="302" t="s">
        <v>386</v>
      </c>
      <c r="B25" s="300" t="s">
        <v>387</v>
      </c>
      <c r="C25" s="300" t="s">
        <v>366</v>
      </c>
      <c r="D25" s="300" t="s">
        <v>367</v>
      </c>
      <c r="E25" s="301">
        <v>1450</v>
      </c>
    </row>
    <row r="26" spans="1:5" x14ac:dyDescent="0.25">
      <c r="A26" s="302" t="s">
        <v>388</v>
      </c>
      <c r="B26" s="300" t="s">
        <v>389</v>
      </c>
      <c r="C26" s="300" t="s">
        <v>201</v>
      </c>
      <c r="D26" s="300" t="s">
        <v>343</v>
      </c>
      <c r="E26" s="301">
        <v>23103</v>
      </c>
    </row>
    <row r="27" spans="1:5" x14ac:dyDescent="0.25">
      <c r="A27" s="302" t="s">
        <v>390</v>
      </c>
      <c r="B27" s="300" t="s">
        <v>391</v>
      </c>
      <c r="C27" s="300" t="s">
        <v>201</v>
      </c>
      <c r="D27" s="300" t="s">
        <v>343</v>
      </c>
      <c r="E27" s="301">
        <v>85715</v>
      </c>
    </row>
    <row r="28" spans="1:5" x14ac:dyDescent="0.25">
      <c r="A28" s="302" t="s">
        <v>392</v>
      </c>
      <c r="B28" s="300" t="s">
        <v>393</v>
      </c>
      <c r="C28" s="300" t="s">
        <v>201</v>
      </c>
      <c r="D28" s="300" t="s">
        <v>343</v>
      </c>
      <c r="E28" s="301">
        <v>1827</v>
      </c>
    </row>
    <row r="29" spans="1:5" x14ac:dyDescent="0.25">
      <c r="A29" s="302" t="s">
        <v>394</v>
      </c>
      <c r="B29" s="300" t="s">
        <v>395</v>
      </c>
      <c r="C29" s="300" t="s">
        <v>201</v>
      </c>
      <c r="D29" s="300" t="s">
        <v>343</v>
      </c>
      <c r="E29" s="301">
        <v>18572</v>
      </c>
    </row>
    <row r="30" spans="1:5" x14ac:dyDescent="0.25">
      <c r="A30" s="302" t="s">
        <v>396</v>
      </c>
      <c r="B30" s="300" t="s">
        <v>397</v>
      </c>
      <c r="C30" s="300" t="s">
        <v>201</v>
      </c>
      <c r="D30" s="300" t="s">
        <v>343</v>
      </c>
      <c r="E30" s="301">
        <v>33645.838258786302</v>
      </c>
    </row>
    <row r="31" spans="1:5" x14ac:dyDescent="0.25">
      <c r="A31" s="302" t="s">
        <v>398</v>
      </c>
      <c r="B31" s="300" t="s">
        <v>399</v>
      </c>
      <c r="C31" s="300" t="s">
        <v>259</v>
      </c>
      <c r="D31" s="300" t="s">
        <v>343</v>
      </c>
      <c r="E31" s="301">
        <f>6090*8</f>
        <v>48720</v>
      </c>
    </row>
    <row r="32" spans="1:5" x14ac:dyDescent="0.25">
      <c r="A32" s="302" t="s">
        <v>400</v>
      </c>
      <c r="B32" s="300" t="s">
        <v>401</v>
      </c>
      <c r="C32" s="300" t="s">
        <v>206</v>
      </c>
      <c r="D32" s="300" t="s">
        <v>343</v>
      </c>
      <c r="E32" s="301">
        <v>13732.61344362301</v>
      </c>
    </row>
    <row r="33" spans="1:9" x14ac:dyDescent="0.25">
      <c r="A33" s="302" t="s">
        <v>402</v>
      </c>
      <c r="B33" s="300" t="s">
        <v>403</v>
      </c>
      <c r="C33" s="300" t="s">
        <v>201</v>
      </c>
      <c r="D33" s="300" t="s">
        <v>343</v>
      </c>
      <c r="E33" s="301">
        <v>774872.34615384613</v>
      </c>
    </row>
    <row r="34" spans="1:9" x14ac:dyDescent="0.25">
      <c r="A34" s="302" t="s">
        <v>404</v>
      </c>
      <c r="B34" s="300" t="s">
        <v>405</v>
      </c>
      <c r="C34" s="300" t="s">
        <v>201</v>
      </c>
      <c r="D34" s="300" t="s">
        <v>343</v>
      </c>
      <c r="E34" s="301">
        <v>432000</v>
      </c>
    </row>
    <row r="35" spans="1:9" x14ac:dyDescent="0.25">
      <c r="A35" s="302" t="s">
        <v>406</v>
      </c>
      <c r="B35" s="300" t="s">
        <v>407</v>
      </c>
      <c r="C35" s="300" t="s">
        <v>206</v>
      </c>
      <c r="D35" s="300" t="s">
        <v>343</v>
      </c>
      <c r="E35" s="301">
        <v>13733.333333299999</v>
      </c>
    </row>
    <row r="36" spans="1:9" x14ac:dyDescent="0.25">
      <c r="A36" s="302" t="s">
        <v>408</v>
      </c>
      <c r="B36" s="300" t="s">
        <v>260</v>
      </c>
      <c r="C36" s="300" t="s">
        <v>320</v>
      </c>
      <c r="D36" s="300" t="s">
        <v>340</v>
      </c>
      <c r="E36" s="301">
        <v>16508</v>
      </c>
    </row>
    <row r="37" spans="1:9" x14ac:dyDescent="0.25">
      <c r="A37" s="302" t="s">
        <v>409</v>
      </c>
      <c r="B37" s="300" t="s">
        <v>410</v>
      </c>
      <c r="C37" s="300" t="s">
        <v>211</v>
      </c>
      <c r="D37" s="300" t="s">
        <v>343</v>
      </c>
      <c r="E37" s="301">
        <v>720</v>
      </c>
    </row>
    <row r="38" spans="1:9" x14ac:dyDescent="0.25">
      <c r="A38" s="302" t="s">
        <v>411</v>
      </c>
      <c r="B38" s="300" t="s">
        <v>412</v>
      </c>
      <c r="C38" s="300" t="s">
        <v>413</v>
      </c>
      <c r="D38" s="300" t="s">
        <v>343</v>
      </c>
      <c r="E38" s="301">
        <v>460000</v>
      </c>
    </row>
    <row r="39" spans="1:9" x14ac:dyDescent="0.25">
      <c r="A39" s="302" t="s">
        <v>414</v>
      </c>
      <c r="B39" s="300" t="s">
        <v>415</v>
      </c>
      <c r="C39" s="300" t="s">
        <v>221</v>
      </c>
      <c r="D39" s="300" t="s">
        <v>343</v>
      </c>
      <c r="E39" s="301">
        <v>6050</v>
      </c>
      <c r="G39" s="307"/>
    </row>
    <row r="40" spans="1:9" x14ac:dyDescent="0.25">
      <c r="A40" s="302" t="s">
        <v>416</v>
      </c>
      <c r="B40" s="300" t="s">
        <v>417</v>
      </c>
      <c r="C40" s="300" t="s">
        <v>320</v>
      </c>
      <c r="D40" s="300" t="s">
        <v>340</v>
      </c>
      <c r="E40" s="301">
        <v>3087.5</v>
      </c>
    </row>
    <row r="41" spans="1:9" x14ac:dyDescent="0.25">
      <c r="A41" s="302" t="s">
        <v>418</v>
      </c>
      <c r="B41" s="300" t="s">
        <v>419</v>
      </c>
      <c r="C41" s="300" t="s">
        <v>320</v>
      </c>
      <c r="D41" s="300" t="s">
        <v>343</v>
      </c>
      <c r="E41" s="301">
        <v>15358</v>
      </c>
      <c r="H41" s="308"/>
    </row>
    <row r="42" spans="1:9" x14ac:dyDescent="0.25">
      <c r="A42" s="302" t="s">
        <v>420</v>
      </c>
      <c r="B42" s="300" t="s">
        <v>421</v>
      </c>
      <c r="C42" s="300" t="s">
        <v>302</v>
      </c>
      <c r="D42" s="300" t="s">
        <v>343</v>
      </c>
      <c r="E42" s="301">
        <v>713900</v>
      </c>
      <c r="I42" s="308"/>
    </row>
    <row r="43" spans="1:9" x14ac:dyDescent="0.25">
      <c r="A43" s="302" t="s">
        <v>422</v>
      </c>
      <c r="B43" s="300" t="s">
        <v>399</v>
      </c>
      <c r="C43" s="300" t="s">
        <v>320</v>
      </c>
      <c r="D43" s="300" t="s">
        <v>340</v>
      </c>
      <c r="E43" s="301">
        <v>6100</v>
      </c>
    </row>
    <row r="44" spans="1:9" x14ac:dyDescent="0.25">
      <c r="A44" s="302" t="s">
        <v>423</v>
      </c>
      <c r="B44" s="300" t="s">
        <v>424</v>
      </c>
      <c r="C44" s="300" t="s">
        <v>201</v>
      </c>
      <c r="D44" s="300" t="s">
        <v>343</v>
      </c>
      <c r="E44" s="301">
        <v>542449.38567000569</v>
      </c>
    </row>
    <row r="45" spans="1:9" x14ac:dyDescent="0.25">
      <c r="A45" s="302" t="s">
        <v>425</v>
      </c>
      <c r="B45" s="300" t="s">
        <v>426</v>
      </c>
      <c r="C45" s="300" t="s">
        <v>302</v>
      </c>
      <c r="D45" s="300" t="s">
        <v>343</v>
      </c>
      <c r="E45" s="301">
        <v>553371</v>
      </c>
      <c r="H45" s="309"/>
    </row>
    <row r="46" spans="1:9" x14ac:dyDescent="0.25">
      <c r="A46" s="302" t="s">
        <v>427</v>
      </c>
      <c r="B46" s="300" t="s">
        <v>428</v>
      </c>
      <c r="C46" s="300" t="s">
        <v>302</v>
      </c>
      <c r="D46" s="300" t="s">
        <v>343</v>
      </c>
      <c r="E46" s="301">
        <v>801526.56546922203</v>
      </c>
      <c r="I46" s="309"/>
    </row>
    <row r="47" spans="1:9" x14ac:dyDescent="0.25">
      <c r="A47" s="302" t="s">
        <v>429</v>
      </c>
      <c r="B47" s="300" t="s">
        <v>430</v>
      </c>
      <c r="C47" s="300" t="s">
        <v>320</v>
      </c>
      <c r="D47" s="300" t="s">
        <v>340</v>
      </c>
      <c r="E47" s="301">
        <v>219083.28806690741</v>
      </c>
    </row>
    <row r="48" spans="1:9" x14ac:dyDescent="0.25">
      <c r="A48" s="302" t="s">
        <v>431</v>
      </c>
      <c r="B48" s="300" t="s">
        <v>432</v>
      </c>
      <c r="C48" s="300" t="s">
        <v>320</v>
      </c>
      <c r="D48" s="300" t="s">
        <v>340</v>
      </c>
      <c r="E48" s="301">
        <v>89374.177201550599</v>
      </c>
    </row>
    <row r="49" spans="1:5" x14ac:dyDescent="0.25">
      <c r="A49" s="302" t="s">
        <v>433</v>
      </c>
      <c r="B49" s="300" t="s">
        <v>434</v>
      </c>
      <c r="C49" s="300" t="s">
        <v>206</v>
      </c>
      <c r="D49" s="300" t="s">
        <v>343</v>
      </c>
      <c r="E49" s="301">
        <v>12627.3321181679</v>
      </c>
    </row>
    <row r="50" spans="1:5" x14ac:dyDescent="0.25">
      <c r="A50" s="302" t="s">
        <v>435</v>
      </c>
      <c r="B50" s="300" t="s">
        <v>436</v>
      </c>
      <c r="C50" s="300" t="s">
        <v>221</v>
      </c>
      <c r="D50" s="300" t="s">
        <v>343</v>
      </c>
      <c r="E50" s="301">
        <v>42996.791205642767</v>
      </c>
    </row>
    <row r="51" spans="1:5" x14ac:dyDescent="0.25">
      <c r="A51" s="302" t="s">
        <v>437</v>
      </c>
      <c r="B51" s="300" t="s">
        <v>438</v>
      </c>
      <c r="C51" s="300" t="s">
        <v>439</v>
      </c>
      <c r="D51" s="300" t="s">
        <v>343</v>
      </c>
      <c r="E51" s="301">
        <v>33974.525724417857</v>
      </c>
    </row>
    <row r="52" spans="1:5" x14ac:dyDescent="0.25">
      <c r="A52" s="302" t="s">
        <v>440</v>
      </c>
      <c r="B52" s="300" t="s">
        <v>441</v>
      </c>
      <c r="C52" s="300" t="s">
        <v>302</v>
      </c>
      <c r="D52" s="300" t="s">
        <v>343</v>
      </c>
      <c r="E52" s="301">
        <v>5598.5830548400099</v>
      </c>
    </row>
    <row r="53" spans="1:5" x14ac:dyDescent="0.25">
      <c r="A53" s="302" t="s">
        <v>442</v>
      </c>
      <c r="B53" s="300" t="s">
        <v>443</v>
      </c>
      <c r="C53" s="300" t="s">
        <v>302</v>
      </c>
      <c r="D53" s="300" t="s">
        <v>343</v>
      </c>
      <c r="E53" s="301">
        <v>1193313</v>
      </c>
    </row>
    <row r="54" spans="1:5" x14ac:dyDescent="0.25">
      <c r="A54" s="302" t="s">
        <v>444</v>
      </c>
      <c r="B54" s="300" t="s">
        <v>445</v>
      </c>
      <c r="C54" s="300" t="s">
        <v>201</v>
      </c>
      <c r="D54" s="300" t="s">
        <v>343</v>
      </c>
      <c r="E54" s="301">
        <v>22000</v>
      </c>
    </row>
    <row r="55" spans="1:5" x14ac:dyDescent="0.25">
      <c r="A55" s="302" t="s">
        <v>446</v>
      </c>
      <c r="B55" s="300" t="s">
        <v>447</v>
      </c>
      <c r="C55" s="300" t="s">
        <v>201</v>
      </c>
      <c r="D55" s="300" t="s">
        <v>343</v>
      </c>
      <c r="E55" s="301">
        <v>709722</v>
      </c>
    </row>
    <row r="56" spans="1:5" x14ac:dyDescent="0.25">
      <c r="A56" s="302" t="s">
        <v>448</v>
      </c>
      <c r="B56" s="300" t="s">
        <v>449</v>
      </c>
      <c r="C56" s="300" t="s">
        <v>302</v>
      </c>
      <c r="D56" s="300" t="s">
        <v>343</v>
      </c>
      <c r="E56" s="301">
        <v>634895.91599999997</v>
      </c>
    </row>
    <row r="57" spans="1:5" x14ac:dyDescent="0.25">
      <c r="A57" s="302" t="s">
        <v>450</v>
      </c>
      <c r="B57" s="300" t="s">
        <v>451</v>
      </c>
      <c r="C57" s="300" t="s">
        <v>302</v>
      </c>
      <c r="D57" s="300" t="s">
        <v>343</v>
      </c>
      <c r="E57" s="301">
        <v>75300</v>
      </c>
    </row>
    <row r="58" spans="1:5" x14ac:dyDescent="0.25">
      <c r="A58" s="302" t="s">
        <v>452</v>
      </c>
      <c r="B58" s="300" t="s">
        <v>453</v>
      </c>
      <c r="C58" s="300" t="s">
        <v>302</v>
      </c>
      <c r="D58" s="300" t="s">
        <v>343</v>
      </c>
      <c r="E58" s="301">
        <v>49000</v>
      </c>
    </row>
    <row r="59" spans="1:5" x14ac:dyDescent="0.25">
      <c r="A59" s="302" t="s">
        <v>454</v>
      </c>
      <c r="B59" s="300" t="s">
        <v>455</v>
      </c>
      <c r="C59" s="300" t="s">
        <v>302</v>
      </c>
      <c r="D59" s="300" t="s">
        <v>343</v>
      </c>
      <c r="E59" s="301">
        <v>22000</v>
      </c>
    </row>
    <row r="60" spans="1:5" x14ac:dyDescent="0.25">
      <c r="A60" s="302" t="s">
        <v>456</v>
      </c>
      <c r="B60" s="300" t="s">
        <v>457</v>
      </c>
      <c r="C60" s="300" t="s">
        <v>302</v>
      </c>
      <c r="D60" s="300" t="s">
        <v>343</v>
      </c>
      <c r="E60" s="301">
        <v>63000</v>
      </c>
    </row>
    <row r="61" spans="1:5" x14ac:dyDescent="0.25">
      <c r="A61" s="302" t="s">
        <v>458</v>
      </c>
      <c r="B61" s="300" t="s">
        <v>459</v>
      </c>
      <c r="C61" s="300" t="s">
        <v>302</v>
      </c>
      <c r="D61" s="300" t="s">
        <v>343</v>
      </c>
      <c r="E61" s="301">
        <v>1500</v>
      </c>
    </row>
    <row r="62" spans="1:5" x14ac:dyDescent="0.25">
      <c r="A62" s="302" t="s">
        <v>460</v>
      </c>
      <c r="B62" s="300" t="s">
        <v>461</v>
      </c>
      <c r="C62" s="300" t="s">
        <v>302</v>
      </c>
      <c r="D62" s="300" t="s">
        <v>343</v>
      </c>
      <c r="E62" s="301">
        <v>197900</v>
      </c>
    </row>
    <row r="63" spans="1:5" x14ac:dyDescent="0.25">
      <c r="A63" s="302" t="s">
        <v>462</v>
      </c>
      <c r="B63" s="300" t="s">
        <v>463</v>
      </c>
      <c r="C63" s="300" t="s">
        <v>302</v>
      </c>
      <c r="D63" s="300" t="s">
        <v>343</v>
      </c>
      <c r="E63" s="301">
        <v>56000</v>
      </c>
    </row>
    <row r="64" spans="1:5" x14ac:dyDescent="0.25">
      <c r="A64" s="302" t="s">
        <v>464</v>
      </c>
      <c r="B64" s="300" t="s">
        <v>465</v>
      </c>
      <c r="C64" s="300" t="s">
        <v>221</v>
      </c>
      <c r="D64" s="300" t="s">
        <v>343</v>
      </c>
      <c r="E64" s="301">
        <v>21500</v>
      </c>
    </row>
    <row r="65" spans="1:5" x14ac:dyDescent="0.25">
      <c r="A65" s="302" t="s">
        <v>466</v>
      </c>
      <c r="B65" s="300" t="s">
        <v>467</v>
      </c>
      <c r="C65" s="300" t="s">
        <v>302</v>
      </c>
      <c r="D65" s="300" t="s">
        <v>343</v>
      </c>
      <c r="E65" s="301">
        <v>96200</v>
      </c>
    </row>
    <row r="66" spans="1:5" x14ac:dyDescent="0.25">
      <c r="A66" s="302" t="s">
        <v>468</v>
      </c>
      <c r="B66" s="300" t="s">
        <v>469</v>
      </c>
      <c r="C66" s="300" t="s">
        <v>302</v>
      </c>
      <c r="D66" s="300" t="s">
        <v>343</v>
      </c>
      <c r="E66" s="301">
        <v>4550</v>
      </c>
    </row>
    <row r="67" spans="1:5" x14ac:dyDescent="0.25">
      <c r="A67" s="302" t="s">
        <v>470</v>
      </c>
      <c r="B67" s="300" t="s">
        <v>471</v>
      </c>
      <c r="C67" s="300" t="s">
        <v>302</v>
      </c>
      <c r="D67" s="300" t="s">
        <v>343</v>
      </c>
      <c r="E67" s="301">
        <v>8500</v>
      </c>
    </row>
    <row r="68" spans="1:5" x14ac:dyDescent="0.25">
      <c r="A68" s="302" t="s">
        <v>472</v>
      </c>
      <c r="B68" s="300" t="s">
        <v>473</v>
      </c>
      <c r="C68" s="300" t="s">
        <v>302</v>
      </c>
      <c r="D68" s="300" t="s">
        <v>343</v>
      </c>
      <c r="E68" s="301">
        <v>10900</v>
      </c>
    </row>
    <row r="69" spans="1:5" x14ac:dyDescent="0.25">
      <c r="A69" s="302" t="s">
        <v>474</v>
      </c>
      <c r="B69" s="300" t="s">
        <v>475</v>
      </c>
      <c r="C69" s="300" t="s">
        <v>302</v>
      </c>
      <c r="D69" s="300" t="s">
        <v>343</v>
      </c>
      <c r="E69" s="301">
        <v>130000</v>
      </c>
    </row>
    <row r="70" spans="1:5" x14ac:dyDescent="0.25">
      <c r="A70" s="302" t="s">
        <v>476</v>
      </c>
      <c r="B70" s="300" t="s">
        <v>477</v>
      </c>
      <c r="C70" s="300" t="s">
        <v>201</v>
      </c>
      <c r="D70" s="300" t="s">
        <v>343</v>
      </c>
      <c r="E70" s="301">
        <v>76385.912261541307</v>
      </c>
    </row>
    <row r="71" spans="1:5" x14ac:dyDescent="0.25">
      <c r="A71" s="302" t="s">
        <v>478</v>
      </c>
      <c r="B71" s="300" t="s">
        <v>479</v>
      </c>
      <c r="C71" s="300" t="s">
        <v>302</v>
      </c>
      <c r="D71" s="300" t="s">
        <v>343</v>
      </c>
      <c r="E71" s="301">
        <v>207848.50664569254</v>
      </c>
    </row>
    <row r="72" spans="1:5" x14ac:dyDescent="0.25">
      <c r="A72" s="302" t="s">
        <v>480</v>
      </c>
      <c r="B72" s="300" t="s">
        <v>481</v>
      </c>
      <c r="C72" s="300" t="s">
        <v>302</v>
      </c>
      <c r="D72" s="300" t="s">
        <v>343</v>
      </c>
      <c r="E72" s="301">
        <v>303000</v>
      </c>
    </row>
    <row r="73" spans="1:5" x14ac:dyDescent="0.25">
      <c r="A73" s="302" t="s">
        <v>482</v>
      </c>
      <c r="B73" s="300" t="s">
        <v>483</v>
      </c>
      <c r="C73" s="300" t="s">
        <v>320</v>
      </c>
      <c r="D73" s="300" t="s">
        <v>340</v>
      </c>
      <c r="E73" s="301">
        <v>236930</v>
      </c>
    </row>
    <row r="74" spans="1:5" x14ac:dyDescent="0.25">
      <c r="A74" s="302" t="s">
        <v>484</v>
      </c>
      <c r="B74" s="300" t="s">
        <v>485</v>
      </c>
      <c r="C74" s="300" t="s">
        <v>302</v>
      </c>
      <c r="D74" s="300" t="s">
        <v>343</v>
      </c>
      <c r="E74" s="301">
        <v>792000</v>
      </c>
    </row>
    <row r="75" spans="1:5" x14ac:dyDescent="0.25">
      <c r="A75" s="302" t="s">
        <v>486</v>
      </c>
      <c r="B75" s="300" t="s">
        <v>487</v>
      </c>
      <c r="C75" s="300" t="s">
        <v>488</v>
      </c>
      <c r="D75" s="300" t="s">
        <v>367</v>
      </c>
      <c r="E75" s="301">
        <v>1</v>
      </c>
    </row>
    <row r="76" spans="1:5" x14ac:dyDescent="0.25">
      <c r="A76" s="302" t="s">
        <v>489</v>
      </c>
      <c r="B76" s="300" t="s">
        <v>490</v>
      </c>
      <c r="C76" s="300" t="s">
        <v>491</v>
      </c>
      <c r="D76" s="300" t="s">
        <v>367</v>
      </c>
      <c r="E76" s="301">
        <v>1773</v>
      </c>
    </row>
    <row r="77" spans="1:5" x14ac:dyDescent="0.25">
      <c r="A77" s="302" t="s">
        <v>492</v>
      </c>
      <c r="B77" s="300" t="s">
        <v>493</v>
      </c>
      <c r="C77" s="300" t="s">
        <v>494</v>
      </c>
      <c r="D77" s="300" t="s">
        <v>367</v>
      </c>
      <c r="E77" s="301">
        <v>2171.3080980950749</v>
      </c>
    </row>
    <row r="78" spans="1:5" x14ac:dyDescent="0.25">
      <c r="A78" s="302" t="s">
        <v>495</v>
      </c>
      <c r="B78" s="300" t="s">
        <v>496</v>
      </c>
      <c r="C78" s="300" t="s">
        <v>302</v>
      </c>
      <c r="D78" s="300" t="s">
        <v>343</v>
      </c>
      <c r="E78" s="301">
        <v>417796.45503447059</v>
      </c>
    </row>
    <row r="79" spans="1:5" x14ac:dyDescent="0.25">
      <c r="A79" s="302" t="s">
        <v>497</v>
      </c>
      <c r="B79" s="300" t="s">
        <v>498</v>
      </c>
      <c r="C79" s="300" t="s">
        <v>302</v>
      </c>
      <c r="D79" s="300" t="s">
        <v>343</v>
      </c>
      <c r="E79" s="301">
        <v>1100</v>
      </c>
    </row>
    <row r="80" spans="1:5" x14ac:dyDescent="0.25">
      <c r="A80" s="302" t="s">
        <v>499</v>
      </c>
      <c r="B80" s="300" t="s">
        <v>500</v>
      </c>
      <c r="C80" s="300" t="s">
        <v>302</v>
      </c>
      <c r="D80" s="300" t="s">
        <v>343</v>
      </c>
      <c r="E80" s="301">
        <v>214200</v>
      </c>
    </row>
    <row r="81" spans="1:5" x14ac:dyDescent="0.25">
      <c r="A81" s="302" t="s">
        <v>501</v>
      </c>
      <c r="B81" s="300" t="s">
        <v>502</v>
      </c>
      <c r="C81" s="300" t="s">
        <v>413</v>
      </c>
      <c r="D81" s="300" t="s">
        <v>343</v>
      </c>
      <c r="E81" s="301">
        <v>140000</v>
      </c>
    </row>
    <row r="82" spans="1:5" x14ac:dyDescent="0.25">
      <c r="A82" s="302" t="s">
        <v>503</v>
      </c>
      <c r="B82" s="300" t="s">
        <v>504</v>
      </c>
      <c r="C82" s="300" t="s">
        <v>201</v>
      </c>
      <c r="D82" s="300" t="s">
        <v>343</v>
      </c>
      <c r="E82" s="301">
        <v>129870</v>
      </c>
    </row>
    <row r="83" spans="1:5" x14ac:dyDescent="0.25">
      <c r="A83" s="302" t="s">
        <v>505</v>
      </c>
      <c r="B83" s="300" t="s">
        <v>506</v>
      </c>
      <c r="C83" s="300" t="s">
        <v>201</v>
      </c>
      <c r="D83" s="300" t="s">
        <v>343</v>
      </c>
      <c r="E83" s="301">
        <v>101333.33333333299</v>
      </c>
    </row>
    <row r="84" spans="1:5" x14ac:dyDescent="0.25">
      <c r="A84" s="302" t="s">
        <v>507</v>
      </c>
      <c r="B84" s="300" t="s">
        <v>508</v>
      </c>
      <c r="C84" s="300" t="s">
        <v>439</v>
      </c>
      <c r="D84" s="300" t="s">
        <v>343</v>
      </c>
      <c r="E84" s="301">
        <v>110</v>
      </c>
    </row>
    <row r="85" spans="1:5" x14ac:dyDescent="0.25">
      <c r="A85" s="302" t="s">
        <v>509</v>
      </c>
      <c r="B85" s="300" t="s">
        <v>510</v>
      </c>
      <c r="C85" s="300" t="s">
        <v>320</v>
      </c>
      <c r="D85" s="300" t="s">
        <v>340</v>
      </c>
      <c r="E85" s="301">
        <v>61288.797384159203</v>
      </c>
    </row>
    <row r="86" spans="1:5" x14ac:dyDescent="0.25">
      <c r="A86" s="302" t="s">
        <v>511</v>
      </c>
      <c r="B86" s="300" t="s">
        <v>512</v>
      </c>
      <c r="C86" s="300" t="s">
        <v>302</v>
      </c>
      <c r="D86" s="300" t="s">
        <v>343</v>
      </c>
      <c r="E86" s="301">
        <v>15000</v>
      </c>
    </row>
    <row r="87" spans="1:5" x14ac:dyDescent="0.25">
      <c r="A87" s="302" t="s">
        <v>513</v>
      </c>
      <c r="B87" s="300" t="s">
        <v>514</v>
      </c>
      <c r="C87" s="300" t="s">
        <v>413</v>
      </c>
      <c r="D87" s="300" t="s">
        <v>343</v>
      </c>
      <c r="E87" s="301">
        <v>143450</v>
      </c>
    </row>
    <row r="88" spans="1:5" x14ac:dyDescent="0.25">
      <c r="A88" s="302" t="s">
        <v>515</v>
      </c>
      <c r="B88" s="300" t="s">
        <v>516</v>
      </c>
      <c r="C88" s="300" t="s">
        <v>413</v>
      </c>
      <c r="D88" s="300" t="s">
        <v>343</v>
      </c>
      <c r="E88" s="301">
        <v>47250</v>
      </c>
    </row>
    <row r="89" spans="1:5" x14ac:dyDescent="0.25">
      <c r="A89" s="302" t="s">
        <v>517</v>
      </c>
      <c r="B89" s="300" t="s">
        <v>518</v>
      </c>
      <c r="C89" s="300" t="s">
        <v>221</v>
      </c>
      <c r="D89" s="300" t="s">
        <v>343</v>
      </c>
      <c r="E89" s="301">
        <v>7450</v>
      </c>
    </row>
    <row r="90" spans="1:5" x14ac:dyDescent="0.25">
      <c r="A90" s="302" t="s">
        <v>519</v>
      </c>
      <c r="B90" s="300" t="s">
        <v>520</v>
      </c>
      <c r="C90" s="300" t="s">
        <v>302</v>
      </c>
      <c r="D90" s="300" t="s">
        <v>343</v>
      </c>
      <c r="E90" s="301">
        <v>180900</v>
      </c>
    </row>
    <row r="91" spans="1:5" x14ac:dyDescent="0.25">
      <c r="A91" s="302" t="s">
        <v>521</v>
      </c>
      <c r="B91" s="300" t="s">
        <v>522</v>
      </c>
      <c r="C91" s="300" t="s">
        <v>206</v>
      </c>
      <c r="D91" s="300" t="s">
        <v>343</v>
      </c>
      <c r="E91" s="301">
        <v>22620.833333333336</v>
      </c>
    </row>
    <row r="92" spans="1:5" x14ac:dyDescent="0.25">
      <c r="A92" s="302" t="s">
        <v>523</v>
      </c>
      <c r="B92" s="300" t="s">
        <v>524</v>
      </c>
      <c r="C92" s="300" t="s">
        <v>221</v>
      </c>
      <c r="D92" s="300" t="s">
        <v>343</v>
      </c>
      <c r="E92" s="301">
        <v>1876</v>
      </c>
    </row>
    <row r="93" spans="1:5" x14ac:dyDescent="0.25">
      <c r="A93" s="302" t="s">
        <v>525</v>
      </c>
      <c r="B93" s="300" t="s">
        <v>526</v>
      </c>
      <c r="C93" s="300" t="s">
        <v>201</v>
      </c>
      <c r="D93" s="300" t="s">
        <v>343</v>
      </c>
      <c r="E93" s="301">
        <v>63350</v>
      </c>
    </row>
    <row r="94" spans="1:5" x14ac:dyDescent="0.25">
      <c r="A94" s="302" t="s">
        <v>527</v>
      </c>
      <c r="B94" s="300" t="s">
        <v>528</v>
      </c>
      <c r="C94" s="300" t="s">
        <v>529</v>
      </c>
      <c r="D94" s="300" t="s">
        <v>343</v>
      </c>
      <c r="E94" s="301">
        <v>2200</v>
      </c>
    </row>
    <row r="95" spans="1:5" x14ac:dyDescent="0.25">
      <c r="A95" s="302" t="s">
        <v>530</v>
      </c>
      <c r="B95" s="300" t="s">
        <v>531</v>
      </c>
      <c r="C95" s="300" t="s">
        <v>291</v>
      </c>
      <c r="D95" s="300" t="s">
        <v>343</v>
      </c>
      <c r="E95" s="301">
        <v>8128</v>
      </c>
    </row>
    <row r="96" spans="1:5" x14ac:dyDescent="0.25">
      <c r="A96" s="302" t="s">
        <v>532</v>
      </c>
      <c r="B96" s="300" t="s">
        <v>533</v>
      </c>
      <c r="C96" s="300" t="s">
        <v>302</v>
      </c>
      <c r="D96" s="300" t="s">
        <v>343</v>
      </c>
      <c r="E96" s="310">
        <v>26351.566666666666</v>
      </c>
    </row>
    <row r="97" spans="1:5" x14ac:dyDescent="0.25">
      <c r="A97" s="302" t="s">
        <v>534</v>
      </c>
      <c r="B97" s="300" t="s">
        <v>535</v>
      </c>
      <c r="C97" s="300" t="s">
        <v>302</v>
      </c>
      <c r="D97" s="300" t="s">
        <v>343</v>
      </c>
      <c r="E97" s="301">
        <v>3358</v>
      </c>
    </row>
    <row r="98" spans="1:5" x14ac:dyDescent="0.25">
      <c r="A98" s="302" t="s">
        <v>536</v>
      </c>
      <c r="B98" s="300" t="s">
        <v>537</v>
      </c>
      <c r="C98" s="300" t="s">
        <v>302</v>
      </c>
      <c r="D98" s="300" t="s">
        <v>343</v>
      </c>
      <c r="E98" s="301">
        <v>1100</v>
      </c>
    </row>
    <row r="99" spans="1:5" x14ac:dyDescent="0.25">
      <c r="A99" s="302" t="s">
        <v>538</v>
      </c>
      <c r="B99" s="300" t="s">
        <v>539</v>
      </c>
      <c r="C99" s="300" t="s">
        <v>291</v>
      </c>
      <c r="D99" s="300" t="s">
        <v>343</v>
      </c>
      <c r="E99" s="301">
        <v>14900</v>
      </c>
    </row>
    <row r="100" spans="1:5" x14ac:dyDescent="0.25">
      <c r="A100" s="302" t="s">
        <v>540</v>
      </c>
      <c r="B100" s="300" t="s">
        <v>541</v>
      </c>
      <c r="C100" s="300" t="s">
        <v>302</v>
      </c>
      <c r="D100" s="300" t="s">
        <v>343</v>
      </c>
      <c r="E100" s="301">
        <v>300</v>
      </c>
    </row>
    <row r="101" spans="1:5" x14ac:dyDescent="0.25">
      <c r="A101" s="302" t="s">
        <v>542</v>
      </c>
      <c r="B101" s="300" t="s">
        <v>543</v>
      </c>
      <c r="C101" s="300" t="s">
        <v>302</v>
      </c>
      <c r="D101" s="300" t="s">
        <v>343</v>
      </c>
      <c r="E101" s="301">
        <v>450</v>
      </c>
    </row>
  </sheetData>
  <pageMargins left="0.7" right="0.7" top="0.75" bottom="0.75" header="0.3" footer="0.3"/>
  <pageSetup paperSize="142" scale="24"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PRESUPUESTO GENERAL</vt:lpstr>
      <vt:lpstr>CRONOGRAMA Y FLUJO</vt:lpstr>
      <vt:lpstr>AIU</vt:lpstr>
      <vt:lpstr>FM</vt:lpstr>
      <vt:lpstr>FP</vt:lpstr>
      <vt:lpstr>PGIO</vt:lpstr>
      <vt:lpstr>MEMORIAS</vt:lpstr>
      <vt:lpstr>APU</vt:lpstr>
      <vt:lpstr>INSUMOS</vt:lpstr>
      <vt:lpstr>M.O</vt:lpstr>
      <vt:lpstr>INTERVENTORIA</vt:lpstr>
      <vt:lpstr>AIU!Área_de_impresión</vt:lpstr>
      <vt:lpstr>APU!Área_de_impresión</vt:lpstr>
      <vt:lpstr>'CRONOGRAMA Y FLUJO'!Área_de_impresión</vt:lpstr>
      <vt:lpstr>FM!Área_de_impresión</vt:lpstr>
      <vt:lpstr>FP!Área_de_impresión</vt:lpstr>
      <vt:lpstr>INSUMOS!Área_de_impresión</vt:lpstr>
      <vt:lpstr>INTERVENTORIA!Área_de_impresión</vt:lpstr>
      <vt:lpstr>M.O!Área_de_impresión</vt:lpstr>
      <vt:lpstr>MEMORIAS!Área_de_impresión</vt:lpstr>
      <vt:lpstr>'PRESUPUESTO GENERAL'!Área_de_impresión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LUIGGI</dc:creator>
  <cp:lastModifiedBy>Proyectos Jall SAS</cp:lastModifiedBy>
  <cp:lastPrinted>2025-10-24T19:26:46Z</cp:lastPrinted>
  <dcterms:created xsi:type="dcterms:W3CDTF">2022-07-16T17:56:04Z</dcterms:created>
  <dcterms:modified xsi:type="dcterms:W3CDTF">2026-02-18T16:50:01Z</dcterms:modified>
</cp:coreProperties>
</file>